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worksheets/sheet85.xml" ContentType="application/vnd.openxmlformats-officedocument.spreadsheetml.worksheet+xml"/>
  <Override PartName="/xl/drawings/drawing85.xml" ContentType="application/vnd.openxmlformats-officedocument.drawing+xml"/>
  <Override PartName="/xl/worksheets/sheet86.xml" ContentType="application/vnd.openxmlformats-officedocument.spreadsheetml.worksheet+xml"/>
  <Override PartName="/xl/drawings/drawing86.xml" ContentType="application/vnd.openxmlformats-officedocument.drawing+xml"/>
  <Override PartName="/xl/worksheets/sheet87.xml" ContentType="application/vnd.openxmlformats-officedocument.spreadsheetml.worksheet+xml"/>
  <Override PartName="/xl/drawings/drawing87.xml" ContentType="application/vnd.openxmlformats-officedocument.drawing+xml"/>
  <Override PartName="/xl/worksheets/sheet88.xml" ContentType="application/vnd.openxmlformats-officedocument.spreadsheetml.worksheet+xml"/>
  <Override PartName="/xl/drawings/drawing8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HalfarP" reservationPassword="0"/>
  <workbookPr/>
  <bookViews>
    <workbookView xWindow="240" yWindow="120" windowWidth="14940" windowHeight="9225" activeTab="0"/>
  </bookViews>
  <sheets>
    <sheet name="Rekapitulace" sheetId="1" r:id="rId1"/>
    <sheet name="PS 01-01-11" sheetId="2" r:id="rId2"/>
    <sheet name="PS 01-01-12" sheetId="3" r:id="rId3"/>
    <sheet name="PS 01-01-14" sheetId="4" r:id="rId4"/>
    <sheet name="PS 01-02-11" sheetId="5" r:id="rId5"/>
    <sheet name="PS 01-04-51" sheetId="6" r:id="rId6"/>
    <sheet name="PS 01-02-21" sheetId="7" r:id="rId7"/>
    <sheet name="PS 01-02-31" sheetId="8" r:id="rId8"/>
    <sheet name="PS 01-02-41" sheetId="9" r:id="rId9"/>
    <sheet name="PS 01-02-42" sheetId="10" r:id="rId10"/>
    <sheet name="PS 01-02-51" sheetId="11" r:id="rId11"/>
    <sheet name="PS 01-02-52" sheetId="12" r:id="rId12"/>
    <sheet name="PS 01-02-53" sheetId="13" r:id="rId13"/>
    <sheet name="PS 01-02-61" sheetId="14" r:id="rId14"/>
    <sheet name="PS 01-02-71" sheetId="15" r:id="rId15"/>
    <sheet name="PS 01-02-81" sheetId="16" r:id="rId16"/>
    <sheet name="PS 01-02-91" sheetId="17" r:id="rId17"/>
    <sheet name="PS 01-03-11" sheetId="18" r:id="rId18"/>
    <sheet name="PS 01-04-52" sheetId="19" r:id="rId19"/>
    <sheet name="PS 01-03-51" sheetId="20" r:id="rId20"/>
    <sheet name="PS 01-03-52" sheetId="21" r:id="rId21"/>
    <sheet name="PS 01-03-71" sheetId="22" r:id="rId22"/>
    <sheet name="PS 01-03-72" sheetId="23" r:id="rId23"/>
    <sheet name="PS 01-03-61" sheetId="24" r:id="rId24"/>
    <sheet name="SO 01-10-01" sheetId="25" r:id="rId25"/>
    <sheet name="SO 01-10-01.01" sheetId="26" r:id="rId26"/>
    <sheet name="SO 01-11-01" sheetId="27" r:id="rId27"/>
    <sheet name="SO 01-11-02" sheetId="28" r:id="rId28"/>
    <sheet name="SO 01-11-03" sheetId="29" r:id="rId29"/>
    <sheet name="SO 01-14-01" sheetId="30" r:id="rId30"/>
    <sheet name="SO 01-12-02" sheetId="31" r:id="rId31"/>
    <sheet name="SO 01-20-03" sheetId="32" r:id="rId32"/>
    <sheet name="SO 01-20-05" sheetId="33" r:id="rId33"/>
    <sheet name="SO 01-20-06" sheetId="34" r:id="rId34"/>
    <sheet name="SO 01-22-06" sheetId="35" r:id="rId35"/>
    <sheet name="SO 01-23-01" sheetId="36" r:id="rId36"/>
    <sheet name="SO 01-23-02" sheetId="37" r:id="rId37"/>
    <sheet name="SO 01-23-04" sheetId="38" r:id="rId38"/>
    <sheet name="SO 01-23-07" sheetId="39" r:id="rId39"/>
    <sheet name="SO 01-50-06" sheetId="40" r:id="rId40"/>
    <sheet name="SO 01-22-07" sheetId="41" r:id="rId41"/>
    <sheet name="SO 01-22-08" sheetId="42" r:id="rId42"/>
    <sheet name="SO 01-25-01" sheetId="43" r:id="rId43"/>
    <sheet name="SO 01-30-01" sheetId="44" r:id="rId44"/>
    <sheet name="SO 01-30-02" sheetId="45" r:id="rId45"/>
    <sheet name="SO 01-30-03" sheetId="46" r:id="rId46"/>
    <sheet name="SO 01-31-01" sheetId="47" r:id="rId47"/>
    <sheet name="SO 01-32-01" sheetId="48" r:id="rId48"/>
    <sheet name="SO 01-32-02" sheetId="49" r:id="rId49"/>
    <sheet name="SO 01-33-01" sheetId="50" r:id="rId50"/>
    <sheet name="SO 01-50-01" sheetId="51" r:id="rId51"/>
    <sheet name="SO 01-50-02" sheetId="52" r:id="rId52"/>
    <sheet name="SO 01-60-01" sheetId="53" r:id="rId53"/>
    <sheet name="SO 01-60-02" sheetId="54" r:id="rId54"/>
    <sheet name="SO 01-72-01.05" sheetId="55" r:id="rId55"/>
    <sheet name="SO 01-72-01.1" sheetId="56" r:id="rId56"/>
    <sheet name="SO 01-72-01.300" sheetId="57" r:id="rId57"/>
    <sheet name="SO 01-72-01.4.1" sheetId="58" r:id="rId58"/>
    <sheet name="SO 01-72-01.4.2" sheetId="59" r:id="rId59"/>
    <sheet name="SO 01-72-03" sheetId="60" r:id="rId60"/>
    <sheet name="SO 01-72-04" sheetId="61" r:id="rId61"/>
    <sheet name="SO 01-75-02" sheetId="62" r:id="rId62"/>
    <sheet name="SO 01-75-02.3.1" sheetId="63" r:id="rId63"/>
    <sheet name="SO 01-75-02.300" sheetId="64" r:id="rId64"/>
    <sheet name="SO 01-77-01" sheetId="65" r:id="rId65"/>
    <sheet name="SO 01-78-01" sheetId="66" r:id="rId66"/>
    <sheet name="SO 01-81-01" sheetId="67" r:id="rId67"/>
    <sheet name="SO 01-81-02" sheetId="68" r:id="rId68"/>
    <sheet name="SO 01-81-03" sheetId="69" r:id="rId69"/>
    <sheet name="SO 01-81-04" sheetId="70" r:id="rId70"/>
    <sheet name="SO 01-84-01" sheetId="71" r:id="rId71"/>
    <sheet name="SO 01-86-01" sheetId="72" r:id="rId72"/>
    <sheet name="SO 01-86-02" sheetId="73" r:id="rId73"/>
    <sheet name="SO 01-86-03" sheetId="74" r:id="rId74"/>
    <sheet name="SO 01-86-04" sheetId="75" r:id="rId75"/>
    <sheet name="SO 01-86-05" sheetId="76" r:id="rId76"/>
    <sheet name="SO 01-86-06" sheetId="77" r:id="rId77"/>
    <sheet name="SO 01-86-07" sheetId="78" r:id="rId78"/>
    <sheet name="SO 01-86-08" sheetId="79" r:id="rId79"/>
    <sheet name="SO 01-86-09" sheetId="80" r:id="rId80"/>
    <sheet name="SO 01-87-01" sheetId="81" r:id="rId81"/>
    <sheet name="SO 01-88-01" sheetId="82" r:id="rId82"/>
    <sheet name="SO 01-88-02" sheetId="83" r:id="rId83"/>
    <sheet name="SO 01-92-01" sheetId="84" r:id="rId84"/>
    <sheet name="SO 01-96-01" sheetId="85" r:id="rId85"/>
    <sheet name="SO 01-59-01" sheetId="86" r:id="rId86"/>
    <sheet name="SO 90-90" sheetId="87" r:id="rId87"/>
    <sheet name="SO 98-98" sheetId="88" r:id="rId88"/>
  </sheets>
  <definedNames/>
  <calcPr/>
  <webPublishing/>
</workbook>
</file>

<file path=xl/sharedStrings.xml><?xml version="1.0" encoding="utf-8"?>
<sst xmlns="http://schemas.openxmlformats.org/spreadsheetml/2006/main" count="60777" uniqueCount="7890">
  <si>
    <t>Aspe</t>
  </si>
  <si>
    <t>Rekapitulace ceny</t>
  </si>
  <si>
    <t>21043B-zm14</t>
  </si>
  <si>
    <t>Rekonstrukce žst. Vlkov u Tišnova, SOUTEZ 7_2023</t>
  </si>
  <si>
    <t>ZŘ</t>
  </si>
  <si>
    <t/>
  </si>
  <si>
    <t>Celková cena bez DPH:</t>
  </si>
  <si>
    <t>Celková cena s DPH:</t>
  </si>
  <si>
    <t>Objekt</t>
  </si>
  <si>
    <t>Popis</t>
  </si>
  <si>
    <t>Cena bez DPH</t>
  </si>
  <si>
    <t>DPH</t>
  </si>
  <si>
    <t>Cena s DPH</t>
  </si>
  <si>
    <t>Počet neoceněných položek</t>
  </si>
  <si>
    <t>D.1.1.1</t>
  </si>
  <si>
    <t>Staniční zabezpečovací zařízení</t>
  </si>
  <si>
    <t xml:space="preserve">  PS 01-01-11</t>
  </si>
  <si>
    <t>Žst. Vlkov u Tišnova, definitivní SZZ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</si>
  <si>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</si>
  <si>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</si>
  <si>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</si>
  <si>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</si>
  <si>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</si>
  <si>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</si>
  <si>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</si>
  <si>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</si>
  <si>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</si>
  <si>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</si>
  <si>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</si>
  <si>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</si>
  <si>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</si>
  <si>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</si>
  <si>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</si>
  <si>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</si>
  <si>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</si>
  <si>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</si>
  <si>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</si>
  <si>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</si>
  <si>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</si>
  <si>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</si>
  <si>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</si>
  <si>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</si>
  <si>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</si>
  <si>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</si>
  <si>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</si>
  <si>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</si>
  <si>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01-01-11</t>
  </si>
  <si>
    <t>SD</t>
  </si>
  <si>
    <t>0</t>
  </si>
  <si>
    <t>Všeobecné konstrukce a práce</t>
  </si>
  <si>
    <t>P</t>
  </si>
  <si>
    <t>1</t>
  </si>
  <si>
    <t>029511</t>
  </si>
  <si>
    <t>OSTATNÍ POŽADAVKY - POSUDKY A KONTROLY</t>
  </si>
  <si>
    <t>HOD</t>
  </si>
  <si>
    <t>[bez vazby na CS]</t>
  </si>
  <si>
    <t>PP</t>
  </si>
  <si>
    <t>VV</t>
  </si>
  <si>
    <t>TS</t>
  </si>
  <si>
    <t>zahrnuje veškeré náklady spojené s objednatelem požadovanými pracemi</t>
  </si>
  <si>
    <t>Zemní práce</t>
  </si>
  <si>
    <t>17411</t>
  </si>
  <si>
    <t>ZÁSYP JAM A RÝH ZEMINOU SE ZHUTNĚNÍM</t>
  </si>
  <si>
    <t>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</si>
  <si>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</si>
  <si>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t>
  </si>
  <si>
    <t>18215</t>
  </si>
  <si>
    <t>ÚPRAVA POVRCHŮ SROVNÁNÍM ÚZEMÍ V TL DO 0,50M</t>
  </si>
  <si>
    <t>M2</t>
  </si>
  <si>
    <t>položka zahrnuje srovnání výškových rozdílů terénu</t>
  </si>
  <si>
    <t>7</t>
  </si>
  <si>
    <t>Přidružená stavební výroba</t>
  </si>
  <si>
    <t>5</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</si>
  <si>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</si>
  <si>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</si>
  <si>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</si>
  <si>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</si>
  <si>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702111</t>
  </si>
  <si>
    <t>KABELOVÝ ŽLAB ZEMNÍ VČETNĚ KRYTU SVĚTLÉ ŠÍŘKY DO 120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</si>
  <si>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</si>
  <si>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</si>
  <si>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</si>
  <si>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</si>
  <si>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8</t>
  </si>
  <si>
    <t>702222</t>
  </si>
  <si>
    <t>KABELOVÁ CHRÁNIČKA ZEMNÍ UV STABILNÍ DN PŘES 100 DO 200 MM</t>
  </si>
  <si>
    <t>1. Položka obsahuje:          
 – přípravu podkladu pro osazení          
2. Položka neobsahuje:          
 X          
3. Způsob měření:          
Měří se metr délkový.</t>
  </si>
  <si>
    <t>9</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</si>
  <si>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</si>
  <si>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</si>
  <si>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</si>
  <si>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</si>
  <si>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</si>
  <si>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</si>
  <si>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</si>
  <si>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</si>
  <si>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</si>
  <si>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</si>
  <si>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</si>
  <si>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12</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</si>
  <si>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</si>
  <si>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</si>
  <si>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</si>
  <si>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13</t>
  </si>
  <si>
    <t>741C02</t>
  </si>
  <si>
    <t>UZEMŇOVACÍ SVORKA</t>
  </si>
  <si>
    <t>1. Položka obsahuje:          
 – veškeré příslušenství          
2. Položka neobsahuje:          
 X          
3. Způsob měření:          
Udává se počet kusů kompletní konstrukce nebo práce.</t>
  </si>
  <si>
    <t>14</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</si>
  <si>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</si>
  <si>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</si>
  <si>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</si>
  <si>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</si>
  <si>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15</t>
  </si>
  <si>
    <t>742F13</t>
  </si>
  <si>
    <t>KABEL NN NEBO VODIČ JEDNOŽÍLOVÝ CU S PLASTOVOU IZOLACÍ OD 25 DO 50 MM2</t>
  </si>
  <si>
    <t>1. Položka obsahuje:          
 – manipulace a uložení kabelu (do země, chráničky, kanálu, na rošty, na TV a pod.)          
2. Položka neobsahuje:          
 – příchytky, spojky, koncovky, chráničky apod.          
3. Způsob měření:          
Měří se metr délkový.</t>
  </si>
  <si>
    <t>16</t>
  </si>
  <si>
    <t>742G11</t>
  </si>
  <si>
    <t>KABEL NN DVOU- A TŘÍŽÍLOVÝ CU S PLASTOVOU IZOLACÍ DO 2,5 MM2</t>
  </si>
  <si>
    <t>17</t>
  </si>
  <si>
    <t>742G12</t>
  </si>
  <si>
    <t>KABEL NN DVOU- A TŘÍŽÍLOVÝ CU S PLASTOVOU IZOLACÍ OD 4 DO 16 MM2</t>
  </si>
  <si>
    <t>18</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</si>
  <si>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</si>
  <si>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</si>
  <si>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</si>
  <si>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19</t>
  </si>
  <si>
    <t>742L12</t>
  </si>
  <si>
    <t>UKONČENÍ DVOU AŽ PĚTIŽÍLOVÉHO KABELU V ROZVADĚČI NEBO NA PŘÍSTROJI OD 4 DO 16 MM2</t>
  </si>
  <si>
    <t>20</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</si>
  <si>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</si>
  <si>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</si>
  <si>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</si>
  <si>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</si>
  <si>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21</t>
  </si>
  <si>
    <t>75A141</t>
  </si>
  <si>
    <t>KABEL METALICKÝ DVOUPLÁŠŤOVÝ PŘES 12 PÁRŮ - DODÁVKA</t>
  </si>
  <si>
    <t>22</t>
  </si>
  <si>
    <t>75A151</t>
  </si>
  <si>
    <t>KABEL METALICKÝ SE STÍNĚNÍM DO 12 PÁRŮ - DODÁVKA</t>
  </si>
  <si>
    <t>23</t>
  </si>
  <si>
    <t>75A161</t>
  </si>
  <si>
    <t>KABEL METALICKÝ SE STÍNĚNÍM PŘES 12 PÁRŮ - DODÁVKA</t>
  </si>
  <si>
    <t>24</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</si>
  <si>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</si>
  <si>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</si>
  <si>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</si>
  <si>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25</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</si>
  <si>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</si>
  <si>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</si>
  <si>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</si>
  <si>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26</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</si>
  <si>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</si>
  <si>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</si>
  <si>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</si>
  <si>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27</t>
  </si>
  <si>
    <t>75A247</t>
  </si>
  <si>
    <t>ZATAŽENÍ A SPOJKOVÁNÍ KABELŮ SE STÍNĚNÍM PŘES 12 PÁRŮ - MONTÁŽ</t>
  </si>
  <si>
    <t>28</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</si>
  <si>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</si>
  <si>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</si>
  <si>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</si>
  <si>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29</t>
  </si>
  <si>
    <t>75A312</t>
  </si>
  <si>
    <t>KABELOVÁ FORMA (UKONČENÍ KABELŮ) PRO KABELY ZABEZPEČOVACÍ PŘES 12 PÁRŮ</t>
  </si>
  <si>
    <t>30</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</si>
  <si>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</si>
  <si>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</si>
  <si>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</si>
  <si>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31</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</si>
  <si>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</si>
  <si>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</si>
  <si>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</si>
  <si>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32</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</si>
  <si>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</si>
  <si>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</si>
  <si>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</si>
  <si>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33</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</si>
  <si>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</si>
  <si>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</si>
  <si>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</si>
  <si>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34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</si>
  <si>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</si>
  <si>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</si>
  <si>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</si>
  <si>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35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</si>
  <si>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</si>
  <si>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</si>
  <si>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</si>
  <si>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38</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</si>
  <si>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</si>
  <si>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</si>
  <si>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</si>
  <si>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39</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</si>
  <si>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</si>
  <si>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</si>
  <si>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</si>
  <si>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40</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</si>
  <si>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</si>
  <si>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</si>
  <si>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</si>
  <si>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41</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</si>
  <si>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</si>
  <si>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</si>
  <si>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</si>
  <si>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42</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</si>
  <si>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</si>
  <si>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</si>
  <si>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</si>
  <si>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43</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</si>
  <si>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</si>
  <si>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</si>
  <si>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</si>
  <si>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44</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</si>
  <si>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</si>
  <si>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</si>
  <si>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</si>
  <si>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</si>
  <si>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45</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</si>
  <si>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</si>
  <si>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</si>
  <si>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</si>
  <si>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46</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</si>
  <si>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</si>
  <si>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</si>
  <si>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</si>
  <si>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47</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</si>
  <si>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</si>
  <si>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</si>
  <si>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</si>
  <si>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48</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</si>
  <si>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</si>
  <si>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</si>
  <si>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</si>
  <si>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49</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</si>
  <si>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</si>
  <si>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</si>
  <si>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</si>
  <si>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50</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</si>
  <si>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</si>
  <si>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</si>
  <si>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</si>
  <si>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52</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</si>
  <si>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</si>
  <si>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</si>
  <si>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</si>
  <si>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53</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</si>
  <si>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</si>
  <si>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</si>
  <si>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</si>
  <si>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54</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</si>
  <si>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</si>
  <si>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</si>
  <si>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</si>
  <si>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55</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</si>
  <si>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</si>
  <si>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</si>
  <si>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</si>
  <si>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56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</si>
  <si>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</si>
  <si>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</si>
  <si>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</si>
  <si>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57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</si>
  <si>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</si>
  <si>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</si>
  <si>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</si>
  <si>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58</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</si>
  <si>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</si>
  <si>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</si>
  <si>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</si>
  <si>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</si>
  <si>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75B817</t>
  </si>
  <si>
    <t>SKŘÍŇ TRAŤOVÝCH KOLEJOVÝCH OBVODŮ S NJ A RJ VYSTROJENÁ DO 10-TI KO - MONTÁŽ</t>
  </si>
  <si>
    <t>1. Položka obsahuje:          
 – usazení skříně traťových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</si>
  <si>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60</t>
  </si>
  <si>
    <t>75B821</t>
  </si>
  <si>
    <t>SKŘÍŇ KOLEJOVÝCH OBVODŮ V DOPRAVNĚ S NJ A RJ VYSTROJENÁ DO 15-TI KO - DODÁVKA</t>
  </si>
  <si>
    <t>1. Položka obsahuje:          
 – dodání kompletní skříně kolejových obvodů v dopravně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</si>
  <si>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61</t>
  </si>
  <si>
    <t>75B827</t>
  </si>
  <si>
    <t>SKŘÍŇ KOLEJOVÝCH OBVODŮ V DOPRAVNĚ S NJ A RJ VYSTROJENÁ DO 15-TI KO - MONTÁŽ</t>
  </si>
  <si>
    <t>1. Položka obsahuje:          
 – usazení skříně kolejových obvodů v dopravně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</si>
  <si>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62</t>
  </si>
  <si>
    <t>75B831</t>
  </si>
  <si>
    <t>SKŘÍŇ PŘÍJÍMACÍCH JEDNOTEK ELEKTRONICKÝCH KOLEJOVÝCH OBVODŮ VYSTROJENÁ PRO 60 KO - DODÁVKA</t>
  </si>
  <si>
    <t>1. Položka obsahuje:          
 – dodání kompletní skříně přijímacích jednotek elektronických kolejových obvodů podle typu určeného položkou včetně potřebného pomocného materiálu a jeho dopravy na místo určení          
 – pořízení příslušné skříně přijímacích jednotek elektronických kolejových obvodů včetně pomocného materiálu a její dopravu do místa určení          
2. Položka neobsahuje:          
 X          
3. Způsob měření:          
Udává se počet kusů kompletní konstrukce nebo práce.</t>
  </si>
  <si>
    <t>63</t>
  </si>
  <si>
    <t>75B837</t>
  </si>
  <si>
    <t>SKŘÍŇ PŘÍJÍMACÍCH JEDNOTEK ELEKTRONICKÝCH KOLEJOVÝCH OBVODŮ VYSTROJENÁ PRO 60 KO - MONTÁŽ</t>
  </si>
  <si>
    <t>1. Položka obsahuje:          
 – usazení skříně přijímacích jednotek elektronických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</si>
  <si>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64</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</si>
  <si>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</si>
  <si>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</si>
  <si>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</si>
  <si>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65</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</si>
  <si>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</si>
  <si>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</si>
  <si>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</si>
  <si>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66</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</si>
  <si>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</si>
  <si>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</si>
  <si>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</si>
  <si>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67</t>
  </si>
  <si>
    <t>75B867</t>
  </si>
  <si>
    <t>SKŘÍŇ ELEKTRONICKÉHO AUTOMATICKÉHO BLOKU - MONTÁŽ</t>
  </si>
  <si>
    <t>1. Položka obsahuje:          
 – usazení skříně elektronického automatického bloku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</si>
  <si>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</si>
  <si>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</si>
  <si>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</si>
  <si>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</si>
  <si>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69</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</si>
  <si>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</si>
  <si>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</si>
  <si>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</si>
  <si>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70</t>
  </si>
  <si>
    <t>75B961</t>
  </si>
  <si>
    <t>SW PRO ELEKTRONICKÝ AUTOMATICKÝ BLOK - DODÁVKA</t>
  </si>
  <si>
    <t>1. Položka obsahuje:          
 – dodání základního SW pro elektronický automatický blok podle typu určeného položkou          
2. Položka neobsahuje:          
 X          
3. Způsob měření:          
Udává se počet kusů kompletní konstrukce nebo práce.</t>
  </si>
  <si>
    <t>71</t>
  </si>
  <si>
    <t>75B967</t>
  </si>
  <si>
    <t>SW PRO ELEKTRONICKÝ AUTOMATICKÝ BLOK - MONTÁŽ</t>
  </si>
  <si>
    <t>1. Položka obsahuje:          
 – tvorba a instalace individuálního SW pro elektronický automatický blok podle specifikace místa použití          
2. Položka neobsahuje:          
 X          
3. Způsob měření:          
Udává se počet kusů kompletní konstrukce nebo práce.</t>
  </si>
  <si>
    <t>74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</si>
  <si>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</si>
  <si>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</si>
  <si>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</si>
  <si>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</si>
  <si>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</si>
  <si>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</si>
  <si>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</si>
  <si>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76</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</si>
  <si>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</si>
  <si>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</si>
  <si>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</si>
  <si>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77</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</si>
  <si>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</si>
  <si>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</si>
  <si>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</si>
  <si>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78</t>
  </si>
  <si>
    <t>75C1B1</t>
  </si>
  <si>
    <t>ZÁVORNÍK UZAMYKATELNÝ S ELEKTRICKOU KONTROLOU POLOHY - DODÁVKA</t>
  </si>
  <si>
    <t>1. Položka obsahuje:          
 – dodání závorníku podle typu včetně potřebného pomocného materiálu a jeho dopravy do staveništního skladu          
 – dodání závorníku podle typu včetně pomocného materiálu, na dopravu do staveništního skladu          
2. Položka neobsahuje:          
 X          
3. Způsob měření:          
Udává se počet kusů kompletní konstrukce nebo práce.</t>
  </si>
  <si>
    <t>80</t>
  </si>
  <si>
    <t>75C1B7</t>
  </si>
  <si>
    <t>ZÁVORNÍK UZAMYKATELNÝ S ELEKTRICKOU KONTROLOU POLOHY - MONTÁŽ</t>
  </si>
  <si>
    <t>1. Položka obsahuje:          
 – vyměření místa připevnění upevňovací soupravy závorníku a její montáž, připevnění závorníku na upevňovací soupravu, připevnění kabelového závěru, zapojení dvou kabelových forem (včetně měření a zapojení po měření)          
 – přezkoušení a regulace závorníku          
 – montáž závorníku se všemi pomocnými a doplňujícími pracemi a součástmi, případné použití mechanizmů, včetně dopravy ze skladu k místu montáže          
2. Položka neobsahuje:          
 X          
3. Způsob měření:          
Udává se počet kusů kompletní konstrukce nebo práce.</t>
  </si>
  <si>
    <t>82</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</si>
  <si>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</si>
  <si>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</si>
  <si>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</si>
  <si>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83</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</si>
  <si>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</si>
  <si>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</si>
  <si>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</si>
  <si>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84</t>
  </si>
  <si>
    <t>75C221</t>
  </si>
  <si>
    <t>VÝKOLEJKA SE ZÁMKEM - DODÁVKA</t>
  </si>
  <si>
    <t>85</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</si>
  <si>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</si>
  <si>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</si>
  <si>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</si>
  <si>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86</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</si>
  <si>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</si>
  <si>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</si>
  <si>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</si>
  <si>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87</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</si>
  <si>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</si>
  <si>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</si>
  <si>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</si>
  <si>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88</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</si>
  <si>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</si>
  <si>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</si>
  <si>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</si>
  <si>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89</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</si>
  <si>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</si>
  <si>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</si>
  <si>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</si>
  <si>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90</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</si>
  <si>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</si>
  <si>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</si>
  <si>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</si>
  <si>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91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</si>
  <si>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</si>
  <si>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</si>
  <si>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</si>
  <si>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92</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</si>
  <si>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</si>
  <si>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</si>
  <si>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</si>
  <si>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93</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</si>
  <si>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</si>
  <si>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</si>
  <si>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</si>
  <si>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94</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</si>
  <si>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</si>
  <si>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</si>
  <si>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</si>
  <si>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95</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</si>
  <si>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</si>
  <si>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</si>
  <si>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</si>
  <si>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</si>
  <si>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75C571</t>
  </si>
  <si>
    <t>PROMĚNNÝ UKAZATEL RYCHLOSTI (4 SVĚTELNÉ ZNAKY) - DODÁVKA</t>
  </si>
  <si>
    <t>1. Položka obsahuje:          
 – dodávka ukazatele rychlosti (4 světelné znaky) podle jeho typu a potřebného pomocného materiálu a dopravy do staveništního skladu          
 – dodávku ukazatele rychlosti (4 světelné znaky) včetně pomocného materiálu, dopravu do místa určení          
2. Položka neobsahuje:          
 X          
3. Způsob měření:          
Udává se počet kusů kompletní konstrukce nebo práce.</t>
  </si>
  <si>
    <t>99</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</si>
  <si>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</si>
  <si>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</si>
  <si>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</si>
  <si>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100</t>
  </si>
  <si>
    <t>75C641</t>
  </si>
  <si>
    <t>NÁVĚSTIDLO OD ČTYŘ SVĚTEL NA LÁVKU, ZASTŘEŠENÍ, KONSTRUKCI - DODÁVKA</t>
  </si>
  <si>
    <t>1. Položka obsahuje:          
 – dodávka návěstidla od čtyř světel na lávku podle jeho typu a potřebného pomocného materiálu a dopravy do staveništního skladu          
 – dodávku návěstidla od čtyř světel na lávku včetně pomocného materiálu, dopravu do místa určení          
2. Položka neobsahuje:          
 X          
3. Způsob měření:          
Udává se počet kusů kompletní konstrukce nebo práce.</t>
  </si>
  <si>
    <t>101</t>
  </si>
  <si>
    <t>75C647</t>
  </si>
  <si>
    <t>NÁVĚSTIDLO OD ČTYŘ SVĚTEL NA LÁVKU, ZASTŘEŠENÍ, KONSTRUKCI - MONTÁŽ</t>
  </si>
  <si>
    <t>1. Položka obsahuje:          
 – sestavení návěstidla, označení označovacími štítky          
 – montáž návěstidla od čtyř světel na lávku včetně transformátorové skříně na konstrukci návěstní lávky          
 – montáž transformátorů do skříně, zapojení kabelových forem (včetně měření a zapojení po měření)          
 – montáž obdélníkové tabulky, nasměrování          
 – montáž návěstidla od čtyř světel na lávku včetně pomocného materiálu, dopravu do místa určení          
2. Položka neobsahuje:          
 X          
3. Způsob měření:          
Udává se počet kusů kompletní konstrukce nebo práce.</t>
  </si>
  <si>
    <t>102</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</si>
  <si>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</si>
  <si>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</si>
  <si>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</si>
  <si>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103</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</si>
  <si>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</si>
  <si>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</si>
  <si>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</si>
  <si>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104</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</si>
  <si>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</si>
  <si>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</si>
  <si>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</si>
  <si>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</si>
  <si>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</si>
  <si>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</si>
  <si>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</si>
  <si>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106</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</si>
  <si>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</si>
  <si>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</si>
  <si>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</si>
  <si>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107</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</si>
  <si>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</si>
  <si>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</si>
  <si>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</si>
  <si>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108</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</si>
  <si>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</si>
  <si>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</si>
  <si>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</si>
  <si>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109</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</si>
  <si>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</si>
  <si>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</si>
  <si>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</si>
  <si>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110</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</si>
  <si>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</si>
  <si>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</si>
  <si>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</si>
  <si>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111</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</si>
  <si>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</si>
  <si>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</si>
  <si>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</si>
  <si>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112</t>
  </si>
  <si>
    <t>75C871</t>
  </si>
  <si>
    <t>KOLEJOVÁ PROPOJKA VÝHYBKOVÁ - DODÁVKA</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</si>
  <si>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</si>
  <si>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113</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</si>
  <si>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</si>
  <si>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</si>
  <si>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</si>
  <si>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114</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</si>
  <si>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</si>
  <si>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</si>
  <si>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</si>
  <si>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115</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</si>
  <si>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</si>
  <si>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</si>
  <si>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</si>
  <si>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117</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</si>
  <si>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</si>
  <si>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</si>
  <si>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</si>
  <si>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118</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</si>
  <si>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</si>
  <si>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</si>
  <si>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</si>
  <si>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119</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</si>
  <si>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</si>
  <si>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</si>
  <si>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</si>
  <si>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120</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</si>
  <si>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</si>
  <si>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</si>
  <si>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</si>
  <si>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121</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</si>
  <si>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</si>
  <si>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</si>
  <si>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</si>
  <si>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122</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</si>
  <si>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</si>
  <si>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</si>
  <si>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</si>
  <si>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123</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</si>
  <si>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</si>
  <si>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</si>
  <si>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</si>
  <si>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124</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</si>
  <si>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</si>
  <si>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</si>
  <si>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</si>
  <si>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125</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</si>
  <si>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</si>
  <si>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</si>
  <si>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</si>
  <si>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126</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</si>
  <si>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</si>
  <si>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</si>
  <si>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</si>
  <si>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127</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</si>
  <si>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</si>
  <si>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</si>
  <si>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</si>
  <si>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128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</si>
  <si>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</si>
  <si>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</si>
  <si>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</si>
  <si>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129</t>
  </si>
  <si>
    <t>75E1C7</t>
  </si>
  <si>
    <t>PROTOKOL UTZ</t>
  </si>
  <si>
    <t>1. Položka obsahuje:          
 – protokol autorizovanou osobou podle požadavku ČSN, včetně hodnocení          
2. Položka neobsahuje:          
 X          
3. Způsob měření:          
Udává se počet kusů kompletní konstrukce nebo práce.</t>
  </si>
  <si>
    <t>130</t>
  </si>
  <si>
    <t>75I222</t>
  </si>
  <si>
    <t>KABEL ZEMNÍ DVOUPLÁŠŤOVÝ BEZ PANCÍŘE PRŮMĚRU ŽÍLY 0,8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</si>
  <si>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</si>
  <si>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</si>
  <si>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131</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</si>
  <si>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</si>
  <si>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</si>
  <si>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</si>
  <si>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132</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</si>
  <si>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</si>
  <si>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</si>
  <si>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</si>
  <si>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</si>
  <si>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133</t>
  </si>
  <si>
    <t>75IG41</t>
  </si>
  <si>
    <t>VODIČ SVODOVÝ Z FEZN DRÁTU Ř 10 MM</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</si>
  <si>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</si>
  <si>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134</t>
  </si>
  <si>
    <t>75IG4X</t>
  </si>
  <si>
    <t>VODIČ SVODOVÝ Z FEZN DRÁTU Ř 10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</si>
  <si>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</si>
  <si>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135</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</si>
  <si>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</si>
  <si>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</si>
  <si>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</si>
  <si>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990</t>
  </si>
  <si>
    <t>Likvidace odpadů vč. dopravy</t>
  </si>
  <si>
    <t>136</t>
  </si>
  <si>
    <t>R015113</t>
  </si>
  <si>
    <t>901</t>
  </si>
  <si>
    <t>NEOCEŇOVAT - POPLATKY ZA LIKVIDACI ODPADŮ NEKONTAMINOVANÝCH - 17 05 04 VYTĚŽENÉ ZEMINY A HORNINY - III. TŘÍDA TĚŽITELNOSTI VČETNĚ DOPRAVY</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</si>
  <si>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</si>
  <si>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</si>
  <si>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</si>
  <si>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137</t>
  </si>
  <si>
    <t>R015140</t>
  </si>
  <si>
    <t>NEOCEŇOVAT - POPLATKY ZA LIKVIDACI ODPADŮ NEKONTAMINOVANÝCH - 17 01 01 BETON Z DEMOLIC OBJEKTŮ, ZÁKLADŮ TV, KŮLY A SLOUPY VČETNĚ DOPRAVY</t>
  </si>
  <si>
    <t>138</t>
  </si>
  <si>
    <t>R015230</t>
  </si>
  <si>
    <t>NEOCEŇOVAT - POPLATKY ZA LIKVIDACI ODPADŮ NEKONTAMINOVANÝCH - 16 02 14 TRAFO BEZ NÁPLNĚ PCB A ŠKODLIVIN VČETNĚ DOPRAVY</t>
  </si>
  <si>
    <t>Evidenční položka           
Výzisk - přebírá Správa železnic</t>
  </si>
  <si>
    <t>139</t>
  </si>
  <si>
    <t>R015510</t>
  </si>
  <si>
    <t>NEOCEŇOVAT - 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</si>
  <si>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273/2021 Sb.)           
Způsob likvidace: skládka S-NO</t>
  </si>
  <si>
    <t>R</t>
  </si>
  <si>
    <t>položky</t>
  </si>
  <si>
    <t>140</t>
  </si>
  <si>
    <t>R000001</t>
  </si>
  <si>
    <t>ATYPICKÝ ZÁKLAD PRO NÁVĚSTIDLO NEBO VÝSTRAŽNÍK</t>
  </si>
  <si>
    <t>Položka obsahuje kompletní atypický základ z betonu včetně ocelové výztuže a montáže, výkop jámy a pažení.</t>
  </si>
  <si>
    <t>141</t>
  </si>
  <si>
    <t>R03620</t>
  </si>
  <si>
    <t>DOPRAVNÍ ZAŘÍZENÍ - ŽELEZNIČNÍ JEŘÁB - VÝKON</t>
  </si>
  <si>
    <t>Položka obsahuje výkon jeřábu za 1 den pronájmu potřebný k demontáži stávajících a zpětné montáži nových ocelových košů návěstidel.</t>
  </si>
  <si>
    <t>Položka obsahuje výkon jeřábu za 1 den pronájmu potřebný k demontáži stávajícího krakorce.</t>
  </si>
  <si>
    <t>142</t>
  </si>
  <si>
    <t>DOPRAVNÍ ZAŘÍZENÍ - ŽELEZNIČNÍ JEŘÁB - PŘEPRAVA</t>
  </si>
  <si>
    <t>Položka obsahuje přepravu jeřábu na místo.</t>
  </si>
  <si>
    <t>143</t>
  </si>
  <si>
    <t>R42417A</t>
  </si>
  <si>
    <t>NÁVĚSTNÍ KOŠE Z OCELI S 235 VČETNĚ PŘÍSLUŠENSTVÍ</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</si>
  <si>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veškeré druhy protikorozní ochrany a nátěry konstrukcí,            
- zvláštní spojovací prostředky, rozebíratelnost konstrukce,            
- ochranná opatření před účinky bludných proudů            
- ochranu před přepětím.</t>
  </si>
  <si>
    <t>144</t>
  </si>
  <si>
    <t>R75B611</t>
  </si>
  <si>
    <t>Úprava napájecího zdroje</t>
  </si>
  <si>
    <t>145</t>
  </si>
  <si>
    <t>R75IK21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</si>
  <si>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</si>
  <si>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</si>
  <si>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</si>
  <si>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146</t>
  </si>
  <si>
    <t>132738</t>
  </si>
  <si>
    <t>HLOUBENÍ RÝH ŠÍŘ DO 2M PAŽ I NEPAŽ TŘ. 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</si>
  <si>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</si>
  <si>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147</t>
  </si>
  <si>
    <t>75B991</t>
  </si>
  <si>
    <t>SW PRO DOZ JEDNÉ STANICE - DODÁVKA</t>
  </si>
  <si>
    <t>1. Položka obsahuje:        
 – dodání základního SW pro DOZ jedné stanice podle typu určeného položkou        
2. Položka neobsahuje:        
 X        
3. Způsob měření:        
Udává se počet kusů kompletní konstrukce nebo práce.</t>
  </si>
  <si>
    <t>148</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</si>
  <si>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</si>
  <si>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</si>
  <si>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</si>
  <si>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149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</si>
  <si>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</si>
  <si>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</si>
  <si>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</si>
  <si>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150</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</si>
  <si>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</si>
  <si>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</si>
  <si>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</si>
  <si>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151</t>
  </si>
  <si>
    <t>14173</t>
  </si>
  <si>
    <t>PROTLAČOVÁNÍ POTRUBÍ Z PLAST HMOT DN DO 200MM</t>
  </si>
  <si>
    <t>položka zahrnuje dodávku protlačovaného potrubí a veškeré pomocné práce (startovací zařízení, startovací a cílová jáma, opěrné a vodící bloky a pod.)</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</si>
  <si>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</si>
  <si>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</si>
  <si>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</si>
  <si>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152</t>
  </si>
  <si>
    <t>133738</t>
  </si>
  <si>
    <t>HLOUBENÍ ŠACHET ZAPAŽ I NEPAŽ TŘ. 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</si>
  <si>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</si>
  <si>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PS 01-01-12</t>
  </si>
  <si>
    <t>Žst. Vlkov u Tišnova, provizorní SZZ</t>
  </si>
  <si>
    <t>PS 01-01-12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</si>
  <si>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</si>
  <si>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</si>
  <si>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</si>
  <si>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manipulace a uložení kabelu (do země, chráničky, kanálu, na rošty, na TV a pod.)        
2. Položka neobsahuje:        
 – příchytky, spojky, koncovky, chráničky apod.        
3. Způsob měření:        
Měří se metr délkový.</t>
  </si>
  <si>
    <t>742K11</t>
  </si>
  <si>
    <t>UKONČENÍ JEDNOŽÍLOVÉHO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</si>
  <si>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</si>
  <si>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742K12</t>
  </si>
  <si>
    <t>UKONČENÍ JEDNOŽÍLOVÉHO KABELU V ROZVADĚČI NEBO NA PŘÍSTROJI OD 4 DO 16 MM2</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</si>
  <si>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</si>
  <si>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</si>
  <si>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</si>
  <si>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</si>
  <si>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</si>
  <si>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75B438</t>
  </si>
  <si>
    <t>STOJANOVÁ ŘADA PRO 3 STOJANY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</si>
  <si>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</si>
  <si>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75B458</t>
  </si>
  <si>
    <t>STOJANOVÁ ŘADA PRO 5 STOJANŮ - DEMONTÁŽ</t>
  </si>
  <si>
    <t>75B498</t>
  </si>
  <si>
    <t>SKŘÍŇ KABELOVÁ - DEMONTÁŽ</t>
  </si>
  <si>
    <t>1. Položka obsahuje:        
 – demontáž skříně kabelové        
 – demontáž a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</si>
  <si>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</si>
  <si>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</si>
  <si>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</si>
  <si>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</si>
  <si>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</si>
  <si>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</si>
  <si>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75B818</t>
  </si>
  <si>
    <t>SKŘÍŇ TRAŤOVÝCH KOLEJOVÝCH OBVODŮ S NJ A RJ VYSTROJENÁ DO 10-TI KO - DEMONTÁŽ</t>
  </si>
  <si>
    <t>1. Položka obsahuje:        
 – demontáž skříně traťových kolejových obvodů,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</si>
  <si>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75B858</t>
  </si>
  <si>
    <t>SKŘÍŇ DOZ - DEMONTÁŽ</t>
  </si>
  <si>
    <t>1. Položka obsahuje:        
 – demontáž skříně DOZ,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</si>
  <si>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75B868</t>
  </si>
  <si>
    <t>SKŘÍŇ ELEKTRONICKÉHO AUTOMATICKÉHO BLOKU - DEMONTÁŽ</t>
  </si>
  <si>
    <t>1. Položka obsahuje:        
 – demontáž skříně elektronického automatického bloku,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</si>
  <si>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</si>
  <si>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</si>
  <si>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</si>
  <si>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</si>
  <si>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</si>
  <si>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</si>
  <si>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</si>
  <si>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</si>
  <si>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</si>
  <si>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</si>
  <si>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</si>
  <si>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</si>
  <si>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</si>
  <si>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</si>
  <si>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36</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</si>
  <si>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</si>
  <si>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</si>
  <si>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</si>
  <si>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37</t>
  </si>
  <si>
    <t>75C648</t>
  </si>
  <si>
    <t>NÁVĚSTIDLO OD ČTYŘ SVĚTEL NA LÁVKU, ZASTŘEŠENÍ, KONSTRUKCI - DEMONTÁŽ</t>
  </si>
  <si>
    <t>1. Položka obsahuje:        
 – demontáž návěstidla od čtyř světel na lávku, demontáž transformátorů ze skříně, demontáž kabelové formy        
 – demontáž návěstidla od čtyř světel na lávku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</si>
  <si>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</si>
  <si>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</si>
  <si>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</si>
  <si>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</si>
  <si>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</si>
  <si>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</si>
  <si>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</si>
  <si>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</si>
  <si>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</si>
  <si>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</si>
  <si>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</si>
  <si>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</si>
  <si>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75C878</t>
  </si>
  <si>
    <t>KOLEJOVÁ PROPOJKA VÝHYBKOVÁ - DEMONTÁŽ</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</si>
  <si>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</si>
  <si>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75C8C8</t>
  </si>
  <si>
    <t>MEZIKOLEJOVÁ LANOVÁ PROPOJKA DLOUHÁ (DO 3 LAN) - DEMONTÁŽ</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</si>
  <si>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v m kompletní konstrukce nebo práce.</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</si>
  <si>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</si>
  <si>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</si>
  <si>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</si>
  <si>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</si>
  <si>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</si>
  <si>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</si>
  <si>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</si>
  <si>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</si>
  <si>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</si>
  <si>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</si>
  <si>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</si>
  <si>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</si>
  <si>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</si>
  <si>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51</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</si>
  <si>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</si>
  <si>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protokol autorizovanou osobou podle požadavku ČSN, včetně hodnocení        
2. Položka neobsahuje:        
 X        
3. Způsob měření:        
Udává se počet kusů kompletní konstrukce nebo práce.</t>
  </si>
  <si>
    <t>75E216</t>
  </si>
  <si>
    <t>KONTEJNER MOBILNÍHO PROVIZORNÍHO ZABEZPEČOVACÍHO ZAŘÍZENÍ S ŘÍDÍCÍM POČÍTAČEM VČETNĚ SW, JOP, MONTÁŽE A DEMONTÁŽE ZA PRVNÍ MĚSÍC - PRONÁJEM</t>
  </si>
  <si>
    <t>kus/měsíc</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</si>
  <si>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</si>
  <si>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75E226</t>
  </si>
  <si>
    <t>KONTEJNER MOBILNÍHO PROVIZORNÍHO ZABEZPEČOVACÍHO ZAŘÍZENÍ VČETNĚ SW, JOP, MONTÁŽE A DEMONTÁŽE ZA DRUHÝ MĚSÍC - PRONÁJEM</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</si>
  <si>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</si>
  <si>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</si>
  <si>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75I819</t>
  </si>
  <si>
    <t>KABEL OPTICKÝ SINGLEMODE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</si>
  <si>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</si>
  <si>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</si>
  <si>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</si>
  <si>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</si>
  <si>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</si>
  <si>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</si>
  <si>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</si>
  <si>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</si>
  <si>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</si>
  <si>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</si>
  <si>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</si>
  <si>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</si>
  <si>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</si>
  <si>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</si>
  <si>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75IEE2</t>
  </si>
  <si>
    <t>OPTICKÝ ROZVADĚČ 19" PROVEDENÍ 24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</si>
  <si>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</si>
  <si>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</si>
  <si>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</si>
  <si>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</si>
  <si>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</si>
  <si>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R75D166</t>
  </si>
  <si>
    <t>PROVIZORNÍ BUŇKA VÝH.STANOVIŠTĚ - PRONÁJEM</t>
  </si>
  <si>
    <t>Pronájem buňky.</t>
  </si>
  <si>
    <t>R75D167</t>
  </si>
  <si>
    <t>PROVIZORNÍ BUŇKA VÝH.STANOVIŠTĚ - MONTÁŽ</t>
  </si>
  <si>
    <t>Montáž buňky (veškeré prace).</t>
  </si>
  <si>
    <t>R75D168</t>
  </si>
  <si>
    <t>PROVIZORNÍ BUŇKA VÝH.STANOVIŠTĚ - DEMONTÁŽ</t>
  </si>
  <si>
    <t>Demontáž buňky.</t>
  </si>
  <si>
    <t>R75E117</t>
  </si>
  <si>
    <t>DOZOR PRACOVNÍKŮ NA PROVIZORNÍCH VÝH:STANOVIŠTÍCH</t>
  </si>
  <si>
    <t>Pracovník pro provizorní výh. stanoviště.</t>
  </si>
  <si>
    <t>R75E216</t>
  </si>
  <si>
    <t>KONTEJNER MOBILNÍ PROVIZORNÍ DK ZA PRVNÍ MĚSÍC</t>
  </si>
  <si>
    <t>R75E226</t>
  </si>
  <si>
    <t>KONTEJNER MOBILNÍ PROVIZORNÍ DK ZA DRUHÝ MĚSÍC</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</si>
  <si>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</si>
  <si>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</si>
  <si>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72</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</si>
  <si>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</si>
  <si>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 xml:space="preserve">  PS 01-01-14</t>
  </si>
  <si>
    <t>Žst. Vlkov u Tišnova, úprava AVV</t>
  </si>
  <si>
    <t>PS 01-01-14</t>
  </si>
  <si>
    <t>75C771</t>
  </si>
  <si>
    <t>INFORMAČNÍ BOD AVV - DODÁVKA</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</si>
  <si>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</si>
  <si>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</si>
  <si>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</si>
  <si>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</si>
  <si>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</si>
  <si>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</si>
  <si>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</si>
  <si>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</si>
  <si>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</si>
  <si>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D.1.2.1</t>
  </si>
  <si>
    <t>Místní kabelizace</t>
  </si>
  <si>
    <t xml:space="preserve">  PS 01-02-11</t>
  </si>
  <si>
    <t>ŽST Vlkov u Tišnova, místní kabelizace</t>
  </si>
  <si>
    <t>PS 01-02-11</t>
  </si>
  <si>
    <t>13273</t>
  </si>
  <si>
    <t>HLOUBENÍ RÝH ŠÍŘ DO 2M PAŽ I NEPAŽ TŘ. I</t>
  </si>
  <si>
    <t>0,5*1,2*350=210,000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</si>
  <si>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</si>
  <si>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</si>
  <si>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</si>
  <si>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</si>
  <si>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0,1*0,5*350=17,500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</si>
  <si>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</si>
  <si>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701003</t>
  </si>
  <si>
    <t>BETONOVÝ OZNAČNÍK</t>
  </si>
  <si>
    <t>1. Položka obsahuje:       
 – veškeré práce a materiál obsažený v názvu položky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</si>
  <si>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</si>
  <si>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</si>
  <si>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</si>
  <si>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</si>
  <si>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</si>
  <si>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</si>
  <si>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</si>
  <si>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</si>
  <si>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</si>
  <si>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</si>
  <si>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</si>
  <si>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</si>
  <si>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</si>
  <si>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</si>
  <si>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</si>
  <si>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703412</t>
  </si>
  <si>
    <t>ELEKTROINSTALAČNÍ TRUBKA PLASTOVÁ VČETNĚ UPEVNĚNÍ A PŘÍSLUŠENSTVÍ DN PRŮMĚRU PŘES 25 DO 40 MM</t>
  </si>
  <si>
    <t>1. Položka obsahuje:       
 – přípravu podkladu pro osazení       
2. Položka neobsahuje:       
 X       
3. Způsob měření:       
Měří se metr délkový.</t>
  </si>
  <si>
    <t>703732</t>
  </si>
  <si>
    <t>KABELOVÁ PŘÍCHYTKA S FUN NÍ ODOLNOSTÍ PŘI POŽÁRU PRO ROZSAH UPNUTÍ OD 26 DO 50 MM</t>
  </si>
  <si>
    <t>1. Položka obsahuje:       
 – veškeré zemní práce včetně dodání zásypového materiálu       
2. Položka neobsahuje:       
 X       
3. Způsob měření:       
Měří se metr délkový.</t>
  </si>
  <si>
    <t>703754</t>
  </si>
  <si>
    <t>PROTIPOŽÁRNÍ UCPÁVKA PROSTUPU KABELOVÉHO PR. DO 110MM, DO EI 90 MIN.</t>
  </si>
  <si>
    <t>703762</t>
  </si>
  <si>
    <t>KABELOVÁ UCPÁVKA VODĚ ODOLNÁ PRO VNITŘNÍ PRŮMĚR OTVORU 65 - 110MM</t>
  </si>
  <si>
    <t>709210</t>
  </si>
  <si>
    <t>KŘIŽOVATKA KABELOVÝCH VEDENÍ SE STÁVAJÍCÍ INŽENÝRSKOU SÍTÍ (KABELEM, POTRUBÍM APOD.)</t>
  </si>
  <si>
    <t>75I211</t>
  </si>
  <si>
    <t>KABEL ZEMNÍ DVOUPLÁŠŤOVÝ BEZ PANCÍŘE PRŮMĚRU ŽÍLY 0,6 MM DO 5XN</t>
  </si>
  <si>
    <t>5*(0,19)+3*(0,1)=1,250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</si>
  <si>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</si>
  <si>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</si>
  <si>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</si>
  <si>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100+190=290,000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</si>
  <si>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</si>
  <si>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12*(0,1+0,19+0,19+0,1)+6*(0,15+0,06+0,14+0,92)=14,580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</si>
  <si>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</si>
  <si>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75I812</t>
  </si>
  <si>
    <t>KABEL OPTICKÝ SINGLEMODE DO 36 VLÁKEN</t>
  </si>
  <si>
    <t>24*(0,11+1,45+0,1)+36*(0,21)=47,400 [A]</t>
  </si>
  <si>
    <t>75I813</t>
  </si>
  <si>
    <t>KABEL OPTICKÝ SINGLEMODE DO 72 VLÁKEN</t>
  </si>
  <si>
    <t>72*0,1=7,200 [A]</t>
  </si>
  <si>
    <t>75I81X</t>
  </si>
  <si>
    <t>KABEL OPTICKÝ SINGLEMODE - MONTÁŽ</t>
  </si>
  <si>
    <t>150+60+140+190+110+920+1450+20+210+190+100+210+200=3 950,000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</si>
  <si>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</si>
  <si>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</si>
  <si>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</si>
  <si>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</si>
  <si>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</si>
  <si>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</si>
  <si>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</si>
  <si>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</si>
  <si>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</si>
  <si>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</si>
  <si>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150+60+140+190+110+920+1350+1450+20+100+190+210+210=5 100,000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</si>
  <si>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</si>
  <si>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75I91Y</t>
  </si>
  <si>
    <t>OPTOTRUBKA HDPE - DEMONTÁŽ</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</si>
  <si>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</si>
  <si>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</si>
  <si>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</si>
  <si>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</si>
  <si>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75IA1X</t>
  </si>
  <si>
    <t>OPTOTRUBKOVÁ SPOJKA - MONTÁŽ</t>
  </si>
  <si>
    <t>75IA51</t>
  </si>
  <si>
    <t>OPTOTRUBKOVÁ KONCOVKA PRŮMĚRU DO 40 MM</t>
  </si>
  <si>
    <t>75IA5X</t>
  </si>
  <si>
    <t>OPTOTRUBKOVÁ KONCOVKA - MONTÁŽ</t>
  </si>
  <si>
    <t>75IA61</t>
  </si>
  <si>
    <t>OPTOTRUBKOVÁ KONCOKA S VENTILKEM PRŮMĚRU DO 40 MM</t>
  </si>
  <si>
    <t>75IA6X</t>
  </si>
  <si>
    <t>OPTOTRUBKOVÁ KONCOKA S VENTILKEM - MONTÁŽ</t>
  </si>
  <si>
    <t>75IA71</t>
  </si>
  <si>
    <t>OPTOTRUBKOVÁ PRŮCHODKA PRŮMĚRU DO 40 MM</t>
  </si>
  <si>
    <t>75IA7X</t>
  </si>
  <si>
    <t>OPTOTRUBKOVÁ PRŮCHODKA - MONTÁŽ</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</si>
  <si>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</si>
  <si>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75IEE5</t>
  </si>
  <si>
    <t>OPTICKÝ ROZVADĚČ 19" PROVEDENÍ DO 144 VLÁKEN</t>
  </si>
  <si>
    <t>75IEF1</t>
  </si>
  <si>
    <t>OPTICKÝ ROZVADĚČ NA ZEĎ DO 12 VLÁKEN</t>
  </si>
  <si>
    <t>75IEF2</t>
  </si>
  <si>
    <t>OPTICKÝ ROZVADĚČ NA ZEĎ 24 VLÁKEN</t>
  </si>
  <si>
    <t>75IEFX</t>
  </si>
  <si>
    <t>OPTICKÝ ROZVADĚČ NA ZEĎ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</si>
  <si>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</si>
  <si>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</si>
  <si>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</si>
  <si>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</si>
  <si>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</si>
  <si>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</si>
  <si>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</si>
  <si>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</si>
  <si>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</si>
  <si>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</si>
  <si>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</si>
  <si>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</si>
  <si>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75IFA1</t>
  </si>
  <si>
    <t>NOSNÍK BLESKOJISTEK</t>
  </si>
  <si>
    <t>75IFAX</t>
  </si>
  <si>
    <t>NOSNÍK BLESKOJISTEK - MONTÁŽ</t>
  </si>
  <si>
    <t>75IFB1</t>
  </si>
  <si>
    <t>BLESKOJISTKA</t>
  </si>
  <si>
    <t>75IFBX</t>
  </si>
  <si>
    <t>BLESKOJISTKA - MONTÁŽ</t>
  </si>
  <si>
    <t>75IH21</t>
  </si>
  <si>
    <t>UKONČENÍ KABELU CELOPLASTOVÝHO S PANCÍŘEM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</si>
  <si>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</si>
  <si>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75IH41</t>
  </si>
  <si>
    <t>UKONČENÍ KABELU FORMA KABELOVÁ DÉLKY PŘES 0,5 M DO 5XN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</si>
  <si>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</si>
  <si>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</si>
  <si>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</si>
  <si>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</si>
  <si>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</si>
  <si>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75IH91</t>
  </si>
  <si>
    <t>UKONČENÍ KABELU ŠTÍTEK KABELOVÝ</t>
  </si>
  <si>
    <t>75IH9X</t>
  </si>
  <si>
    <t>UKONČENÍ KABELU ŠTÍTEK KABELOVÝ - MONTÁŽ</t>
  </si>
  <si>
    <t>75IJ12</t>
  </si>
  <si>
    <t>MĚŘENÍ JEDNOSMĚRNÉ NA SDĚLOVACÍM KABELU</t>
  </si>
  <si>
    <t>3*4+5*4=32,000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</si>
  <si>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</si>
  <si>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75J212</t>
  </si>
  <si>
    <t>KABEL SDĚLOVACÍ PRO VNITŘNÍ POUŽITÍ DO 10 PÁRŮ PRŮMĚRU 0,5 MM</t>
  </si>
  <si>
    <t>6*0,05=0,300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</si>
  <si>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</si>
  <si>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75J222</t>
  </si>
  <si>
    <t>KABEL SDĚLOVACÍ PRO VNITŘNÍ POUŽITÍ DO 20 PÁRŮ PRŮMĚRU 0,5 MM</t>
  </si>
  <si>
    <t>20*0,05=1,000 [A]</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</si>
  <si>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</si>
  <si>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</si>
  <si>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</si>
  <si>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R74F331</t>
  </si>
  <si>
    <t>DOHLED SPRÁVCE ZAŘÍZENÍ</t>
  </si>
  <si>
    <t>1. Položka obsahuje:       
 – zajištění pracoviště TDI vč. nájmu pracovníků a poUŽITÝch mechanismů nutných k výkonu       
2. Položka neobsahuje:       
 X       
3. Způsob měření:       
Udává se čas v hodinách.</t>
  </si>
  <si>
    <t>Technologický kontejner, izolovaný, s klimatizací a nn rozvody - dovoz, odvoz dem., mont</t>
  </si>
  <si>
    <t>1. Položka obsahuje:       
 – pronájem technologického kontejneru, izolovaného, s klimatizací, vnitřní kabelizací a požadovaným vybavením, doprava do staveništního skladu a zpět       
 – všechny náklady na pronájem technologického kontejneru, izolovaného, s klimatizací a vnitřní kabelizací a požadovaným vybavením včetně pomocného materiálu, náklady na dopravu do staveništního skladu a zpět       
 – montáž a po skončení pronájmu i demontáž zařízení</t>
  </si>
  <si>
    <t>R75IFDY</t>
  </si>
  <si>
    <t>Demontáž stávajícího a provizorního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</si>
  <si>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</si>
  <si>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</si>
  <si>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R75IH64</t>
  </si>
  <si>
    <t>PŘEPOJENÍ OKRUHŮ</t>
  </si>
  <si>
    <t>24+12+12+36+6*4+12*2+24+24+72=252,000 [A]</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</si>
  <si>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</si>
  <si>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R75O2F1</t>
  </si>
  <si>
    <t>KABELOVÁ KNIHA - VYHOTOVENÍ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</si>
  <si>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</si>
  <si>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</si>
  <si>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75IH62</t>
  </si>
  <si>
    <t>UKONČENÍ KABELU OPTICKÉHO DO 36 VLÁKEN</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</si>
  <si>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</si>
  <si>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</si>
  <si>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</si>
  <si>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D.1.2.10</t>
  </si>
  <si>
    <t>DOZ</t>
  </si>
  <si>
    <t xml:space="preserve">  PS 01-04-51</t>
  </si>
  <si>
    <t>Žst. Vlkov u Tišnova, DDTS ŽDC</t>
  </si>
  <si>
    <t>PS 01-04-51</t>
  </si>
  <si>
    <t>747703</t>
  </si>
  <si>
    <t>ZKUŠEBNÍ PROVOZ</t>
  </si>
  <si>
    <t>2022_OTSKP</t>
  </si>
  <si>
    <t>Technická specifikace položky odpovídá příslušné cenové soustavě.</t>
  </si>
  <si>
    <t>747704</t>
  </si>
  <si>
    <t>ZAŠKOLENÍ OBSLUHY</t>
  </si>
  <si>
    <t>747705</t>
  </si>
  <si>
    <t>MANIPULACE NA ZAŘÍZENÍCH PROVÁDĚNÉ PROVOZOVATELEM</t>
  </si>
  <si>
    <t>75O91B</t>
  </si>
  <si>
    <t>DDTS ŽDC, INTEGRAČNÍ KONCENTRÁTOR</t>
  </si>
  <si>
    <t>75O91C</t>
  </si>
  <si>
    <t>DDTS ŽDC, SW PRO INTEGRAČNÍ KONCENTRÁTOR</t>
  </si>
  <si>
    <t>75O93A</t>
  </si>
  <si>
    <t>DDTS ŽDC, KLIENTSKÉ PRACOVIŠTĚ MOBILNÍ</t>
  </si>
  <si>
    <t>75O941</t>
  </si>
  <si>
    <t>DDTS ŽDC, INTEGRACE EOV DO SERVERŮ A KLIENTŮ DDTS ŽDC</t>
  </si>
  <si>
    <t>75O943</t>
  </si>
  <si>
    <t>DDTS ŽDC, INTEGRACE EOV DO INK DDTS ŽDC</t>
  </si>
  <si>
    <t>75O945</t>
  </si>
  <si>
    <t>DDTS ŽDC, INTEGRACE OSV DO SERVERŮ A KLIENTŮ DDTS ŽDC</t>
  </si>
  <si>
    <t>75O947</t>
  </si>
  <si>
    <t>DDTS ŽDC, INTEGRACE OSV DO INK DDTS ŽDC</t>
  </si>
  <si>
    <t>75O949</t>
  </si>
  <si>
    <t>DDTS ŽDC, INTEGRACE PZTS DO SERVERŮ A KLIENTŮ DDTS ŽDC</t>
  </si>
  <si>
    <t>75O94A</t>
  </si>
  <si>
    <t>DDTS ŽDC, ROZŠÍŘENÍ INTEGRACE PZTS DO SERVERŮ A KLIENTŮ DDTS ŽDC</t>
  </si>
  <si>
    <t>75O94B</t>
  </si>
  <si>
    <t>DDTS ŽDC, INTEGRACE PZTS DO INK DDTS ŽDC</t>
  </si>
  <si>
    <t>75O94C</t>
  </si>
  <si>
    <t>DDTS ŽDC, ROZŠÍŘENÍ INTEGRACE PZTS DO INK DDTS ŽDC</t>
  </si>
  <si>
    <t>75O94I</t>
  </si>
  <si>
    <t>DDTS ŽDC, INTEGRACE OSE DO SERVERŮ A KLIENTŮ DDTS ŽDC</t>
  </si>
  <si>
    <t>75O94L</t>
  </si>
  <si>
    <t>DDTS ŽDC, INTEGRACE ROZ DO SERVERŮ A KLIENTŮ DDTS ŽDC</t>
  </si>
  <si>
    <t>75O94M</t>
  </si>
  <si>
    <t>DDTS ŽDC, INTEGRACE ROZ DO INK DDTS ŽDC</t>
  </si>
  <si>
    <t>75O94N</t>
  </si>
  <si>
    <t>DDTS ŽDC, INTEGRACE ZPDP DO SERVERŮ A KLIENTŮ DDTS ŽDC</t>
  </si>
  <si>
    <t>75O94O</t>
  </si>
  <si>
    <t>DDTS ŽDC, ROZŠÍŘENÍ INTEGRACE ZPDP DO SERVERŮ A KLIENTŮ DDTS ŽDC</t>
  </si>
  <si>
    <t>75O94P</t>
  </si>
  <si>
    <t>DDTS ŽDC, ROZŠÍŘENÍ INTEGRACE ZPDP DO INK DDTS ŽDC</t>
  </si>
  <si>
    <t>75O94Q</t>
  </si>
  <si>
    <t>DDTS ŽDC, INTEGRACE KAM DO SERVERŮ A KLIENTŮ DDTS ŽDC</t>
  </si>
  <si>
    <t>75O94S</t>
  </si>
  <si>
    <t>DDTS ŽDC, INTEGRACE KAM DO INK DDTS ŽDC</t>
  </si>
  <si>
    <t>75O94U</t>
  </si>
  <si>
    <t>DDTS ŽDC, INTEGRACE AKTIVNÍHO PRVKU PŘENOSOVÉHO SYSTÉMU LTDS DO SERVERŮ A KLIENTŮ DDTS ŽDC</t>
  </si>
  <si>
    <t>75O94V</t>
  </si>
  <si>
    <t>DDTS ŽDC, INTEGRACE AKTIVNÍHO PRVKU PŘENOSOVÉHO SYSTÉMU LTDS DO INK DDTS ŽDC</t>
  </si>
  <si>
    <t>75O94W</t>
  </si>
  <si>
    <t>DDTS ŽDC, INTEGRACE ISC DO SERVERŮ A KLIENTŮ DDTS ŽDC</t>
  </si>
  <si>
    <t>75O94Y</t>
  </si>
  <si>
    <t>DDTS ŽDC, INTEGRACE ISC DO INK DDTS ŽDC</t>
  </si>
  <si>
    <t>75O94Z</t>
  </si>
  <si>
    <t>DDTS ŽDC, INTEGRACE NAPÁJECÍHO ZDROJE DO SERVERŮ A KLIENTŮ DDTS ŽDC</t>
  </si>
  <si>
    <t>75O951</t>
  </si>
  <si>
    <t>DDTS ŽDC, INTEGRACE NAPÁJECÍHO ZDROJE DO INK DDTS ŽDC</t>
  </si>
  <si>
    <t>75O956</t>
  </si>
  <si>
    <t>DDTS ŽDC, INTEGRACE KLIMATIZAČNÍ NEBO VZT JEDNOTKY DO SERVERŮ A KLIENTŮ DDTS ŽDC</t>
  </si>
  <si>
    <t>75O957</t>
  </si>
  <si>
    <t>DDTS ŽDC, INTEGRACE KLIMATIZAČNÍ NEBO VZT JEDNOTKY DO INK DDTS ŽDC</t>
  </si>
  <si>
    <t>75O958</t>
  </si>
  <si>
    <t>DDTS ŽDC, INTEGRACE EE DO SERVERŮ A KLIENTŮ DDTS ŽDC</t>
  </si>
  <si>
    <t>75O959</t>
  </si>
  <si>
    <t>DDTS ŽDC, ROZŠÍŘENÍ INTEGRACE EE DO SERVERŮ A KLIENTŮ DDTS ŽDC</t>
  </si>
  <si>
    <t>75O95C</t>
  </si>
  <si>
    <t>DDTS ŽDC, INTEGRACE EE DO INK DDTS ŽDC</t>
  </si>
  <si>
    <t>75O95D</t>
  </si>
  <si>
    <t>DDTS ŽDC, ROZŠÍŘENÍ INTEGRACE EE DO INK DDTS ŽDC</t>
  </si>
  <si>
    <t>75O95G</t>
  </si>
  <si>
    <t>DDTS ŽDC, INTEGRACE ZS DO SERVERŮ A KLIENTŮ DDTS ŽDC</t>
  </si>
  <si>
    <t>75O95H</t>
  </si>
  <si>
    <t>DDTS ŽDC, INTEGRACE ZS DO INK DDTS ŽDC</t>
  </si>
  <si>
    <t>75O95O</t>
  </si>
  <si>
    <t>DDTS ŽDC, INTEGRACE JINÉHO ZAŘÍZENÍ DO SERVERŮ A KLIENTŮ DDTS ŽDC</t>
  </si>
  <si>
    <t>75O95P</t>
  </si>
  <si>
    <t>DDTS ŽDC, INTEGRACE JINÉHO ZAŘÍZENÍ DO INK DDTS ŽDC</t>
  </si>
  <si>
    <t>75O95Z</t>
  </si>
  <si>
    <t>DDTS ŽDC, ZÁVĚREČNÁ ZKOUŠKA</t>
  </si>
  <si>
    <t>R75O94I</t>
  </si>
  <si>
    <t>DDTS ŽDC, Deintegrace OSE na serverech a klientech DDTS ŽDC</t>
  </si>
  <si>
    <t>1. Položka obsahuje:  - SW deintegraci jednoho převodníku OSE v systému DDTS ŽDC - zahrnuta deintegrace ve všech úrovních systému DDTS ŽDC mimo InK (InS, TeS, klienti) pro jednu lokalitu InS - úprava stávajících klientských pracovišť (stacionární, mobilní, tenký, terminálový) o deintegraci převodníku OSE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náklady na mzdy - programátorské práce včetně potřebného vybavení 2. Položka neobsahuje:  X 3. Způsob měření: Udává se počet kusů převodníků OSE.</t>
  </si>
  <si>
    <t>R75O94K</t>
  </si>
  <si>
    <t>DDTS ŽDC, INTEGRACE OSE DO INK DDTS ŽDC</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</si>
  <si>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</si>
  <si>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R75O94K1</t>
  </si>
  <si>
    <t>DDTS ŽDC, Deintegrace OSE na InK v žst. Řikonín</t>
  </si>
  <si>
    <t>1. Položka obsahuje:  - SW deintegraci jednoho převodníku M-BUS/ Ethernet s maximálním počtem 15ks připojených elektroměrů z integračního koncentrátoru DDTS ŽDC ŽDC - parametrizaci a naplnění datových, technologických, telemetrických a řídicích struktur DDTS ŽDC ŽDC - náklady na mzdy - programátorské práce včetně potřebného vybavení 2. Položka neobsahuje:  X 3. Způsob měření: Udává se počet deintegrovaných kusů kompletní konstrukce nebo práce.</t>
  </si>
  <si>
    <t>R75O94P</t>
  </si>
  <si>
    <t>DDTS ŽDC, INTEGRACE ZPDP DO INK DDTS ŽDC</t>
  </si>
  <si>
    <t>1. Položka obsahuje:  - SW integraci jedné ústředny ZPDP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náklady na mzdy - programátorské práce včetně potřebného vybavení 2. Položka neobsahuje:  X 3. Způsob měření: Udává se počet kusů ústředen ZPDP do dvaceti čidel.</t>
  </si>
  <si>
    <t>R75O958</t>
  </si>
  <si>
    <t>DDTS ŽDC, Deintegrace EE ze serverů a klientů DDTS ŽDC</t>
  </si>
  <si>
    <t>1. Položka obsahuje:  - SW deintegraci signálů z energetických a elektrotechnických systémů stažených do jednoho PLC nebo do jednoho analyzátoru sítě v rozsahu do 24xDI / 24xDO / 12AI  do systému DDTS ŽDC - zahrnuta deintegrace ve všech úrovních systému DDTS ŽDC mimo InK (InS, TeS, klienti) pro jednu lokalitu InS - doplnění stávajících klientských pracovišť (stacionární, mobilní, tenký, terminálový) o signály z energetických a elektrotechnických systémů stažených do jednoho PLC nebo do jednoho analyzátoru sítě v rozsahu do 24xDI / 24xDO / 12xAI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náklady na mzdy - programátorské práce včetně potřebného vybavení 2. Položka neobsahuje:  X 3. Způsob měření: Udává se počet deintegrovaných kusů PLC nebo analyzátorů sítě do 24xDI / 24xDO / 12AI.</t>
  </si>
  <si>
    <t>R75O95C</t>
  </si>
  <si>
    <t>DDTS ŽDC, Deintegrace EE v INK DDTS ŽDC</t>
  </si>
  <si>
    <t>1. Položka obsahuje:  - SW deintegraci signálů z energetických a elektrotechnických systémů stažených do jednoho PLC nebo do jednoho analyzátoru sítě v rozsahu 24xDI / 24xDO / 12xAI do InK systému DDTS ŽDC - parametrizaci a naplnění datových, technologických, telemetrických a řídicích struktur DDTS ŽDC pro přenos informací - odzkoušení programového vybavení, ověření uživatelských funkcí na úplné implementaci, verifikace přenášených dat - náklady na mzdy - programátorské práce včetně potřebného vybavení 2. Položka neobsahuje:  X 3. Způsob měření: Udává se počet deintegrovaných kusů PLC nebo analyzátorů sítě do 24xDI / 24xDO / 12AI.</t>
  </si>
  <si>
    <t>D.1.2.2</t>
  </si>
  <si>
    <t>Rozhlasové zařízení</t>
  </si>
  <si>
    <t xml:space="preserve">  PS 01-02-21</t>
  </si>
  <si>
    <t>Žst. Vlkov u Tišnova, rozhlasové zařízení</t>
  </si>
  <si>
    <t>PS 01-02-21</t>
  </si>
  <si>
    <t>11318</t>
  </si>
  <si>
    <t>ODSTRANĚNÍ KRYTU ZPEVNĚNÝCH PLOCH Z DLAŽDIC</t>
  </si>
  <si>
    <t>provizorní stav:  
délka trasy - dlážděná část: 100=100,000 [A]  
dlaždice tloušťka: 0,05=0,050 [B]  
dlaždice šířka: 0,5=0,500 [C]  
celkem objem: a*b*c=2,500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</si>
  <si>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</si>
  <si>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provizorní stav:   
délka: 300=300,000 [A]  
šířka: 0,3=0,300 [B]  
hloubka: 0,4=0,400 [C]  
celkem: 2*a*b*c=72,000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</si>
  <si>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</si>
  <si>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provizorní:  
výkop: 24=24,000 [A]  
zásyp: 0,9=0,900 [B]  
celkem: 2*a*b=43,200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</si>
  <si>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</si>
  <si>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def.  
1. nástupiště: 70=70,000 [A]  
2. nástupiště: 80=80,000 [B]  
celkem: a+b=150,000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</si>
  <si>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</si>
  <si>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</si>
  <si>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</si>
  <si>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</si>
  <si>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</si>
  <si>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</si>
  <si>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</si>
  <si>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</si>
  <si>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</si>
  <si>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741171</t>
  </si>
  <si>
    <t>KRABICE (ROZVODKA) INSTALAČNÍ KABELOVÁ VE VYŠŠÍM KRYTÍ - MIN. IP 44 VČETNĚ PRŮCHODEK PRÁZDNÁ</t>
  </si>
  <si>
    <t>definitivní:  
celkem: 5=5,000 [A]</t>
  </si>
  <si>
    <t>1. Položka obsahuje:    
 – přípravu podkladu pro osazení    
 – veškerý materiál a práce pro upevnění nebo uchycení krabice    
2. Položka neobsahuje:    
 X    
3. Způsob měření:    
Udává se počet kusů kompletní konstrukce nebo práce.</t>
  </si>
  <si>
    <t>definitivní: 2x3 žíly = 6 == 1=1,000 [A]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</si>
  <si>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</si>
  <si>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definitivní: 2x3 žíly = 6 == 1=1,000 [A]  
provizorní: 1=1,000 [B]  
celkem: a+b=2,000 [C]</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</si>
  <si>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</si>
  <si>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75IF2Y</t>
  </si>
  <si>
    <t>ROZPOJOVACÍ SVORKOVNICE 2/10, 2/8 - DEMONTÁŽ</t>
  </si>
  <si>
    <t>provizorní: 1=1,000 [B]</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</si>
  <si>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</si>
  <si>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definitivní: 1=1,000 [B]</t>
  </si>
  <si>
    <t>definitivní: 6žil== 6=6,000 [B]</t>
  </si>
  <si>
    <t>75IH11</t>
  </si>
  <si>
    <t>UKONČENÍ KABELU CELOPLASTOVÉHO BEZ PANCÍŘE DO 40 ŽIL</t>
  </si>
  <si>
    <t>definitivní:  
1. nástupiště: 1=1,000 [A]  
2. nástupiště: 1=1,000 [B]  
celkem: a+b=2,000 [C]</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</si>
  <si>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</si>
  <si>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def. 2 větve = 2=2,000 [A]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</si>
  <si>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</si>
  <si>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75J311</t>
  </si>
  <si>
    <t>KABEL SDĚLOVACÍ PRO STRUKTUROVANOU KABELÁŽ UTP</t>
  </si>
  <si>
    <t>provizorní:  
délka: 0,02=0,020 [A]  
páry: 4=4,000 [B]  
celkem: a*b=0,080 [C]</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</si>
  <si>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</si>
  <si>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</si>
  <si>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</si>
  <si>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</si>
  <si>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</si>
  <si>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</si>
  <si>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deifinitivní: 1=1,000 [A]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</si>
  <si>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</si>
  <si>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</si>
  <si>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</si>
  <si>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provizorní stav: 1=1,000 [A]  
definitivní stav: 1=1,000 [B]  
celkem: a+b=2,000 [C]</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</si>
  <si>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</si>
  <si>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</si>
  <si>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</si>
  <si>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provizorní stav: 1=1,000 [A]</t>
  </si>
  <si>
    <t>75L141</t>
  </si>
  <si>
    <t>ROZHLASOVÝ OVLÁDACÍ PRVEK OVLÁDACÍ PULT ROZHLASU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</si>
  <si>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</si>
  <si>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75L14X</t>
  </si>
  <si>
    <t>ROZHLASOVÝ OVLÁDACÍ PRVEK - MONTÁŽ</t>
  </si>
  <si>
    <t>75L161</t>
  </si>
  <si>
    <t>ROZHLASOVÉ PŘÍSLUŠENSTVÍ - KONZOLA PRO REPRODUKTOR</t>
  </si>
  <si>
    <t>provizorní: 4=4,000 [A]  
definitivní: 10=10,000 [B]  
celkem: a+b=14,000 [C]</t>
  </si>
  <si>
    <t>75L163</t>
  </si>
  <si>
    <t>ROZHLASOVÉ PŘÍSLUŠENSTVÍ - ROZVODNÁ KRABICE PRO ROZHLAS</t>
  </si>
  <si>
    <t>provizorní: 1=1,000 [A]  
definitivní: 10=10,000 [B]  
celkem: a+b=11,000 [C]</t>
  </si>
  <si>
    <t>75L16X</t>
  </si>
  <si>
    <t>ROZHLASOVÉ PŘÍSLUŠENSTVÍ - MONTÁŽ</t>
  </si>
  <si>
    <t>krabice+konzole:  
11+12=23,000 [A]</t>
  </si>
  <si>
    <t>75L172</t>
  </si>
  <si>
    <t>REPRODUKTOR VENKOVNÍ SMĚROVÝ S NASTAVITELNÝM VÝKONEM</t>
  </si>
  <si>
    <t>definitivní:  
1. nástupiště: 5=5,000 [A]  
2. nástupiště: 5=5,000 [B]  
celkem: a+b=10,000 [C]</t>
  </si>
  <si>
    <t>75L17X</t>
  </si>
  <si>
    <t>REPRODUKTOR VENKOVNÍ - MONTÁŽ</t>
  </si>
  <si>
    <t>definitivní:  
1. nástupiště: 5=5,000 [A]  
2. nástupiště: 5=5,000 [B]  
provizorní stav: 2=2,000 [D]  
celkem: a+b+d=12,000 [C]</t>
  </si>
  <si>
    <t>75L17Y</t>
  </si>
  <si>
    <t>REPRODUKTOR VENKOVNÍ - DEMONTÁŽ</t>
  </si>
  <si>
    <t>provizorní stav: 2=2,000 [A]</t>
  </si>
  <si>
    <t>75L191</t>
  </si>
  <si>
    <t>KABEL SILOVÝ PRO ROZHLAS PRŮMĚRU DO 1,5 MM2</t>
  </si>
  <si>
    <t>kmžíla</t>
  </si>
  <si>
    <t>provizorní:  
trasa: 0,2+0,1=0,300 [A]  
počet žil: 3=3,000 [B]  
celkem: a*b=0,900 [C]  
definitivní:  
1. nást.: 0,170=0,170 [D]  
2. nástp.: 0,210=0,210 [E]  
počet žil: 3=3,000 [G]  
celkem: g*(d+e)=1,140 [F]  
celkem celkem: f+c=2,040 [H]</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</si>
  <si>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</si>
  <si>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</si>
  <si>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</si>
  <si>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</si>
  <si>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75L19Y</t>
  </si>
  <si>
    <t>KABEL SILOVÝ PRO ROZHLAS - DEMONTÁŽ</t>
  </si>
  <si>
    <t>provizorní:  
trasa: 0,2+0,1=0,300 [A]  
počet žil: 3=3,000 [B]  
celkem: a*b=0,900 [C]</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</si>
  <si>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kmžíla kompletní konstrukce nebo práce.</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</si>
  <si>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</si>
  <si>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</si>
  <si>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</si>
  <si>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</si>
  <si>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</si>
  <si>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</si>
  <si>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</si>
  <si>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75L1C3</t>
  </si>
  <si>
    <t>DEMONTÁŽ ROZHLASOVÉHO ZAŘÍZENÍ DO 300 W</t>
  </si>
  <si>
    <t>demontáž stávajícího RZ v žst Vlkov</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</si>
  <si>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</si>
  <si>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75L3DX</t>
  </si>
  <si>
    <t>HW PRO ŘÍZENÍ SYSTÉMU - MONTÁŽ</t>
  </si>
  <si>
    <t>provizorní: 1=1,000 [A]</t>
  </si>
  <si>
    <t>75L3DY</t>
  </si>
  <si>
    <t>HW PRO ŘÍZENÍ SYSTÉMU - DEMONTÁŽ</t>
  </si>
  <si>
    <t>Poplatky za skládky</t>
  </si>
  <si>
    <t>R015112</t>
  </si>
  <si>
    <t>NEOCEŇOVAT - POPLATKY ZA LIKVIDACI ODPADŮ NEKONTAMINOVANÝCH - 17 05 04 VYTĚŽENÉ ZEMINY A HORNINY - II.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</si>
  <si>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</si>
  <si>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R015120</t>
  </si>
  <si>
    <t>NEOCEŇOVAT - POPLATKY ZA LIKVIDACI ODPADŮ NEKONTAMINOVANÝCH - 17 01 07 STAVEBNÍ A DEMOLIČNÍ SUŤ VČETNĚ DOPRAVY</t>
  </si>
  <si>
    <t>R015310</t>
  </si>
  <si>
    <t>NEOCEŇOVAT - POPLATKY ZA LIKVIDACI ODPADŮ NEKONTAMINOVANÝCH - 16 02 14 ELEKTROŠROT (VYŘAZENÁ ELEKTRICKÁ ZAŘÍZENÍ A PŘÍSTROJE), VČETNĚ DOPRAVY</t>
  </si>
  <si>
    <t>Evidenční položka       
Výzisk - přebírá Správa železnic</t>
  </si>
  <si>
    <t>R015840</t>
  </si>
  <si>
    <t>NEOCEŇOVAT - POPLATKY ZA LIKVIDACI ODPADŮ NEKONTAMINOVANÝCH - 17 04 01 - ODPAD MĚDI A JEJÍCH SLITIN, VČETNĚ DOPRAVY</t>
  </si>
  <si>
    <t>Evidenční položka       
Druhotná surovina - výkup</t>
  </si>
  <si>
    <t>R015890</t>
  </si>
  <si>
    <t>NEOCEŇOVAT - POPLATKY ZA LIKVIDACI ODPADŮ NEKONTAMINOVANÝCH - 17 04 11 - KABELY A VODIČE BEZ NEBEZPEČNÝCH LÁTEK, VČETNĚ DOPRAVY</t>
  </si>
  <si>
    <t>R015910</t>
  </si>
  <si>
    <t>NEOCEŇOVAT - POPLATKY ZA LIKVIDACI ODPADŮ NEKONTAMINOVANÝCH - 15 01 02 - OBALY PLASTOVÉ, VČETNĚ DOPRAVY</t>
  </si>
  <si>
    <t>R015920</t>
  </si>
  <si>
    <t>NEOCEŇOVAT - POPLATKY ZA LIKVIDACI ODPADŮ NEKONTAMINOVANÝCH - 15 01 01 - OBALY PAPÍROVÉ, VČETNĚ DOPRAVY</t>
  </si>
  <si>
    <t>D.1.2.3</t>
  </si>
  <si>
    <t>Integrovaná telekomunikační zařízení</t>
  </si>
  <si>
    <t xml:space="preserve">  PS 01-02-31</t>
  </si>
  <si>
    <t>ŽST Vlkov u Tišnova, zapojovač</t>
  </si>
  <si>
    <t>PS 01-02-31</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</si>
  <si>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</si>
  <si>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</si>
  <si>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MONTÁŽNÍ RÁM DO 10+1 - DODÁVKA</t>
  </si>
  <si>
    <t>75IF4Y</t>
  </si>
  <si>
    <t>MONTÁŽNÍ RÁM DO 10+1 - DEMONTÁŽ</t>
  </si>
  <si>
    <t>75IF91</t>
  </si>
  <si>
    <t>KONSTRUKCE DO SKŘÍNĚ 19" PRO UPEVNĚNÍ ZAŘÍZENÍ - DODÁVKA</t>
  </si>
  <si>
    <t>75IF9X</t>
  </si>
  <si>
    <t>KONSTRUKCE DO SKŘÍNĚ 19" PRO UPEVNĚNÍ ZAŘÍZENÍ - MONTÁŽ</t>
  </si>
  <si>
    <t>75IF9Y</t>
  </si>
  <si>
    <t>KONSTRUKCE DO SKŘÍNĚ 19" PRO UPEVNĚNÍ ZAŘÍZENÍ - DEMONTÁŽ</t>
  </si>
  <si>
    <t>NOSNÍK BLESKOJISTEK - DODÁVKA</t>
  </si>
  <si>
    <t>75IFAY</t>
  </si>
  <si>
    <t>NOSNÍK BLESKOJISTEK - DEMONTÁŽ</t>
  </si>
  <si>
    <t>BLESKOJISTKA - DODÁVKA</t>
  </si>
  <si>
    <t>75IFBY</t>
  </si>
  <si>
    <t>BLESKOJISTKA - DEMONTÁŽ</t>
  </si>
  <si>
    <t>75IH32</t>
  </si>
  <si>
    <t>UKONČENÍ KABELU FORMA KABELOVÁ DÉLKY DO 0,5 M DO 25XN</t>
  </si>
  <si>
    <t>75IH3Y</t>
  </si>
  <si>
    <t>UKONČENÍ KABELU FORMA KABELOVÁ DÉLKY DO 0,5 M - DEMONTÁŽ</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</si>
  <si>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</si>
  <si>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KABEL SDĚLOVACÍ MONTÁŽ A UPEVNĚNÍ</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</si>
  <si>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</si>
  <si>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</si>
  <si>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</si>
  <si>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</si>
  <si>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</si>
  <si>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</si>
  <si>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</si>
  <si>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</si>
  <si>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75K112</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</si>
  <si>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</si>
  <si>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</si>
  <si>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75K11X</t>
  </si>
  <si>
    <t>TRANSFORMÁTOR ODDĚLOVACÍ (OCHRANNÝ) - MONTÁŽ</t>
  </si>
  <si>
    <t>75K11Y</t>
  </si>
  <si>
    <t>TRANSFORMÁTOR ODDĚLOVACÍ (OCHRANNÝ) - DEMONTÁŽ</t>
  </si>
  <si>
    <t>75K22X</t>
  </si>
  <si>
    <t>NAPÁJECÍ ZDROJ 24 V DC - MONTÁŽ</t>
  </si>
  <si>
    <t>75K22Y</t>
  </si>
  <si>
    <t>NAPÁJECÍ ZDROJ 24 V DC - DEMONTÁŽ</t>
  </si>
  <si>
    <t>75K32X</t>
  </si>
  <si>
    <t>ZÁLOŽNÍ ZDROJ UPS 230 V DO 1000 VA - MONTÁŽ</t>
  </si>
  <si>
    <t>75K32Y</t>
  </si>
  <si>
    <t>ZÁLOŽNÍ ZDROJ UPS 230 V DO 1000 VA - DEMONTÁŽ</t>
  </si>
  <si>
    <t>75K52Y</t>
  </si>
  <si>
    <t>BATERIOVÉ VEDENÍ O PRŮŘEZU DO 35 MM2 -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</si>
  <si>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metrů kompletní konstrukce nebo práce.</t>
  </si>
  <si>
    <t>75K61Y</t>
  </si>
  <si>
    <t>AKUMULÁTOROVÁ BATERIE DO 100 VAH - DEMONTÁŽ</t>
  </si>
  <si>
    <t>75K69Y</t>
  </si>
  <si>
    <t>AKUMULÁTOROVÁ BATERIE - FORMOVÁNÍ SESTAVY - DEMONTÁŽ</t>
  </si>
  <si>
    <t>75M11X</t>
  </si>
  <si>
    <t>TELEFONNÍ PŘÍSTROJ MB - MONTÁŽ</t>
  </si>
  <si>
    <t>75M11Y</t>
  </si>
  <si>
    <t>TELEFONNÍ PŘÍSTROJ MB - DEMONTÁŽ</t>
  </si>
  <si>
    <t>75M12X</t>
  </si>
  <si>
    <t>TELEFONNÍ PŘÍSTROJ AUT - MONTÁŽ</t>
  </si>
  <si>
    <t>75M12Y</t>
  </si>
  <si>
    <t>TELEFONNÍ PŘÍSTROJ AUT - DEMONTÁŽ</t>
  </si>
  <si>
    <t>75M34X</t>
  </si>
  <si>
    <t>DIGITÁLNÍ TELEFONIE A VOIP, TELEFONNÍ PŘÍSTOJ VOIP POKROČILÝ - MONTÁŽ</t>
  </si>
  <si>
    <t>75M42X</t>
  </si>
  <si>
    <t>TELEFONNÍ ZAPOJOVAČ DIGITÁLNÍ, DISPEČERSKÝ TERMINÁL VOIP - MONTÁŽ</t>
  </si>
  <si>
    <t>75M42Y</t>
  </si>
  <si>
    <t>TELEFONNÍ ZAPOJOVAČ DIGITÁLNÍ, DISPEČERSKÝ TERMINÁL VOIP - DEMONTÁŽ</t>
  </si>
  <si>
    <t>75M431</t>
  </si>
  <si>
    <t>TELEFONNÍ ZAPOJOVAČ DIGITÁLNÍ, BRÁNA IP/MB</t>
  </si>
  <si>
    <t>75M43X</t>
  </si>
  <si>
    <t>TELEFONNÍ ZAPOJOVAČ DIGITÁLNÍ, BRÁNA - MONTÁŽ</t>
  </si>
  <si>
    <t>75M43Y</t>
  </si>
  <si>
    <t>TELEFONNÍ ZAPOJOVAČ DIGITÁLNÍ, BRÁNA - DEMONTÁŽ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</si>
  <si>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</si>
  <si>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</si>
  <si>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</si>
  <si>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75M713</t>
  </si>
  <si>
    <t>ZÁZNAMOVÉ ZAŘÍZENÍ, LICENCE NA JEDEN KANÁL (DOPLNĚNÍ)</t>
  </si>
  <si>
    <t>75M715</t>
  </si>
  <si>
    <t>ZÁZNAMOVÉ ZAŘÍZENÍ - MONTÁŽ</t>
  </si>
  <si>
    <t>75M716</t>
  </si>
  <si>
    <t>ZÁZNAMOVÉ ZAŘÍZENÍ - DEMONTÁŽ</t>
  </si>
  <si>
    <t>R75M251</t>
  </si>
  <si>
    <t>TELEFONNÍ ZAPOJOVAČ DIGITÁLNÍ, aplikační server pro malí zapojovač - oživení</t>
  </si>
  <si>
    <t>R75M432</t>
  </si>
  <si>
    <t>TELEFONNÍ ZAPOJOVAČ DIGITÁLNÍ, BRÁNA IP/Router</t>
  </si>
  <si>
    <t>R75M43X</t>
  </si>
  <si>
    <t>TELEFONNÍ ZAPOJOVAČ DIGITÁLNÍ, Malí IP zapojovač s rozšířenou klávesnicí - Dodávka</t>
  </si>
  <si>
    <t>R75M44Y</t>
  </si>
  <si>
    <t>TELEFONNÍ ZAPOJOVAČ DIGITÁLNÍ, aplikační server pro malí zapojovač - DODÁVKA</t>
  </si>
  <si>
    <t>R75M714</t>
  </si>
  <si>
    <t>IP Telefonní zapojovač, LICENCE KAC</t>
  </si>
  <si>
    <t>R75N3AX</t>
  </si>
  <si>
    <t>GSM-R, Mobilní telefon - DODÁVKA + MONTÁŽ</t>
  </si>
  <si>
    <t>R75O923</t>
  </si>
  <si>
    <t>ÚPRAVA SW IPDT zapojovače</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</si>
  <si>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</si>
  <si>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R015240</t>
  </si>
  <si>
    <t>NEOCEŇOVAT - POPLATKY ZA LIKVIDACI ODPADŮ NEKONTAMINOVANÝCH - 20 03 01 SMĚSNÝ KOMUNÁLNÍ ODPAD, VČETNĚ DOPRAVY</t>
  </si>
  <si>
    <t>R015640</t>
  </si>
  <si>
    <t>NEOCEŇOVAT - POPLATKY ZA LIKVIDACI ODPADŮ NEBEZPEČNÝCH - 16 06 01* OLOVĚNÉ AKUMULÁTORY, VČETNĚ DOPRAVY</t>
  </si>
  <si>
    <t>Evidenční položka       
N odpad: nebezpečné látky        
Způsob likvidace: likvidace oprávněnou osobou</t>
  </si>
  <si>
    <t>R015650</t>
  </si>
  <si>
    <t>NEOCEŇOVAT - POPLATKY ZA LIKVIDACI ODPADŮ NEBEZPEČNÝCH - 16 06 02* NIKL - KADMIOVÉ BATERIE A AKUMULÁTORY, VČETNĚ DOPRAVY</t>
  </si>
  <si>
    <t>R015655</t>
  </si>
  <si>
    <t>NEOCEŇOVAT - POPLATKY ZA LIKVIDACI ODPADŮ NEBEZPEČNÝCH - 16 06 05* JINÉ BATERIE A AKUMULÁTORY (NAPŘ. S LITHIEM), VČETNĚ DOPRAVY</t>
  </si>
  <si>
    <t>75M26Y</t>
  </si>
  <si>
    <t>TELEFONNÍ ZAPOJOVAČ ANALOGOVÝ, NÁHRADNÍ ZAPOJOVAČ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</si>
  <si>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</si>
  <si>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D.1.2.4</t>
  </si>
  <si>
    <t>Elektrická požární a zabezpečovací signalizace</t>
  </si>
  <si>
    <t xml:space="preserve">  PS 01-02-41</t>
  </si>
  <si>
    <t>ŽST Vlkov u Tišnova, PZTS a LDP</t>
  </si>
  <si>
    <t>PS 01-02-41</t>
  </si>
  <si>
    <t>703521</t>
  </si>
  <si>
    <t>ELEKTROINSTALAČNÍ LIŠTA S FUN NÍ ODOLNOSTÍ PŘI POŽÁRU ŠÍŘKY DO 30 MM</t>
  </si>
  <si>
    <t>1. Položka obsahuje:  
– přípravu podkladu pro osazení  
2. Položka neobsahuje:  
X  
3. Způsob měření:  
Měří se metr délkový.</t>
  </si>
  <si>
    <t>1. Položka obsahuje:  
 – manipulace a uložení kabelu (do země, chráničky, kanálu, na rošty, na TV a pod.)  
2. Položka neobsahuje:  
 – příchytky, spojky, koncovky, chráničky apod.  
3. Způsob měření:  
Měří se metr délkový.</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</si>
  <si>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</si>
  <si>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</si>
  <si>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</si>
  <si>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</si>
  <si>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</si>
  <si>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</si>
  <si>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75M962</t>
  </si>
  <si>
    <t>DATOVÁ INFRASTRUKTURA LAN, MEDIAKONVERTOR - MODUL (ŠASÍ) DO 6-SLOTŮ</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</si>
  <si>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</si>
  <si>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75M964</t>
  </si>
  <si>
    <t>DATOVÁ INFRASTRUKTURA LAN, MEDIAKONVERTOR - KARTA ETHERNET</t>
  </si>
  <si>
    <t>75M966</t>
  </si>
  <si>
    <t>DATOVÁ INFRASTRUKTURA LAN, MEDIAKONVERTOR - KARTA SNMP</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</si>
  <si>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</si>
  <si>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</si>
  <si>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</si>
  <si>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</si>
  <si>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</si>
  <si>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</si>
  <si>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</si>
  <si>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</si>
  <si>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</si>
  <si>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75O531</t>
  </si>
  <si>
    <t>EZS, TABLO OBSLUHY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</si>
  <si>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</si>
  <si>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75O53X</t>
  </si>
  <si>
    <t>EZS, TABLO OBSLUHY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</si>
  <si>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</si>
  <si>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75O543</t>
  </si>
  <si>
    <t>EZS, KLÁVESNICE - LCD DISPLEJ S VESTAVĚNOU BEZKONTAKTNÍ ČTEČKOU KARET</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</si>
  <si>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</si>
  <si>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</si>
  <si>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</si>
  <si>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</si>
  <si>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</si>
  <si>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</si>
  <si>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</si>
  <si>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</si>
  <si>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</si>
  <si>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</si>
  <si>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</si>
  <si>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</si>
  <si>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</si>
  <si>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</si>
  <si>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</si>
  <si>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</si>
  <si>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</si>
  <si>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75O581</t>
  </si>
  <si>
    <t>EZS, PROSTOROVÝ DETEKTOR PIR</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</si>
  <si>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</si>
  <si>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</si>
  <si>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</si>
  <si>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</si>
  <si>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</si>
  <si>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</si>
  <si>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</si>
  <si>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</si>
  <si>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</si>
  <si>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</si>
  <si>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</si>
  <si>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</si>
  <si>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</si>
  <si>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</si>
  <si>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</si>
  <si>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</si>
  <si>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75O5M2</t>
  </si>
  <si>
    <t>EZS, SIRÉNA VENKOVNÍ</t>
  </si>
  <si>
    <t>75O5MX</t>
  </si>
  <si>
    <t>EZS, SIRÉNA - MONTÁŽ</t>
  </si>
  <si>
    <t>75O5N1</t>
  </si>
  <si>
    <t>EZS, KLIENTSKÉ PRACOVIŠTĚ</t>
  </si>
  <si>
    <t>75O5NW</t>
  </si>
  <si>
    <t>EZS, KLIENTSKÉ PRACOVIŠTĚ - DOPLNĚNÍ HW, SW, LICENCE</t>
  </si>
  <si>
    <t>75O5NX</t>
  </si>
  <si>
    <t>EZS, KLIENTSKÉ PRACOVIŠTĚ - MONTÁŽ</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</si>
  <si>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</si>
  <si>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</si>
  <si>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</si>
  <si>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</si>
  <si>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</si>
  <si>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</si>
  <si>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</si>
  <si>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</si>
  <si>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</si>
  <si>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</si>
  <si>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</si>
  <si>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 xml:space="preserve">  PS 01-02-42</t>
  </si>
  <si>
    <t>Žst. Vlkov u Tišnova, kamerový systém</t>
  </si>
  <si>
    <t>PS 01-02-42</t>
  </si>
  <si>
    <t>R029611</t>
  </si>
  <si>
    <t>OSTATNÍ POŽADAVKY - ODBORNÝ DOZOR SPRÁVCE</t>
  </si>
  <si>
    <t>zahrnuje veškeré náklady spojené s objednatelem požadovaným dozorem</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</si>
  <si>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</si>
  <si>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</si>
  <si>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</si>
  <si>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</si>
  <si>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</si>
  <si>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</si>
  <si>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2. Položka neobsahuje:  
 X  
3. Způsob měření:  
Měří se metr délkový.</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</si>
  <si>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</si>
  <si>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</si>
  <si>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</si>
  <si>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</si>
  <si>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</si>
  <si>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</si>
  <si>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</si>
  <si>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</si>
  <si>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75IK11</t>
  </si>
  <si>
    <t>MĚŘENÍ STÁVAJÍCÍHO OPTICKÉHO KABELU</t>
  </si>
  <si>
    <t>měření pro 4 vlákna na 1 technologickou skříňku. 
4*4=16.000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</si>
  <si>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</si>
  <si>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</si>
  <si>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</si>
  <si>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</si>
  <si>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</si>
  <si>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</si>
  <si>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</si>
  <si>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</si>
  <si>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</si>
  <si>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75K331</t>
  </si>
  <si>
    <t>ZÁLOŽNÍ ZDROJ UPS 230 V DO 3000 VA - DODÁVKA</t>
  </si>
  <si>
    <t>75K33X</t>
  </si>
  <si>
    <t>ZÁLOŽNÍ ZDROJ UPS 230 V DO 3000 VA - MONTÁŽ</t>
  </si>
  <si>
    <t>75K641</t>
  </si>
  <si>
    <t>AKUMULÁTOROVÁ BATERIE DO 2000 VAH - DODÁVKA</t>
  </si>
  <si>
    <t>75K64X</t>
  </si>
  <si>
    <t>AKUMULÁTOROVÁ BATERIE DO 2000 VAH - MONTÁŽ</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</si>
  <si>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</si>
  <si>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</si>
  <si>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</si>
  <si>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</si>
  <si>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</si>
  <si>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</si>
  <si>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</si>
  <si>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</si>
  <si>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75L451</t>
  </si>
  <si>
    <t>KAMEROVÝ SERVER - ZÁZNAMOVÉ ZAŘÍZENÍ, DO 8 KAMER (HW, SW, LICENCE)</t>
  </si>
  <si>
    <t>75L456</t>
  </si>
  <si>
    <t>KAMEROVÝ SERVER - HDD DO 2 TB, PRO PROVOZ 24/7</t>
  </si>
  <si>
    <t>75L45W</t>
  </si>
  <si>
    <t>KAMEROVÝ SERVER - DOPLNĚNÍ ZÁZNAMOVÉHO ZAŘÍZENÍ (HW, SW, LICENCE)</t>
  </si>
  <si>
    <t>75L45X</t>
  </si>
  <si>
    <t>KAMEROVÝ SERVER - MONTÁŽ</t>
  </si>
  <si>
    <t>75L461</t>
  </si>
  <si>
    <t>KLIENSTKÉ PRACOVIŠTĚ - KOMPLETNÍ PRACOVNÍ STANICE (HW, SW, MONITOR)</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</si>
  <si>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</si>
  <si>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</si>
  <si>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</si>
  <si>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</si>
  <si>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</si>
  <si>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</si>
  <si>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</si>
  <si>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</si>
  <si>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</si>
  <si>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</si>
  <si>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</si>
  <si>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</si>
  <si>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</si>
  <si>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</si>
  <si>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</si>
  <si>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</si>
  <si>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</si>
  <si>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</si>
  <si>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</si>
  <si>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</si>
  <si>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</si>
  <si>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</si>
  <si>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</si>
  <si>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</si>
  <si>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75M92X</t>
  </si>
  <si>
    <t>DATOVÁ INFRASTRUKTURA LAN, PRŮMYSLOVÝ RINGSWITCH - MONTÁŽ</t>
  </si>
  <si>
    <t>75M97J</t>
  </si>
  <si>
    <t>PŘEVODNÍK - SFP 1G, STŘEDNÍ DOSAH</t>
  </si>
  <si>
    <t>75M97K</t>
  </si>
  <si>
    <t>PŘEVODNÍK - SFP 1G, KRÁTKÝ DOSAH</t>
  </si>
  <si>
    <t>75M97X</t>
  </si>
  <si>
    <t>PŘEVODNÍK - MONTÁŽ</t>
  </si>
  <si>
    <t>R75L151</t>
  </si>
  <si>
    <t>STOŽÁR (SLOUP) KAMEROVÝ</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</si>
  <si>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</si>
  <si>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</si>
  <si>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</si>
  <si>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</si>
  <si>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R75M921</t>
  </si>
  <si>
    <t>DATOVÁ INFRASTRUKTURA LAN, PRŮMYSLOVÝ RINGSWITCH - 19"/1U, LAN-RING, 10x SFP/GE</t>
  </si>
  <si>
    <t>R75M922</t>
  </si>
  <si>
    <t>DATOVÁ INFRASTRUKTURA LAN, PRŮMYSLOVÝ RINGSWITCH - L2 4X10/100 POE + 2XUPLINK</t>
  </si>
  <si>
    <t>Ostatní konstrukce a práce</t>
  </si>
  <si>
    <t>R923372</t>
  </si>
  <si>
    <t>TABULKA S TEXTEM „Prostor je střežen kamerovým systémem“ A PIKTOGRAMEM KAMERY</t>
  </si>
  <si>
    <t>1. Položka obsahuje:  
 – dodávku a montáž tabulky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</si>
  <si>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D.1.2.5</t>
  </si>
  <si>
    <t>Dálková, optická, závěsná kabelizace (DK, DOK, ZOK)</t>
  </si>
  <si>
    <t xml:space="preserve">  PS 01-02-51</t>
  </si>
  <si>
    <t>ŽST Vlkov u Tišnova, úprava TK</t>
  </si>
  <si>
    <t>PS 01-02-51</t>
  </si>
  <si>
    <t>0,5*0,9*(431+163+106+30+82+10+48)=391,500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</si>
  <si>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</si>
  <si>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</si>
  <si>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0,1*0,9*(431+163+106+30+82+10+48)=78,300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</si>
  <si>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</si>
  <si>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</si>
  <si>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(431+163+106+30+82+10+48)=870,000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</si>
  <si>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</si>
  <si>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</si>
  <si>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</si>
  <si>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Položka obsahuje:   
 – veškeré zemní práce včetně dodání zásypového materiálu   
2. Položka neobsahuje:   
 X   
3. Způsob měření:   
Měří se metr délkový.</t>
  </si>
  <si>
    <t>741831</t>
  </si>
  <si>
    <t>UZEMŇOVACÍ VODIČ NA POVRCHU MĚDĚNÝ DO 120 MM2</t>
  </si>
  <si>
    <t>1. Položka obsahuje:   
 – uchycení vodiče na povrch vč. podpěr, konzol, svorek a pod.   
 – měření, dělení, spojování   
 – nátěr   
2. Položka neobsahuje:   
 X   
3. Způsob měření:   
Měří se metr délkový.</t>
  </si>
  <si>
    <t>741912</t>
  </si>
  <si>
    <t>UZEMŇOVACÍ VODIČ V ZEMI FEZN PŘES 120 DO 300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</si>
  <si>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</si>
  <si>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741932</t>
  </si>
  <si>
    <t>UZEMŇOVACÍ VODIČ V ZEMI MĚDĚNÝ PŘES 120 DO 300 MM2</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</si>
  <si>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</si>
  <si>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</si>
  <si>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</si>
  <si>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</si>
  <si>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</si>
  <si>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</si>
  <si>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</si>
  <si>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</si>
  <si>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</si>
  <si>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</si>
  <si>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75I322</t>
  </si>
  <si>
    <t>KABEL ZEMNÍ DVOUPLÁŠŤOVÝ S PANCÍŘEM PRŮMĚRU ŽÍLY 0,8 MM DO 25XN</t>
  </si>
  <si>
    <t>15*(1,02+1,430+0,87)=49,800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</si>
  <si>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</si>
  <si>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</si>
  <si>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</si>
  <si>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1020+1430+870=3 320,000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</si>
  <si>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</si>
  <si>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4*(1020+1430+870)=13 280,000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</si>
  <si>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</si>
  <si>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</si>
  <si>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</si>
  <si>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</si>
  <si>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</si>
  <si>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3*4*2=24,000 [A]</t>
  </si>
  <si>
    <t>75IF51</t>
  </si>
  <si>
    <t>MONTÁŽNÍ RÁM 15+1</t>
  </si>
  <si>
    <t>75IF5X</t>
  </si>
  <si>
    <t>MONTÁŽNÍ RÁM 15+1 - MONTÁŽ</t>
  </si>
  <si>
    <t>KONSTRUKCE DO SKŘÍNĚ 19" PRO UPEVNĚNÍ ZAŘÍZENÍ</t>
  </si>
  <si>
    <t>3*4=12,000 [A]</t>
  </si>
  <si>
    <t>4*3*10=120,000 [A]</t>
  </si>
  <si>
    <t>75IH22</t>
  </si>
  <si>
    <t>UKONČENÍ KABELU CELOPLASTOVÝHO S PANCÍŘEM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</si>
  <si>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</si>
  <si>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75IH42</t>
  </si>
  <si>
    <t>UKONČENÍ KABELU FORMA KABELOVÁ DÉLKY PŘES 0,5 M DO 25XN</t>
  </si>
  <si>
    <t>4+4+4+2=14,000 [A]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</si>
  <si>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</si>
  <si>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75II21</t>
  </si>
  <si>
    <t>SPOJKA PRO CELOPLASTOVÉ KABELY S PANCÍŘEM DO 100 ŽIL</t>
  </si>
  <si>
    <t>75II2X</t>
  </si>
  <si>
    <t>SPOJKA PRO CELOPLASTOVÉ KABELY S PANCÍŘEM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</si>
  <si>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</si>
  <si>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</si>
  <si>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</si>
  <si>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15*4*4=240,000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</si>
  <si>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</si>
  <si>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</si>
  <si>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</si>
  <si>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15*4=60,000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</si>
  <si>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</si>
  <si>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</si>
  <si>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</si>
  <si>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75J233</t>
  </si>
  <si>
    <t>KABEL SDĚLOVACÍ PRO VNITŘNÍ POUŽITÍ PŘES 20 PÁRŮ PRŮMĚRU 0,8 MM</t>
  </si>
  <si>
    <t>30*4*0,05=6,000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</si>
  <si>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</si>
  <si>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</si>
  <si>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75MA11</t>
  </si>
  <si>
    <t>SDĚLOVACÍ TRANSFORMÁTOR NF 600:600 SE 4KV IZOLAČNÍ PEVNOSTÍ</t>
  </si>
  <si>
    <t>4*4=16,000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</si>
  <si>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</si>
  <si>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75MA1X</t>
  </si>
  <si>
    <t>SDĚLOVACÍ TRANSFORMÁTOR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</si>
  <si>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</si>
  <si>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zajištění pracoviště TDI vč. nájmu pracovníků a poUŽITÝch mechanismů nutných k výkonu   
2. Položka neobsahuje:   
 X   
3. Způsob měření:   
Udává se čas v hodinách.</t>
  </si>
  <si>
    <t>Demontáž stávajícího sdělovacího zařízení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</si>
  <si>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</si>
  <si>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</si>
  <si>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 xml:space="preserve">  PS 01-02-52</t>
  </si>
  <si>
    <t>ŽST Vlkov u Tišnova, úprava DOK a TOK</t>
  </si>
  <si>
    <t>PS 01-02-52</t>
  </si>
  <si>
    <t>13183</t>
  </si>
  <si>
    <t>HLOUBENÍ JAM ZAPAŽ I NEPAŽ TŘ II</t>
  </si>
  <si>
    <t>rezervy DOK 4=4.000 [A] 
spojky na DOK po výrobních dílkách 8 km 1=1.000 [B] 
rezervy TOK 4=4.000 [C] 
spojky na TOK po výrobních dílkách 8 km 1=1.000 [D] 
odbočná spojka TOK 2=2.000 [E] 
kabelové komory A+B+C+D+E=12.000 [F] 
výkop 1xM3 1*F=12.000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</si>
  <si>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</si>
  <si>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</si>
  <si>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rezervy DOK 4=4.000 [A] 
spojky na DOK po výrobních dílkách 8 km 1=1.000 [B] 
rezervy TOK 4=4.000 [C] 
spojky na TOK po výrobních dílkách 8 km 1=1.000 [D] 
odbočná spojka TOK 2=2.000 [E] 
kabelové komory A+B+C+D+E=12.000 [F]</t>
  </si>
  <si>
    <t>1. Položka obsahuje:  
 – úprava dna výkopu  
 – položení betonového žlabu / chráničky včetně zakrytí  
 – pomocné mechanismy  
2. Položka neobsahuje:  
 X  
3. Způsob měření:  
Udává se počet kusů kompletní konstrukce nebo práce.</t>
  </si>
  <si>
    <t>2*15+2*20=70.000 [A]</t>
  </si>
  <si>
    <t>výpich 12 vl. z TOK indikátor horkoběžnosti: 
(100)=100.000 [A] 
celekm km kabelu A/1000=0.100 [B] 
rezerva 20 % B*1.2=0.120 [C] 
celková délka vláken v km 12*C=1.440 [D] 
výpich 12 vl. z TOK BTS: 
(190)=190.000 [E] 
celekm km kabelu E/1000=0.190 [F] 
rezerva 20 % F*1.2=0.228 [G] 
celková délka vláken v km 12*G=2.736 [H] 
výpich 12 vl. z TOK BTS: 
(150)=150.000 [I] 
celekm km kabelu I/1000=0.150 [J] 
rezerva 20 % J*1.2=0.180 [K] 
celková délka vláken v km 12*K=2.160 [L] 
Celkem: D+H+L=6.336 [M]</t>
  </si>
  <si>
    <t>propojení do zab.zař.: 
36 vl.(vl. z DOK) 
(20)=20.000 [E] 
celekm km kabelu E/1000=0.020 [F] 
rezerva 20% F*1,2=0.024 [G] 
celková délka vláken v km 36*G=0.864 [H] 
36 vl.(vl. z TOK) 
(20)=20.000 [I] 
celekm km kabelu I/1000=0.020 [J] 
rezerva 20% J*1,2=0.024 [K] 
celková délka vláken v km 36*K=0.864 [L] 
Celkem: H+L=1.728 [M]</t>
  </si>
  <si>
    <t>DOK 72 vl.  
vč. rezerv u mostních objektů a rezrvy 20 % 13085=13 085.000 [A] 
rezervy pro spojky po výrobních délkách 8 km 1*60=60.000 [B] 
celekm km kabelu (A+B)/1000=13.145 [C] 
celková délka vláken v km 72*C=946.440 [D] 
DOK 48 vl.  
vč. rezerv u mostních objektů a rezrvy 20 % 13265=13 265.000 [E] 
rezervy pro spojky po výrobních délkách 8 km 1*60=60.000 [F] 
celekm km kabelu (E+F)/1000=13.325 [G] 
celková délka vláken v km 48*G=639.600 [H] 
Celkem: D+H=1 586.040 [L]</t>
  </si>
  <si>
    <t>DOK 72 vl.  
vč. rezerv u mostních objektů a rezrvy 20 % 13085=13 085.000 [A] 
rezervy pro spojky po výrobních délkách 8 km 1*60=60.000 [B] 
celekm m kabelu (A+B)=13 145.000 [C] 
DOK 48 vl.  
vč. rezerv u mostních objektů a rezrvy 20 % 13265=13 265.000 [D] 
rezervy pro spojky po výrobních délkách 8 km 1*60=60.000 [E] 
celekm km kabelu (D+E)=13 325.000 [F] 
výpich 12 vl. z TOK: 
(100+150+190)=440.000 [G] 
rezerva 20 % G*1.2=528.000 [H] 
propojení do zab.zař.: 
36 vl.(vl. z DOK) 
(20)*1.2=24.000 [K] 
36 vl.(vl. z TOK) 
(20)*1,2=24.000 [L] 
Celkem: C+F+H+K+L=27 046.000 [M]</t>
  </si>
  <si>
    <t>5414+3419+2656+100+190+150=11 929.000 [A]</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</si>
  <si>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</si>
  <si>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75I84Y</t>
  </si>
  <si>
    <t>KABEL OPTICKÝ - REZERVA DO 500 MM - DEMONTÁŽ</t>
  </si>
  <si>
    <t>75I85X</t>
  </si>
  <si>
    <t>KABEL OPTICKÝ - REZERVA PŘES 500 MM - MONTÁŽ</t>
  </si>
  <si>
    <t>75I85Y</t>
  </si>
  <si>
    <t>KABEL OPTICKÝ - REZERVA PŘES 500 MM - DEMONTÁŽ</t>
  </si>
  <si>
    <t>75ID11</t>
  </si>
  <si>
    <t>PLASTOVÁ ZEMNÍ KOMORA PRO ULOŽENÍ REZERVY</t>
  </si>
  <si>
    <t>rezervy DOK 4=4.000 [A] 
rezervy TOK 4=4.000 [B] 
Celkem: A+B=8.000 [C]</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</si>
  <si>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</si>
  <si>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75ID1X</t>
  </si>
  <si>
    <t>PLASTOVÁ ZEMNÍ KOMORA PRO ULOŽENÍ REZERVY - MONTÁŽ</t>
  </si>
  <si>
    <t>75ID1Y</t>
  </si>
  <si>
    <t>PLASTOVÁ ZEMNÍ KOMORA PRO ULOŽENÍ REZERVY - DEMONTÁŽ</t>
  </si>
  <si>
    <t>75ID21</t>
  </si>
  <si>
    <t>PLASTOVÁ ZEMNÍ KOMORA PRO ULOŽENÍ SPOJKY</t>
  </si>
  <si>
    <t>spojky na DOK po výrobních délkách 8 km 1=1.000 [A] 
spojky na TOK po výrobních délkách 8 km 1=1.000 [B] 
odbočná spojka TOK 3=3.000 [C] 
Celkem: A+B+C=5.000 [D]</t>
  </si>
  <si>
    <t>75ID2X</t>
  </si>
  <si>
    <t>PLASTOVÁ ZEMNÍ KOMORA PRO ULOŽENÍ SPOJKY - MONTÁŽ</t>
  </si>
  <si>
    <t>75ID2Y</t>
  </si>
  <si>
    <t>PLASTOVÁ ZEMNÍ KOMORA PRO ULOŽENÍ SPOJKY - DEMONTÁŽ</t>
  </si>
  <si>
    <t>75ID31</t>
  </si>
  <si>
    <t>PLASTOVÁ ZEMNÍ KOMORA TĚSNENÍ PRO HDPE TRUBKU DO 40 MM</t>
  </si>
  <si>
    <t>rezervy DOK 4=4.000 [A] 
spojky na DOK/TOK po výrobních dílkách 8 km 1+1=2.000 [B] 
rezervy TOK 4=4.000 [C] 
odbočná spojka TOK 3=3.000 [D] 
kabelové komory A+B+C+D=13.000 [E] 
těsnění pro HDPE 2*E=26.000 [F]</t>
  </si>
  <si>
    <t>75ID3X</t>
  </si>
  <si>
    <t>PLASTOVÁ ZEMNÍ KOMORA TĚSNENÍ PRO HDPE TRUBKU DO 40 MM - MONTÁŽ</t>
  </si>
  <si>
    <t>1x žst: 
1x ODF pro DOK ve sděl. 1=1.000 [A] 
1x ODF v SÚ 1=1.000 [B] 
1x ODF pro TOK ve sděl. 1=1.000 [C] 
Celkem: A+B+C=3.000 [E]</t>
  </si>
  <si>
    <t>75IH63</t>
  </si>
  <si>
    <t>UKONČENÍ KABELU OPTICKÉHO DO 72 VLÁKEN</t>
  </si>
  <si>
    <t>DOK 2=2.000 [A] 
TOK 2=2.000 [B] 
Celkem: A+B=4.000 [C]</t>
  </si>
  <si>
    <t>75II71</t>
  </si>
  <si>
    <t>SPOJKA OPTICKÁ DO 72 VLÁKEN</t>
  </si>
  <si>
    <t>spojky na DOK/TOK po výrobních délkách 8 km 1+1=2.000 [A] 
odbočná spojka TOK 3=3.000 [B] 
Celkem: A+B=5.000 [C]</t>
  </si>
  <si>
    <t>75II7X</t>
  </si>
  <si>
    <t>SPOJKA OPTICKÁ - MONTÁŽ</t>
  </si>
  <si>
    <t>MONTÁŽNÍ MATERIÁL, PŘÍSLUŠENSTVÍ, PŘÍPRAVNÉ PRÁCE</t>
  </si>
  <si>
    <t>1. Položka obsahuje:  
 – zajištění pracoviště TDI vč. nájmu pracovníků a poUŽITÝch mechanismů nutných k výkonu  
2. Položka neobsahuje:  
 X  
3. Způsob měření:  
Udává se čas v hodinách.</t>
  </si>
  <si>
    <t>R75IEE1</t>
  </si>
  <si>
    <t>ZÁSOBNÍK PRO ULOŽENÍ REZERVNÍCH DÉLEK BUFFERŮ - DODÁVKA</t>
  </si>
  <si>
    <t>R75IEEX</t>
  </si>
  <si>
    <t>ZÁSOBNÍK PRO ULOŽENÍ REZERVNÍCH DÉLEK BUFFERŮ - MONTÁŽ</t>
  </si>
  <si>
    <t>R75IEF1</t>
  </si>
  <si>
    <t>ORGANIZÉR PATCHCORDŮ - DODÁVKA</t>
  </si>
  <si>
    <t>R75IEFX</t>
  </si>
  <si>
    <t>ORGANIZÉR PATCHCORDŮ - MONTÁŽ</t>
  </si>
  <si>
    <t>DEMONTÁŽE STÁVAJÍCÍHO SDĚLOVACÍHO ZAŘÍZENÍ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</si>
  <si>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</si>
  <si>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DOK 1*72=72.000 [A] 
TOK 1*48=48.000 [B] 
výpichy z TOK 3*12=36.000 [C] 
do SÚ: 
2*36=72.000 [D] 
Celkem: A+B+C+D=228.000 [E]</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</si>
  <si>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</si>
  <si>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DOK 72 vl.  
vč. rezerv u mostních objektů a rezrvy 20 % 13085=13 085.000 [A] 
rezervy pro spojky po výrobních délkách 8 km 1*60=60.000 [B] 
celekm m kabelu (A+B)=13 145.000 [C] 
DOK 48 vl.  
vč. rezerv u mostních objektů a rezrvy 20 % 13265=13 265.000 [D] 
rezervy pro spojky po výrobních délkách 8 km 1*60=60.000 [E] 
celekm km kabelu (D+E)=13 325.000 [F] 
výpich 12 vl. z TOK: 
(100+190+150)=440.000 [G] 
rezerva 20 % G*1.2=528.000 [H] 
propojení do zab.zař.: 
36 vl.(vl. z DOK) 
(20)*1.2=24.000 [K] 
36 vl.(vl. z TOK) 
(20)*1,2=24.000 [L] 
Celkem: C+F+H+K+L=27 046.000 [M]</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</si>
  <si>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</si>
  <si>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 xml:space="preserve">  PS 01-02-53</t>
  </si>
  <si>
    <t>NEOCEŇOVAT - ŽST Vlkov u Tišnova, úprava DOK (ČD-T)</t>
  </si>
  <si>
    <t>PS 01-02-53</t>
  </si>
  <si>
    <t>spojka DOK 2=2.000 [A] 
rezerva DOK 1=1.000 [B] 
kabelové komory A+B=3.000 [C] 
výkop 1xM3 1*C=3.000 [D]</t>
  </si>
  <si>
    <t>spojka DOK 2=2.000 [A] 
rezerva DOK 1=1.000 [B] 
kabelové komory A+B=3.000 [C]</t>
  </si>
  <si>
    <t>30=30.000 [A]</t>
  </si>
  <si>
    <t>DOK 72 vl.  
vč. rezerv u mostních objektů a rezrvy 20 % 6780=6 780.000 [A] 
celekm km kabelu A/1000=6.780 [B] 
celková délka vláken v km 72*B=488.160 [C] 
MOK 24 vl.  
100=100.000 [D] 
celekm km kabelu D/1000=0.100 [E] 
celková délka vláken v km 24*E=2.400 [F] 
Celkem: C+F=490.560 [G]</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</si>
  <si>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</si>
  <si>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DOK 72 vl.  
vč. rezerv u mostních objektů a rezrvy 20 % 4780=4 780.000 [A] 
MOK 24 vl.  
vč. rezerv u mostních objektů a rezrvy 20 % 100=100.000 [B] 
Celkem: A+B=4 880.000 [C]</t>
  </si>
  <si>
    <t>6423=6 423.000 [A]</t>
  </si>
  <si>
    <t>naspojkování na stávající/nový DOK 2=2.000 [A]</t>
  </si>
  <si>
    <t>spojka/rezerva DOK 3=3.000 [A] 
kabelové komory A=3.000 [B] 
těsnění pro HDPE 2*B=6.000 [C]</t>
  </si>
  <si>
    <t>DOK 2=2.000 [A]</t>
  </si>
  <si>
    <t>75II62</t>
  </si>
  <si>
    <t>SPOJKA - ODBOČOVACÍ SOUPRAVA STŘEDNÍ</t>
  </si>
  <si>
    <t>spojka na DOK 2=2.000 [A]</t>
  </si>
  <si>
    <t>75JB13</t>
  </si>
  <si>
    <t>DATOVÝ ROZVADĚČ 19" 600X600 DO 47 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</si>
  <si>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</si>
  <si>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</si>
  <si>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</si>
  <si>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75JB1Y</t>
  </si>
  <si>
    <t>DATOVÝ ROZVADĚČ 19" 600X600 - DEMONTÁŽ</t>
  </si>
  <si>
    <t>R02911</t>
  </si>
  <si>
    <t>ZMĚNA VĚCNÉHO BŘEMENA</t>
  </si>
  <si>
    <t>R02945</t>
  </si>
  <si>
    <t>OSTAT POŽADAVKY - GEOMETRICKÝ PLÁN</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</si>
  <si>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</si>
  <si>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DOK 1*72=72.000 [A] 
MOK 1*24=24.000 [B] 
Celkem: A+B=96.000 [C]</t>
  </si>
  <si>
    <t>DOK 72 vl.  
vč. rezerv u mostních objektů a rezrvy 20 % 6780=6 780.000 [A] 
MOK 24 vl.  
vč. rezerv u mostních objektů a rezrvy 20 % 100=100.000 [B] 
Celkem: A+B=6 880.000 [C]</t>
  </si>
  <si>
    <t>D.1.2.6</t>
  </si>
  <si>
    <t>Informační systém pro cestující</t>
  </si>
  <si>
    <t xml:space="preserve">  PS 01-02-61</t>
  </si>
  <si>
    <t>ŽST Vlkov u Tišnova, informační zařízení</t>
  </si>
  <si>
    <t>PS 01-02-61</t>
  </si>
  <si>
    <t>13173</t>
  </si>
  <si>
    <t>HLOUBENÍ JAM ZAPAŽ I NEPAŽ TŘ. I</t>
  </si>
  <si>
    <t>OPZ1:   
délka: 150=150,000 [A]   
šířka: 0,4=0,400 [B]   
hloubka: 0,65=0,650 [C]   
celkem: a*b*c=39,000 [D]</t>
  </si>
  <si>
    <t>délka: 150=150,000 [A]   
šířka: 0,4=0,400 [B]   
hloubka: 0,6=0,600 [C]   
celkem: a*b*c=36,000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</si>
  <si>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</si>
  <si>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</si>
  <si>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</si>
  <si>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150=150,000 [A]   
0,5=0,500 [B]   
a*b=75,000 [C]</t>
  </si>
  <si>
    <t>Všeobecné úpravy musí zahrnovat úpravu území po uskutečnění stavby, tak jak je požadováno v zadávací dokumentaci s výjimkou těch prací, pro které jsou uvedeny samostatné položky.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</si>
  <si>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</si>
  <si>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</si>
  <si>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</si>
  <si>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OPZ1: 150=150,000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</si>
  <si>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</si>
  <si>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</si>
  <si>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NT1: 0,035=0,035 [A]   
NT2: 0,05=0,050 [B]   
OPZ1: 0,2=0,200 [C]   
celkem: 1000*(a+b+c)=285,000 [E]</t>
  </si>
  <si>
    <t>1. Položka obsahuje:      
 – manipulace a uložení kabelu (do země, chráničky, kanálu, na rošty, na TV a pod.)      
2. Položka neobsahuje:      
 – příchytky, spojky, koncovky, chráničky apod.      
3. Způsob měření:      
Měří se metr délkový.</t>
  </si>
  <si>
    <t>75I411</t>
  </si>
  <si>
    <t>KABEL ZEMNÍ DATOVÝ PRŮMĚRU ŽÍLY 0,6 MM DO 4 PÁRŮ</t>
  </si>
  <si>
    <t>NT1: 0,035=0,035 [A]   
NT2: 0,05=0,050 [B]   
OPZ1: 0,2=0,200 [C]   
páry: 4=4,000 [D]   
celkem: d*(a+b+c)=1,140 [E]</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</si>
  <si>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</si>
  <si>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75I41X</t>
  </si>
  <si>
    <t>KABEL ZEMNÍ DATOVÝ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</si>
  <si>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</si>
  <si>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</si>
  <si>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</si>
  <si>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</si>
  <si>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75L364</t>
  </si>
  <si>
    <t>NÁSTUPIŠTNÍ TABULE IS OBOUSTRANNÁ S ČÍSLEM KOLEJE + HODINY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</si>
  <si>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</si>
  <si>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</si>
  <si>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</si>
  <si>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</si>
  <si>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75L3A1</t>
  </si>
  <si>
    <t>INFORMAČNÍ PRVEK, HLASOVÝ MODUL PRO NEVIDOMÉ</t>
  </si>
  <si>
    <t>75L3A7</t>
  </si>
  <si>
    <t>INFORMAČNÍ PRVEK, SLOUP PRO JEDNU INFORMAČNÍ TABULI SE ZASTŘEŠENÍM</t>
  </si>
  <si>
    <t>75L3AX</t>
  </si>
  <si>
    <t>INFORMAČNÍ PRVEK, - MONTÁŽ</t>
  </si>
  <si>
    <t>75L3D4</t>
  </si>
  <si>
    <t>HW PRO ŘÍZENÍ SYSTÉMU MIKRO PC INFORMAČNÍHO SYSTÉMU VE FUNKCI ŘÍDÍCÍ JEDNOTKY</t>
  </si>
  <si>
    <t>75L3DW</t>
  </si>
  <si>
    <t>HW PRO ŘÍZENÍ SYSTÉMU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</si>
  <si>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</si>
  <si>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75L3EC</t>
  </si>
  <si>
    <t>SW MODUL DÁLKOVÉHO ŘÍZENÍ TABULÍ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</si>
  <si>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</si>
  <si>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75L3EE</t>
  </si>
  <si>
    <t>SW MODUL PRO PODPORU HLASOVÉHO MODULU PRO NEVIDOMÉ PRO JEDNOTLIVOU STANICI NA TRATI</t>
  </si>
  <si>
    <t>75L3H7</t>
  </si>
  <si>
    <t>SW PRO ŘÍZENÍ SYSTÉMU (OSTATNÍ SPOLEČNÉ POLOŽKY) - SW DOPLNĚNÍ ŘÍDÍCÍHO SERVERU INFORMAČNÍHO SYSTÉMU</t>
  </si>
  <si>
    <t>75L3I1</t>
  </si>
  <si>
    <t>ZAŠKOLENÍ OBSLUHY NA MÍSTĚ, INSTALACE, DOPRAVA DO 200 KM</t>
  </si>
  <si>
    <t>75L3J1</t>
  </si>
  <si>
    <t>ŠÉFMONTÁŽE, ZKOUŠENÍ, OŽIVENÍ, REVIZE INFORMAČNÍHO SYSTÉMU DO 10 PRVKŮ</t>
  </si>
  <si>
    <t>R75L3C1</t>
  </si>
  <si>
    <t>PŘEVODNÍK RS232/485 S ANTÉNOU DCF (SLOUŽÍ JAKO HLAVNÍ HODINY PRO PC A SYNCHRONIZUJE ČAS V INFORMAČNÍCH TABULÍCH)</t>
  </si>
  <si>
    <t>převodník RS485/IP</t>
  </si>
  <si>
    <t>R75L3CX</t>
  </si>
  <si>
    <t>R001</t>
  </si>
  <si>
    <t>OVLADAČ AKUSTICKÉHO VÝSTUPU PRO NEVIDOMÉ</t>
  </si>
  <si>
    <t>75L331</t>
  </si>
  <si>
    <t>ODJEZDOVÁ NEBO PŘÍJEZDOVÁ TABULE S OMEZENÝM POČTEM INFORMACÍ IS JEDNOSTRANNÁ DO 6-TI ŘÁDKŮ</t>
  </si>
  <si>
    <t>75L34X</t>
  </si>
  <si>
    <t>ODJEZDOVÁ NEBO PŘÍJEZDOVÁ TABULE S OMEZENÝM POČTEM INFORMACÍ IS - MONTÁŽ</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</si>
  <si>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</si>
  <si>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Evidenční položka         
Výzisk - přebírá Správa železnic</t>
  </si>
  <si>
    <t>Evidenční položka         
Druhotná surovina - výkup</t>
  </si>
  <si>
    <t>D.1.2.7</t>
  </si>
  <si>
    <t>Jiné sdělovací zařízení</t>
  </si>
  <si>
    <t xml:space="preserve">  PS 01-02-71</t>
  </si>
  <si>
    <t>ŽST Vlkov u Tišnova, sdělovací zařízení</t>
  </si>
  <si>
    <t>PS 01-02-71</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</si>
  <si>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</si>
  <si>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</si>
  <si>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</si>
  <si>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703124</t>
  </si>
  <si>
    <t>KABELOVÝ ROŠT/LÁVKA NOSNÝ NEREZOVÝ VČETNĚ UPEVNĚNÍ A PŘÍSLUŠENSTVÍ SVĚTLÉ ŠÍŘKY PŘES 400 DO 600 MM</t>
  </si>
  <si>
    <t>703411</t>
  </si>
  <si>
    <t>ELEKTROINSTALAČNÍ TRUBKA PLASTOVÁ VČETNĚ UPEVNĚNÍ A PŘÍSLUŠENSTVÍ DN PRŮMĚRU DO 25 MM</t>
  </si>
  <si>
    <t>1. Položka obsahuje:      
– přípravu podkladu pro osazení      
2. Položka neobsahuje:      
X      
3. Způsob měření:      
Měří se metr délkový.</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</si>
  <si>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</si>
  <si>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</si>
  <si>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</si>
  <si>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</si>
  <si>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</si>
  <si>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75JA21</t>
  </si>
  <si>
    <t>ZÁSUVKA DATOVÁ RJ45 POD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</si>
  <si>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</si>
  <si>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</si>
  <si>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</si>
  <si>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</si>
  <si>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75JA51</t>
  </si>
  <si>
    <t>ROZVADĚČ STRUKT. KABELÁŽE, ORGANIZAR-DODÁVKA</t>
  </si>
  <si>
    <t>75JA52</t>
  </si>
  <si>
    <t>ROZVADĚČ STRUKT. KABELÁŽE, PATCHPANEL, 12 ZÁSUVEK, DODÁVKA</t>
  </si>
  <si>
    <t>75JA53</t>
  </si>
  <si>
    <t>ROZVADĚČ STRUKT. KABELÁŽE, PATCHPANEL, 24 ZÁSUVEK, DODÁVKA</t>
  </si>
  <si>
    <t>75JA54</t>
  </si>
  <si>
    <t>ROZVADĚČ STRUKT. KABELÁŽE, PATCHPANEL, 48 ZÁSUVEK, DODÁVKA</t>
  </si>
  <si>
    <t>75JA5X</t>
  </si>
  <si>
    <t>ROZVADĚČ STRUKT. KABELÁŽE, MONTÁŽ ORGANIZARU, PATCHPANELU</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</si>
  <si>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</si>
  <si>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</si>
  <si>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75JB43</t>
  </si>
  <si>
    <t>DATOVÝ ROZVADĚČ 19" 800X800 DO 47 U</t>
  </si>
  <si>
    <t>75JB4X</t>
  </si>
  <si>
    <t>DATOVÝ ROZVADĚČ 19" 800X800 - MONTÁŽ</t>
  </si>
  <si>
    <t>75L211</t>
  </si>
  <si>
    <t>HLAVNÍ HODINY JEDNOLINKOVÉ</t>
  </si>
  <si>
    <t>75L21X</t>
  </si>
  <si>
    <t>HLAVNÍ HODINY - MONTÁŽ</t>
  </si>
  <si>
    <t>75L221</t>
  </si>
  <si>
    <t>PŘIJÍMAČ DCF</t>
  </si>
  <si>
    <t>75L231</t>
  </si>
  <si>
    <t>HODINY PODRUŽNÉ NEBO AUTONOMNÍ VNITŘNÍ RUČIČKOVÉ JEDNOSTRANNÉ DO 50 CM</t>
  </si>
  <si>
    <t>75L23X</t>
  </si>
  <si>
    <t>HODINY PODRUŽNÉ NEBO AUTONOMNÍ VNITŘNÍ - MONTÁŽ</t>
  </si>
  <si>
    <t>75L271</t>
  </si>
  <si>
    <t>PŘEZKOUŠENÍ, UVEDENÍ FUNKCÍ A NASTAVENÍ HODIN NA PŘESNÝ ČAS</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</si>
  <si>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</si>
  <si>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75L272</t>
  </si>
  <si>
    <t>PŘEZKOUŠENÍ, UVEDENÍ HODINOVÉHO ZAŘÍZENÍ DO PROVOZU</t>
  </si>
  <si>
    <t>75M311</t>
  </si>
  <si>
    <t>DIGITÁLNÍ TELEFONIE A VOIP, TELEFONNÍ PŘÍSTROJ DIGITÁLNÍ ZÁKLADNÍ - DODÁVKA</t>
  </si>
  <si>
    <t>75M31X</t>
  </si>
  <si>
    <t>DIGITÁLNÍ TELEFONIE A VOIP, TELEFONNÍ PŘÍSTROJ DIGITÁLNÍ ZÁKLADNÍ - MONTÁŽ</t>
  </si>
  <si>
    <t>1. Položka obsahuje:      
 – zajištění pracoviště TDI vč. nájmu pracovníků a poUŽITÝch mechanismů nutných k výkonu      
2. Položka neobsahuje:      
 X      
3. Způsob měření:      
Udává se čas v hodinách.</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</si>
  <si>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</si>
  <si>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R75JB1X</t>
  </si>
  <si>
    <t>PŘÍSLUŠENSTVÍ DO 19" SKŘÍNĚ (SERVISNÍ ZÁSUVKOVÝ PANEL - 8, UZEMŇOVACÍ SBĚRNICE, VÝSUVNÁ POLICE, VERTIKÁLNÍ KABELOVÝ ŽLAB) VČ. MONTÁŽE</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</si>
  <si>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</si>
  <si>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96815</t>
  </si>
  <si>
    <t>VYSEKÁNÍ OTVORŮ, KAPES, RÝH V ŽELEZOBETONOVÉ KONSTRUKCI</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</si>
  <si>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</si>
  <si>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D.1.2.8</t>
  </si>
  <si>
    <t>Přenosový systém</t>
  </si>
  <si>
    <t xml:space="preserve">  PS 01-02-81</t>
  </si>
  <si>
    <t>ŽST Vlkov u Tišnova, přenosové zařízení</t>
  </si>
  <si>
    <t>PS 01-02-81</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</si>
  <si>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</si>
  <si>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</si>
  <si>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</si>
  <si>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75J92Y</t>
  </si>
  <si>
    <t>OPTICKÝ PATCHCORD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</si>
  <si>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</si>
  <si>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75JA22</t>
  </si>
  <si>
    <t>ZÁSUVKA DATOVÁ 2XRJ45 NA OMÍTKU</t>
  </si>
  <si>
    <t>ZÁSUVKA DATOVÁ 2XRJ45 - MONTÁŽ</t>
  </si>
  <si>
    <t>ROZVADĚČ STRUKT. KABELÁŽE, ORGANIZÉR</t>
  </si>
  <si>
    <t>ROZVADĚČ STRUKT. KABELÁŽE, PATCHPANEL, 12 ZÁSUVEK</t>
  </si>
  <si>
    <t>75JA5Y</t>
  </si>
  <si>
    <t>ROZVADĚČ STRUKT. KABELÁŽE, DEMONTÁŽ ORGANIZARU, PATCHPANELU</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</si>
  <si>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</si>
  <si>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75K245</t>
  </si>
  <si>
    <t>NAPÁJECÍ ZDROJ 48 V DC, MODULÁRNÍ DO 6000W</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</si>
  <si>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</si>
  <si>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75K24X</t>
  </si>
  <si>
    <t>NAPÁJECÍ ZDROJ 48 V DC, MODULÁRNÍ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</si>
  <si>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</si>
  <si>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75K24Y</t>
  </si>
  <si>
    <t>NAPÁJECÍ ZDROJ 48 V DC, MODULÁRNÍ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</si>
  <si>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</si>
  <si>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75K251</t>
  </si>
  <si>
    <t>NAPÁJECÍ ZDROJ 48 V DC, MODULÁRNÍ, DALŠÍ JEDNOTKA (MODUL) DO 1000W</t>
  </si>
  <si>
    <t>75K252</t>
  </si>
  <si>
    <t>NAPÁJECÍ ZDROJ 48 V DC, MODULÁRNÍ, DALŠÍ JEDNOTKA (MODUL) DO 2000W</t>
  </si>
  <si>
    <t>75K253</t>
  </si>
  <si>
    <t>NAPÁJECÍ ZDROJ 48 V DC, MODULÁRNÍ, DALŠÍ JEDNOTKA (MODUL) PŘES 2000W</t>
  </si>
  <si>
    <t>75K25X</t>
  </si>
  <si>
    <t>NAPÁJECÍ ZDROJ 48 V DC, MODULÁRNÍ, DALŠÍ JEDNOTKA (MODUL) - MONTÁŽ</t>
  </si>
  <si>
    <t>75K321</t>
  </si>
  <si>
    <t>ZÁLOŽNÍ ZDROJ UPS 230 V DO 1000 VA</t>
  </si>
  <si>
    <t>75K413</t>
  </si>
  <si>
    <t>MĚNIČ NAPĚTÍ (STŘÍDAČ), SAMOSTATNÝ DC/AC DO 1500W</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</si>
  <si>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</si>
  <si>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</si>
  <si>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</si>
  <si>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75K416</t>
  </si>
  <si>
    <t>MĚNIČ NAPĚTÍ (STŘÍDAČ) 48 V DC/230 V AC - DOPLNĚNÍ BYPASSU</t>
  </si>
  <si>
    <t>75K41X</t>
  </si>
  <si>
    <t>MĚNIČ NAPĚTÍ (STŘÍDAČ), SAMOSTATNÝ DC/AC - MONTÁŽ</t>
  </si>
  <si>
    <t>75K41Y</t>
  </si>
  <si>
    <t>MĚNIČ NAPĚTÍ (STŘÍDAČ), SAMOSTATNÝ DC/AC - DEMONTÁŽ</t>
  </si>
  <si>
    <t>75K511</t>
  </si>
  <si>
    <t>BATERIOVÉ VEDENÍ O PRŮŘEZU DO 16 MM2</t>
  </si>
  <si>
    <t>1. Položka obsahuje:      
 – dodávku specifikované kabelizace včetně potřebného drobného montážního materiálu      
 – dopravu a skladování      
2. Položka neobsahuje:      
 X      
3. Způsob měření:      
Dodávka specifikované kabelizace se měří v délce udané v metrech.</t>
  </si>
  <si>
    <t>75K51X</t>
  </si>
  <si>
    <t>BATERIOVÉ VEDENÍ O PRŮŘEZU DO 16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</si>
  <si>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</si>
  <si>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75K51Y</t>
  </si>
  <si>
    <t>BATERIOVÉ VEDENÍ O PRŮŘEZU DO 16 MM2 -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</si>
  <si>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metrů kompletní konstrukce nebo práce.</t>
  </si>
  <si>
    <t>AKUMULÁTOROVÁ BATERIE DO 200AH</t>
  </si>
  <si>
    <t>1. Položka obsahuje:      
 – dodávku specifikovaného 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</si>
  <si>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75K62X</t>
  </si>
  <si>
    <t>AKUMULÁTOROVÁ BATERIE - MONTÁŽ</t>
  </si>
  <si>
    <t>1. Položka obsahuje:      
 – kompletní montáž specifikovaného 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</si>
  <si>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75K62Y</t>
  </si>
  <si>
    <t>AKUMULÁTOROVÁ BATERIE - DEMONTÁŽ</t>
  </si>
  <si>
    <t>1. Položka obsahuje:      
 – demontáž (pro další využití/do šrotu) specifikovaného 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</si>
  <si>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75K691</t>
  </si>
  <si>
    <t>AKUMULÁTOROVÁ BATERIE - FORMOVÁNÍ SESTAVY</t>
  </si>
  <si>
    <t>75K69X</t>
  </si>
  <si>
    <t>AKUMULÁTOROVÁ BATERIE - FORMOVÁNÍ SESTAVY - MONTÁŽ</t>
  </si>
  <si>
    <t>75M33X</t>
  </si>
  <si>
    <t>DIGITÁLNÍ TELEFONIE A VOIP, IP TELEFON - MONTÁŽ</t>
  </si>
  <si>
    <t>75M33Y</t>
  </si>
  <si>
    <t>DIGITÁLNÍ TELEFONIE A VOIP, IP TELEFON - DEMONTÁŽ</t>
  </si>
  <si>
    <t>75M74X</t>
  </si>
  <si>
    <t>PŘENOSOVÝ SYSTÉM SDH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</si>
  <si>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</si>
  <si>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75M74Y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</si>
  <si>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</si>
  <si>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
  </si>
  <si>
    <t>75M852</t>
  </si>
  <si>
    <t>DATOVÁ INFRASTRUKTURA LAN, CE ROUTER AGREGAČNÍ 24XGE POE+</t>
  </si>
  <si>
    <t>75M853</t>
  </si>
  <si>
    <t>DATOVÁ INFRASTRUKTURA LAN, CE ROUTER AGREGAČNÍ 48XGE</t>
  </si>
  <si>
    <t>75M855</t>
  </si>
  <si>
    <t>DATOVÁ INFRASTRUKTURA LAN, CE ROUTER - MONTÁŽ</t>
  </si>
  <si>
    <t>75M858</t>
  </si>
  <si>
    <t>DATOVÁ INFRASTRUKTURA LAN, SÍŤOVÝ CE MODUL 8X10G</t>
  </si>
  <si>
    <t>75M85C</t>
  </si>
  <si>
    <t>DATOVÁ INFRASTRUKTURA LAN, SÍŤOVÝ CE MODUL - MONTÁŽ</t>
  </si>
  <si>
    <t>75M85E</t>
  </si>
  <si>
    <t>DATOVÁ INFRASTRUKTURA LAN, SADA STACKOVACÍCH KABELŮ - KRÁTKÉ</t>
  </si>
  <si>
    <t>75M914</t>
  </si>
  <si>
    <t>DATOVÁ INFRASTRUKTURA LAN, L2 SWITCH STŘEDNÍ 24XGE POE, ZÁKLADNÍ</t>
  </si>
  <si>
    <t>75M915</t>
  </si>
  <si>
    <t>DATOVÁ INFRASTRUKTURA LAN, L2 SWITCH STŘEDNÍ 24XGE/4XUPLINK</t>
  </si>
  <si>
    <t>75M91X</t>
  </si>
  <si>
    <t>DATOVÁ INFRASTRUKTURA LAN, SWITCH ETHERNET L2 - MONTÁŽ</t>
  </si>
  <si>
    <t>75M91Y</t>
  </si>
  <si>
    <t>DATOVÁ INFRASTRUKTURA LAN, SWITCH ETHERNET L2 - DEMONTÁŽ</t>
  </si>
  <si>
    <t>75M921</t>
  </si>
  <si>
    <t>DATOVÁ INFRASTRUKTURA LAN, L2 SWITCH PRŮMYSLOVÝ KOMPAKTNÍ, 4XFE, DC PROVEDENÍ</t>
  </si>
  <si>
    <t>DATOVÁ INFRASTRUKTURA LAN, SWITCH PRŮMYSLOVÝ - MONTÁŽ</t>
  </si>
  <si>
    <t>75M95Y</t>
  </si>
  <si>
    <t>DATOVÁ INFRASTRUKTURA LAN, MODEM - DEMONTÁŽ</t>
  </si>
  <si>
    <t>R744151</t>
  </si>
  <si>
    <t>19" DISTRIBUČNÍ ROZVOD NAPÁJENÍ 48VDC NEBO 230VAC, DODÁVKA A MONTÁŽ</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</si>
  <si>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</si>
  <si>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R75E147</t>
  </si>
  <si>
    <t>REKONFIGURACE SÍTÍ TECHLAN, IP TDS, IP GSM-R, INTRANET</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</si>
  <si>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</si>
  <si>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R75JA3X</t>
  </si>
  <si>
    <t>ROZVADĚČ STRUKT. KABELÁŽE, POE INJEKTOR - MONTÁŽ</t>
  </si>
  <si>
    <t>R75JA52</t>
  </si>
  <si>
    <t>ROZVADĚČ STRUKT. KABELÁŽE, POE INJEKTOR, 12 ZÁSUVEK, DODÁVKA</t>
  </si>
  <si>
    <t>R75JA5Y</t>
  </si>
  <si>
    <t>ROZVOD NAPÁJENÍ V 19" SKŘÍNI - DEMONTÁŽ</t>
  </si>
  <si>
    <t>R75K12X</t>
  </si>
  <si>
    <t>DOPLNĚNÍ ZÁSUVKY NEBO JISTIČE DO DISTRIBUČNÍHO ROZVODU</t>
  </si>
  <si>
    <t>R75K661</t>
  </si>
  <si>
    <t>PŘÍDAVNÝ BATERIOVÝ MODUL K UPS NA 6 HODIN ZÁLOŽNÍHO PROVOZU</t>
  </si>
  <si>
    <t>R75K66X</t>
  </si>
  <si>
    <t>PŘÍDAVNÝ BATERIOVÝ MODUL K UPS NA 6 HODIN ZÁLOŽNÍHO PROVOZU - MONTÁŽ</t>
  </si>
  <si>
    <t>R75M63X</t>
  </si>
  <si>
    <t>TELEFONNÍ ÚSTŘEDNA IP/FXS - MONTÁŽ</t>
  </si>
  <si>
    <t>R75M63Y</t>
  </si>
  <si>
    <t>TELEFONNÍ ÚSTŘEDNA IP/FXS - DEMONTÁŽ</t>
  </si>
  <si>
    <t>R75M85Y</t>
  </si>
  <si>
    <t>MEDIAKONVERTOR - DEMONTÁŽ</t>
  </si>
  <si>
    <t>R75M926</t>
  </si>
  <si>
    <t>DATOVÁ INFRASTRUKTURA LAN, PRŮMYSLOVÝ RINGSWITCH - DOPLNĚNÍ 1FE SFP ZODOLNĚNÉ</t>
  </si>
  <si>
    <t>73</t>
  </si>
  <si>
    <t>D.1.2.9</t>
  </si>
  <si>
    <t>Rádiové systémy</t>
  </si>
  <si>
    <t xml:space="preserve">  PS 01-02-91</t>
  </si>
  <si>
    <t>Vlkov u Tišnova, MRS</t>
  </si>
  <si>
    <t>PS 01-02-91</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</si>
  <si>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</si>
  <si>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</si>
  <si>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</si>
  <si>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75K63X</t>
  </si>
  <si>
    <t>AKUMULÁTOROVÁ BATERIE DO 1000 VAH - MONTÁŽ</t>
  </si>
  <si>
    <t>75K63Y</t>
  </si>
  <si>
    <t>AKUMULÁTOROVÁ BATERIE DO 1000 VAH - DEMONTÁŽ</t>
  </si>
  <si>
    <t>75K68X</t>
  </si>
  <si>
    <t>AKUMULÁTOROVÁ BATERIE - SKŘÍŇ - MONTÁŽ</t>
  </si>
  <si>
    <t>75K68Y</t>
  </si>
  <si>
    <t>AKUMULÁTOROVÁ BATERIE - SKŘÍŇ - DEMONTÁŽ</t>
  </si>
  <si>
    <t>75M714</t>
  </si>
  <si>
    <t>ZÁZNAMOVÉ ZAŘÍZENÍ, LICENCE KAC</t>
  </si>
  <si>
    <t>75N21X</t>
  </si>
  <si>
    <t>MRS, RADIOSTANICE - MONTÁŽ</t>
  </si>
  <si>
    <t>75N21Y</t>
  </si>
  <si>
    <t>MRS, RADIOSTANICE - DEMONTÁŽ</t>
  </si>
  <si>
    <t>75N221</t>
  </si>
  <si>
    <t>MRS, BLOK ZÁKLADNOVÝCH RADIOSTANIC 1 RADIOSTANICE IP TECHNOLOGIE</t>
  </si>
  <si>
    <t>1. Položka obsahuje:    
 – dodávku specifikovaného bloku/zařízení včetně potřebného drobného montážního materiálu    
 – dodávku souvisejícího příslušenství pro specifikovaný blok/zařízení včetně DC bloku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</si>
  <si>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75N22X</t>
  </si>
  <si>
    <t>MRS, BLOK ZÁKLADNOVÝCH RADIOSTANIC - MONTÁŽ</t>
  </si>
  <si>
    <t>75N23X</t>
  </si>
  <si>
    <t>MRS, OVLÁDACÍ PRACOVIŠTĚ - MONTÁŽ</t>
  </si>
  <si>
    <t>75N23Y</t>
  </si>
  <si>
    <t>MRS, OVLÁDACÍ PRACOVIŠTĚ - DEMONTÁŽ</t>
  </si>
  <si>
    <t>75N24X</t>
  </si>
  <si>
    <t>MRS, NAPÁJECÍ ZDROJ RADIOSTANICE - MONTÁŽ</t>
  </si>
  <si>
    <t>75N24Y</t>
  </si>
  <si>
    <t>MRS, NAPÁJECÍ ZDROJ RADIOSTANICE - DEMONTÁŽ</t>
  </si>
  <si>
    <t>75N252</t>
  </si>
  <si>
    <t>MRS, ANTÉNNNÍ SOUSTAVA VŠESMĚROVÁ</t>
  </si>
  <si>
    <t>75N254</t>
  </si>
  <si>
    <t>MRS, ANTÉNNNÍ SOUSTAVA DĚLÍCÍ ČLEN</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</si>
  <si>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</si>
  <si>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</si>
  <si>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</si>
  <si>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</si>
  <si>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</si>
  <si>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</si>
  <si>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</si>
  <si>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</si>
  <si>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</si>
  <si>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</si>
  <si>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75N263</t>
  </si>
  <si>
    <t>MRS, KOAXIÁLNÍ KABEL VENKOVNÍ - SADA KONEKTORŮ (2KS)</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</si>
  <si>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</si>
  <si>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</si>
  <si>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</si>
  <si>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</si>
  <si>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</si>
  <si>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</si>
  <si>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</si>
  <si>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</si>
  <si>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75N273</t>
  </si>
  <si>
    <t>MRS, KOAXIÁLNÍ KABEL VNITŘNÍ - SADA KONEKTORŮ (2KS)</t>
  </si>
  <si>
    <t>75N27X</t>
  </si>
  <si>
    <t>MRS, KOAXIÁLNÍ KABEL VNITŘNÍ - MONTÁŽ</t>
  </si>
  <si>
    <t>75N27Y</t>
  </si>
  <si>
    <t>MRS, KOAXIÁLNÍ KABEL VNITŘNÍ - DEMONTÁŽ</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</si>
  <si>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</si>
  <si>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</si>
  <si>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</si>
  <si>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</si>
  <si>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</si>
  <si>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</si>
  <si>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75N411</t>
  </si>
  <si>
    <t>ANTÉNNÍ STOŽÁR TRUBKOVÝ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</si>
  <si>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</si>
  <si>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</si>
  <si>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</si>
  <si>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75N41Y</t>
  </si>
  <si>
    <t>ANTÉNNÍ STOŽÁR TRUBKOVÝ - DEMONTÁŽ</t>
  </si>
  <si>
    <t>75N511</t>
  </si>
  <si>
    <t>ANTÉNNÍ VÝLOŽNÍK K INSTALACI NA ZEĎ DÉLKY DO 1M</t>
  </si>
  <si>
    <t>1. Položka obsahuje:    
 – dodávku kompletního anténního výložníku včetně potřebného drobného montážního materiálu    
 – PKO    
 – dodávku souvisejícího příslušenství pro specifikovaný blok/zařízení    
 – dopravu a skladování    
 – kompletní montáž anténního výložníku na zeď objektu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</si>
  <si>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</si>
  <si>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</si>
  <si>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</si>
  <si>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</si>
  <si>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</si>
  <si>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75N62Y</t>
  </si>
  <si>
    <t>KOMPLEXNÍ OCHRANA MRS PŘED BLESKEM A PŘEPĚTÍM - DEMONTÁŽ</t>
  </si>
  <si>
    <t>75N641</t>
  </si>
  <si>
    <t>NAPĚŤOVÉ ODDĚLENÍ ANTÉNNÍ SOUSTAVY OD ZAŘÍZENÍ</t>
  </si>
  <si>
    <t>75N64X</t>
  </si>
  <si>
    <t>NAPĚŤOVÉ ODDĚLENÍ ANTÉNNÍ SOUSTAVY OD ZAŘÍZENÍ, MONTÁŽ</t>
  </si>
  <si>
    <t>75N64Y</t>
  </si>
  <si>
    <t>NAPĚŤOVÉ ODDĚLENÍ ANTÉNNÍ SOUSTAVY OD ZAŘÍZENÍ, DEMONTÁŽ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</si>
  <si>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</si>
  <si>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</si>
  <si>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</si>
  <si>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</si>
  <si>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</si>
  <si>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</si>
  <si>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R75N52X</t>
  </si>
  <si>
    <t>ANTÉNNÍ VÝLOŽNÍK K INSTALACI NA ZEĎ DÉLKY DO 1M - MONTÁŽ</t>
  </si>
  <si>
    <t>R015250</t>
  </si>
  <si>
    <t>NEOCEŇOVAT - POPLATKY ZA LIKVIDACI ODPADŮ NEKONTAMINOVANÝCH - 17 02 03 PLASTY: POLYETYLÉNOVÉ PODLOŽKY (ŽEL. SVRŠEK), HDPE TRUBKY, KANALIZAČNÍ TRUBKY, VČETNĚ DOPRAVY</t>
  </si>
  <si>
    <t>R015820</t>
  </si>
  <si>
    <t>NEOCEŇOVAT - POPLATKY ZA LIKVIDACI ODPADŮ NEKONTAMINOVANÝCH - 17 04 07 - ŠROT SMĚSNÝCH KOVŮ, VČETNĚ DOPRAVY</t>
  </si>
  <si>
    <t>R015930</t>
  </si>
  <si>
    <t>NEOCEŇOVAT - POPLATKY ZA LIKVIDACI ODPADŮ NEKONTAMINOVANÝCH - 15 01 03 - OBALY DŘEVĚNÉ, VČETNĚ DOPRAVY</t>
  </si>
  <si>
    <t>1. Položka obsahuje:  
 – všechny práce spojené s úpravou kabelů pro montáž včetně veškerého příslušentsví  
2. Položka neobsahuje:  
 X  
3. Způsob měření:  
Udává se počet kusů kompletní konstrukce nebo práce.</t>
  </si>
  <si>
    <t>D.1.3</t>
  </si>
  <si>
    <t>DŘT</t>
  </si>
  <si>
    <t xml:space="preserve">  PS 01-03-11</t>
  </si>
  <si>
    <t>Žst. a SpS Vlkov u Tišnova, DŘT vč.doplnění řídicího systému na ED Brno</t>
  </si>
  <si>
    <t>PS 01-03-11</t>
  </si>
  <si>
    <t>703, 709</t>
  </si>
  <si>
    <t>Všeobecné práce pro silnoproud a slaboproud</t>
  </si>
  <si>
    <t>Název položky odpovídá popisu položky</t>
  </si>
  <si>
    <t>Platí pro TB Vlkov u T. Dle technické zprávy, příloh č.2.001, 2.002, 2.003, 2.006, 2.007 a 2.008. Technická specifikace položky odpovídá příslušné cenové soustavě.</t>
  </si>
  <si>
    <t>1. Položka obsahuje:    
 – přípravu podkladu pro osazení    
2. Položka neobsahuje:    
 X    
3. Způsob měření:    
Měří se metr délkový.</t>
  </si>
  <si>
    <t>703511</t>
  </si>
  <si>
    <t>ELEKTROINSTALAČNÍ LIŠTA ŠÍŘKY DO 30 MM</t>
  </si>
  <si>
    <t>1. Položka obsahuje:     
 – přípravu podkladu pro osazení     
2. Položka neobsahuje:     
 X     
3. Způsob měření:     
Měří se metr délkový.</t>
  </si>
  <si>
    <t>703513</t>
  </si>
  <si>
    <t>ELEKTROINSTALAČNÍ LIŠTA ŠÍŘKY PŘES 60 MM</t>
  </si>
  <si>
    <t>703751</t>
  </si>
  <si>
    <t>PROTIPOŽÁRNÍ UCPÁVKA POD ROZVADĚČ DO EI 90 MIN.</t>
  </si>
  <si>
    <t>Platí pro TB a SpS Vlkov u T. Dle technické zprávy, příloh č.2.001, 2.002, 2.003, 2.006, 2.007 a 2.008. Technická specifikace položky odpovídá příslušné cenové soustavě.</t>
  </si>
  <si>
    <t>703756</t>
  </si>
  <si>
    <t>PROTIPOŽÁRNÍ TMEL ( TUBA - 1000ML ), DO EI 90 MIN.</t>
  </si>
  <si>
    <t>Platí pro TB a SpS Vlkov u T.Dle technické zprávy, příloh č.2.001, 2.002, 2.003, 2.006, 2.007 a 2.008. Technická specifikace položky odpovídá příslušné cenové soustavě.</t>
  </si>
  <si>
    <t>741</t>
  </si>
  <si>
    <t>Silnoproud - Elektroinstalační materiál, ocelové konstrukce, uzemnění</t>
  </si>
  <si>
    <t>741731</t>
  </si>
  <si>
    <t>DVEŘNÍ KONTAKT</t>
  </si>
  <si>
    <t>1. Položka obsahuje:     
 – zapojení a nastavení přístroje     
2. Položka neobsahuje:     
 X     
3. Způsob měření:     
Udává se počet kusů kompletní konstrukce nebo práce.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</si>
  <si>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</si>
  <si>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</si>
  <si>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</si>
  <si>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</si>
  <si>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R741</t>
  </si>
  <si>
    <t>ELEKTROINSTALAČNÍ MATERIÁL</t>
  </si>
  <si>
    <t>1.Položka obsahuje: Dodávku plastových trubek do pr.25mm - 255m; elektroinstalační lišty do 60mm - 40m;  kabely CYKY 3Jx2,5 - 15m; CYKY O2x6 - 24m; H07V-K1/16 - 5m; JYTY O2x1 - 220m;  UTP/FTP cat.5E - 34m; J-WH 2x1 G50/125 - 250m; kabel SYKFY 4x2x0,5 - 40m; kabel SYKFY 10x2x0,5 - 80m  vč.. příslušenství a pomocného materiálu, vyhotovení a dodání atestu. Dále obsahuje cenu za pom. mechanismy včetně všech ostatních vedlejších nákladů.</t>
  </si>
  <si>
    <t>742, 743</t>
  </si>
  <si>
    <t>Silnoproud - Silnoprudé rozvody</t>
  </si>
  <si>
    <t>742F12</t>
  </si>
  <si>
    <t>KABEL NN NEBO VODIČ JEDNOŽÍLOVÝ CU S PLASTOVOU IZOLACÍ OD 4 DO 16 MM2</t>
  </si>
  <si>
    <t>742J11</t>
  </si>
  <si>
    <t>OPTICKÝ KABEL MULTIMOD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</si>
  <si>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</si>
  <si>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</si>
  <si>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</si>
  <si>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</si>
  <si>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</si>
  <si>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</si>
  <si>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</si>
  <si>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742J23</t>
  </si>
  <si>
    <t>SYKFY 10X2X0,5, KABEL SDĚLOVACÍ IZOLACE PVC</t>
  </si>
  <si>
    <t>742J29</t>
  </si>
  <si>
    <t>KABEL SDĚLOVACÍ LAN UTP/FTP UKONČENÝ KONEKTORY RJ45</t>
  </si>
  <si>
    <t>742J41</t>
  </si>
  <si>
    <t>JYTY 2X1, KABEL SDĚLOVACÍ IZOLACE PVC</t>
  </si>
  <si>
    <t>742J51</t>
  </si>
  <si>
    <t>UKONČENÍ SDĚLOVACÍHO KABELU V ROZVADĚČI VČ. POMOCNÉHO MATERIÁLU A ZMĚŘENÍ KONTINUITY OVLÁDACÍHO OBVODU</t>
  </si>
  <si>
    <t>1. Položka obsahuje:     
 – všechny práce spojené s úpravou kabelů pro montáž včetně veškerého příslušentsví     
2. Položka neobsahuje:     
 X     
3. Způsob měření:     
Udává se počet kusů kompletní konstrukce nebo práce.</t>
  </si>
  <si>
    <t>742P15</t>
  </si>
  <si>
    <t>OZNAČOVACÍ ŠTÍTEK NA KABEL</t>
  </si>
  <si>
    <t>1. Položka obsahuje:     
 – veškeré příslušentsví     
2. Položka neobsahuje:     
 X     
3. Způsob měření:     
Udává se počet kusů kompletní konstrukce nebo práce.</t>
  </si>
  <si>
    <t>743B16</t>
  </si>
  <si>
    <t>OVLADAČ PRO DÁLKOVÉ OVLÁDÁNÍ MOTOROVÝCH POHONŮ TRAKČNÍCH ODPOJOVAČŮ (DOÚO) - ROZŠÍŘENÍ O MODUL OPTICKÉHO ODDĚLENÍ</t>
  </si>
  <si>
    <t>Platí pro SpS Vlkov u T.Dle technické zprávy, příloh č.2.001, 2.002, 2.003, 2.006, 2.007 a 2.008. Technická specifikace položky odpovídá příslušné cenové soustavě.</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</si>
  <si>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</si>
  <si>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</si>
  <si>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</si>
  <si>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</si>
  <si>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</si>
  <si>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</si>
  <si>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744J21</t>
  </si>
  <si>
    <t>SILOVÝ KOMPLETNÍ PŘEPÍNAČ 1-0-1 JEDNO-DVOUPÓLOVÝ DO 32 A</t>
  </si>
  <si>
    <t>744Q42</t>
  </si>
  <si>
    <t>SVODIČ PŘEPĚTÍ TYP 3 (TŘÍDA D) 3-4 PÓLOVÝ</t>
  </si>
  <si>
    <t>744R35</t>
  </si>
  <si>
    <t>OZNAČOVACÍ ŠTÍTEK DO ROZVADĚČE NN</t>
  </si>
  <si>
    <t>1. Položka obsahuje:    
 – veškeré příslušenství    
 – technický popis viz. projektová dokumentace    
2. Položka neobsahuje:    
 X    
3. Způsob měření:    
Udává se počet kusů kompletní konstrukce nebo práce.</t>
  </si>
  <si>
    <t>744R36</t>
  </si>
  <si>
    <t>OBAL NA VÝKRESY DO ROZVADĚČE NN</t>
  </si>
  <si>
    <t>746</t>
  </si>
  <si>
    <t>Silnoproud - Silnoproudá technologie - R110 kV, měnírny, TNS, spínací stanice</t>
  </si>
  <si>
    <t>746632</t>
  </si>
  <si>
    <t>VYBAVENÁ SKŘÍŇ PRO AUTOMATIZACI 19" PŘES 15 U</t>
  </si>
  <si>
    <t>Platí pro TB Vlkov u T. Dle technické zprávy, příloh č.2.001, 2.005, 2.006 a 2.010.  Technická specifikace položky odpovídá příslušné cenové soustavě.</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</si>
  <si>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</si>
  <si>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746642</t>
  </si>
  <si>
    <t>PLC PRO AUTOMATIZACI - ZÁKLADNÍ JEDNOTKA PŘES 128 DO 1024 IO</t>
  </si>
  <si>
    <t>Platí pro TB a SpS Vlkov u T. Dle technické zprávy, příloh č.2.001, 2.005, 2.006 a 2.010.  Technická specifikace položky odpovídá příslušné cenové soustavě.</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</si>
  <si>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</si>
  <si>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746643</t>
  </si>
  <si>
    <t>PLC PRO AUTOMATIZACI - ROZŠÍŘENÍ ZÁKLADNÍ JEDNOTKY PLC O 8 DIGITÁLNÍCH VSTUPŮ 24-230 V DC AC, SOFTWARE</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</si>
  <si>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skladování2. Položka neobsahuje: X3. Způsob měření:Udává se počet kusů kompletní konstrukce nebo práce.</t>
  </si>
  <si>
    <t>746644</t>
  </si>
  <si>
    <t>PLC PRO AUTOMATIZACI - ROZŠÍŘENÍ ZÁKLADNÍ JEDNOTKY PLC O 8 RELÉOVÝCH VÝSTUPŮ 24-230 V DC AC, 1 A, KONT. 1Z, SOFTWARE</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</si>
  <si>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</si>
  <si>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</si>
  <si>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</si>
  <si>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74664A</t>
  </si>
  <si>
    <t>PLC PRO AUTOMATIZACI - SVORKOVNICE (JEŽEK) PRO VYVEDENÍ 8 SIGNÁLŮ/POVELŮ/MĚŘENÍ VČETNĚ NAPÁJECÍHO OBVODU 24 V DC</t>
  </si>
  <si>
    <t>74664C</t>
  </si>
  <si>
    <t>LCD ZOBRAZOVACÍ PANEL (TOUCH SCREEN) PŘES 10"", SOFTWARE</t>
  </si>
  <si>
    <t>1. Položka obsahuje:    
– veškerý podružný, spojovací a pomocný materiál . Dále obsahuje uživatelskou úpravu SW, parametrizaci, nastavení komunikace PLC versus zobrazovací jednotka, touchscreen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</si>
  <si>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746653</t>
  </si>
  <si>
    <t>ZÁKLADNÍ PROGRAMOVÉ VYBAVENÍ TLM. JEDNOTKY PRO OBJEKT SPS</t>
  </si>
  <si>
    <t>Platí pro SpS Vlkov u T. Dle technické zprávy, příloh č.2.001, 2.005, 2.006 a 2.010.  Technická specifikace položky odpovídá příslušné cenové soustavě.</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</si>
  <si>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</si>
  <si>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746654</t>
  </si>
  <si>
    <t>ZÁKLADNÍ PROGRAMOVÉ VYBAVENÍ TLM. JEDNOTKY PRO OBJEKT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</si>
  <si>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</si>
  <si>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746656</t>
  </si>
  <si>
    <t>SW-OVLADAČE KOMUNIKACE, PARAMETRIZACE - PRO JEDEN PODŘÍZENÝ PLC, OCHRANU, TERMINÁL</t>
  </si>
  <si>
    <t>746657</t>
  </si>
  <si>
    <t>SW-OVLADAČE KOMUNIKACE, PARAMETRIZACE NA ED - PRO JEDEN OBJEKT (ŽST, NS, SPS, TS)</t>
  </si>
  <si>
    <t>74665A</t>
  </si>
  <si>
    <t>ZPROVOZNĚNÍ, OŽIVENÍ TELEMECHANICKÉ JEDNOTKY V OBJEKTU SPS</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</si>
  <si>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</si>
  <si>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74665B</t>
  </si>
  <si>
    <t>ZPROVOZNĚNÍ, OŽIVENÍ TELEMECHANICKÉ JEDNOTKY V OBJEKTU TS</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</si>
  <si>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</si>
  <si>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74665E</t>
  </si>
  <si>
    <t>PŘIPOJENÍ, OŽIVENÍ A ZPROVOZNĚNÍ PŘENOSOVÉ CESTY V OBJEKTU SPS</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</si>
  <si>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</si>
  <si>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</si>
  <si>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</si>
  <si>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</si>
  <si>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74665I</t>
  </si>
  <si>
    <t>PROVOZNÍ ZKOUŠKY TELEMECHANICKÉ JEDNOTKY V OBJEKTU SPS</t>
  </si>
  <si>
    <t>74665J</t>
  </si>
  <si>
    <t>PROVOZNÍ ZKOUŠKY TELEMECHANICKÉ JEDNOTKY V OBJEKTU TS</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</si>
  <si>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</si>
  <si>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74665M</t>
  </si>
  <si>
    <t>PODPORA PŘI UVÁDĚNÍ DO PROVOZU, ENGINEERING PRO OBJEKT SPS</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</si>
  <si>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</si>
  <si>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74665N</t>
  </si>
  <si>
    <t>PODPORA PŘI UVÁDĚNÍ DO PROVOZU, ENGINEERING PRO OBJEKT TS</t>
  </si>
  <si>
    <t>Platí pro TB Vlkov u T.Dle technické zprávy, příloh č.2.001, 2.005, 2.006 a 2.010.  Technická specifikace položky odpovídá příslušné cenové soustavě.</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</si>
  <si>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</si>
  <si>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746671</t>
  </si>
  <si>
    <t>ROZŠÍŘENÍ PLC NEBO IPC O KOMUNIKAČNÍ JEDNOTKU PRO KOMUNIKACI S NAD/PODŘÍZENÝM SYSTÉMEM</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</si>
  <si>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</si>
  <si>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</si>
  <si>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</si>
  <si>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</si>
  <si>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</si>
  <si>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</si>
  <si>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746688</t>
  </si>
  <si>
    <t>REALIZACE A PLNĚNÍ DATOVÝCH A PREZENTAČNÍCH STRUKTUR SVZ PRO OBJEKT SPS</t>
  </si>
  <si>
    <t>Platí pro ED Brno. Dle technické zprávy a příloh č.2.011, 2.012, 2.013 a 2.014. Technická specifikace položky odpovídá příslušné cenové soustavě.</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</si>
  <si>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</si>
  <si>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746689</t>
  </si>
  <si>
    <t>REALIZACE A PLNĚNÍ DATOVÝCH A PREZENTAČNÍCH STRUKTUR SVZ PRO OBJEKT TS</t>
  </si>
  <si>
    <t>746691</t>
  </si>
  <si>
    <t>PŘIPOJENÍ TELEMECHANICKÉ CESTY NA ED, OŽIVENÍ, ZPROVOZNĚNÍ - 1. OBJEKT</t>
  </si>
  <si>
    <t>746693</t>
  </si>
  <si>
    <t>ZRUŠENÍ STÁVAJÍCÍCH TELEMECHANICKÝCH PŘENOSŮ NA ED - 1. OBJEKT</t>
  </si>
  <si>
    <t>1. Položka obsahuje: – demontáž veškerého podružného, spojovacího a pomocného materiálu. Dále obsahuje úpravu SW , parametrizaci, komplexní přenastavení přenosových prvků stávajících po úpravách technologie, zrušení komunikace, zrušení komunikace s přenosovými prvky – nadřízený ŘS  – technický popis viz. projektová dokumentace – předepsané zkoušky, revize a atesty upravené technologie – veškeré potřebné mechanizmy, včetně obsluhy, náklady na mzdy a přibližné (průměrné) náklady 2. Položka neobsahuje: X3. Způsob měření:Udává se počet kusů kompletní konstrukce nebo práce.</t>
  </si>
  <si>
    <t>746694</t>
  </si>
  <si>
    <t>ŠKOLENÍ DISPEČERŮ</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</si>
  <si>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</si>
  <si>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</si>
  <si>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</si>
  <si>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</si>
  <si>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</si>
  <si>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</si>
  <si>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</si>
  <si>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</si>
  <si>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</si>
  <si>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</si>
  <si>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7466A3</t>
  </si>
  <si>
    <t>ÚPRAVA STRUKTUR A ŘÍDÍCÍCH PROGRAMOVÝCH TABULEK ED PRO OBJEKT SPS</t>
  </si>
  <si>
    <t>1. Položka obsahuje:    
 – veškerý programovací software a softwarové nástroje. Dále obsahuje úpravu struktur a řídících programových tabulek ED pro objekt SPS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</si>
  <si>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7466A8</t>
  </si>
  <si>
    <t>DEFINICE A DEKLARACE STRUKTUR DAT ED PRO OBJEKT TS</t>
  </si>
  <si>
    <t>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</si>
  <si>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7466AB</t>
  </si>
  <si>
    <t>ZPROVOZNĚNÍ SYSTÉMU S NOVÝMI DATY PRO OBJEKT SPS</t>
  </si>
  <si>
    <t>1. Položka obsahuje:    
 – veškerý programovací software a softwarové nástroje. Dále obsahuje zprovoznění systému s novými daty pro objekt SPS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</si>
  <si>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Platí pro SpS Vlkov u T. .Dle technické zprávy, příloh č.2.001, 2.005, 2.006 a 2.010.  Technická specifikace položky odpovídá příslušné cenové soustavě.</t>
  </si>
  <si>
    <t>1. Položka obsahuje: – veškerý programovací software a softwarové nástroje. Dále obsahuje zprovoznění systému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materiálů2. Položka neobsahuje: X3. Způsob měření:Udává se počet kusů kompletní konstrukce nebo práce.</t>
  </si>
  <si>
    <t>7466AC</t>
  </si>
  <si>
    <t>ZPROVOZNĚNÍ SYSTÉMU S NOVÝMI DATY PRO OBJEKT TS</t>
  </si>
  <si>
    <t>Platí pro TB Vlkov u T. .Dle technické zprávy, příloh č.2.001, 2.005, 2.006 a 2.010.  Technická specifikace položky odpovídá příslušné cenové soustavě.</t>
  </si>
  <si>
    <t>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</si>
  <si>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7466AF</t>
  </si>
  <si>
    <t>VERIFIKACE SIGNÁLŮ A POVELŮ S NOVÝMI DATY PRO OBJEKT SPS</t>
  </si>
  <si>
    <t>1. Položka obsahuje:    
 – veškerý programovací software a softwarové nástroje. Dále obsahuje verifikaci signálů a povelů s novými daty pro objekt SPS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</si>
  <si>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materiálů2. Položka neobsahuje: X3. Způsob měření:Udává se počet kusů kompletní konstrukce nebo práce.</t>
  </si>
  <si>
    <t>7466AG</t>
  </si>
  <si>
    <t>VERIFIKACE SIGNÁLŮ A POVELŮ S NOVÝMI DATY PRO OBJEKT TS</t>
  </si>
  <si>
    <t>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</si>
  <si>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7466AH</t>
  </si>
  <si>
    <t>KONFIGURACE SOFTWARU, OVLADAČE, LICENCE, PARAMETRIZACE - 1. OBJEKT</t>
  </si>
  <si>
    <t>7466AL</t>
  </si>
  <si>
    <t>SYSTÉMOVÁ A DATOVÁ ANALÝZA PRO OBJEKT TS</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</si>
  <si>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</si>
  <si>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</si>
  <si>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</si>
  <si>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</si>
  <si>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7466AS</t>
  </si>
  <si>
    <t>AKTUALIZACE MODELU ŘÍZENÉ TECHNOLOGIE V PRŮBĚHU VÝSTAVBY PRO OBJEKT SPS</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</si>
  <si>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</si>
  <si>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746Z71</t>
  </si>
  <si>
    <t>DEMONTÁŽ ZAŘÍZENÍ SKŘ, DŘT, DD TSŽDC - SKŘÍNĚ, ROZVADĚČE NEBO OPTICKÉHO ROZVÁDĚČE</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</si>
  <si>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</si>
  <si>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747</t>
  </si>
  <si>
    <t>Silnoproud - Zkoušky, revize a HZS</t>
  </si>
  <si>
    <t>747213</t>
  </si>
  <si>
    <t>CELKOVÁ PROHLÍDKA, ZKOUŠENÍ, MĚŘENÍ A VYHOTOVENÍ VÝCHOZÍ REVIZNÍ ZPRÁVY, PRO OBJEM IN PŘES 500 DO 1000 TIS. KČ</t>
  </si>
  <si>
    <t>Platí pro TB a SpS Vlkov u T a ED Brno.Dle technické zprávy, přílohy č.2.001, 2.002, 2.006, 2.007,2.011, 2.012, 2.013 a 2.014. Technická specifikace položky odpovídá příslušné cenové soustavě.</t>
  </si>
  <si>
    <t>1. Položka obsahuje:     
 – veškeré práce a materiál obsažený v názvu položky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</si>
  <si>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</si>
  <si>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</si>
  <si>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Platí pro TB a SpS Vlkov u T a ED Brno. Dle technické zprávy, přílohy č.2.001, 2.002, 2.006 a 2.007. Technická specifikace položky odpovídá příslušné cenové soustavě.</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</si>
  <si>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</si>
  <si>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</si>
  <si>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</si>
  <si>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</si>
  <si>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79</t>
  </si>
  <si>
    <t>747701</t>
  </si>
  <si>
    <t>DOKONČOVACÍ MONTÁŽNÍ PRÁCE NA ELEKTRICKÉM ZAŘÍZENÍ</t>
  </si>
  <si>
    <t>Platí pro TB a SpS Vlkov u T. Dle technické zprávy, přílohy č.2.001, 2.002, 2.006 a 2.007. Technická specifikace položky odpovídá příslušné cenové soustavě.</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</si>
  <si>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</si>
  <si>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</si>
  <si>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81</t>
  </si>
  <si>
    <t>1. Položka obsahuje:     
 – cenu za dobu kdy je s funkcí seznamována obsluha zařízení, včetně odevzdání dokumentace skutečného provedení     
2. Položka neobsahuje:     
 X     
3. Způsob měření:     
Udává se čas v hodinách.</t>
  </si>
  <si>
    <t>Slaboproud</t>
  </si>
  <si>
    <t>75I821</t>
  </si>
  <si>
    <t>KABEL OPTICKÝ MULTIMODE DO 12 VLÁKEN</t>
  </si>
  <si>
    <t>Platí pro TB a SpS Vlkov u T. Dle technické zprávy, přílohy č.2.001, 2.002, 2.003, 2.006, 2.007 a 2.008. Technická specifikace položky odpovídá příslušné cenové soustavě.</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</si>
  <si>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</si>
  <si>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t>
  </si>
  <si>
    <t>KABEL OPTICKÝ MULTIMODE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</si>
  <si>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</si>
  <si>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75J912</t>
  </si>
  <si>
    <t>OPTICKÝ PATCHCORD MULTIMODE PŘES 5 M</t>
  </si>
  <si>
    <t>Platí pro TB a SpS Vlkov u T.Dle technické zprávy, přílohy č.2.001, 2.002, 2.003, 2.006, 2.007 a 2.008. Technická specifikace položky odpovídá příslušné cenové soustavě.</t>
  </si>
  <si>
    <t>1. Položka obsahuje:    
 – dodávku specifikované kabelizace včetně potřebného drobného montážního materiálu    
 – dopravu a skladování    
2. Položka neobsahuje:    
 X    
3. Způsob měření:    
dodávka specifikované kabelizace se měří v délce udané v kusech.</t>
  </si>
  <si>
    <t>75J91X</t>
  </si>
  <si>
    <t>OPTICKÝ PATCHCORD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</si>
  <si>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</si>
  <si>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 xml:space="preserve">  PS 01-04-52</t>
  </si>
  <si>
    <t>Žst. Vlkov u Tišnova, DDTS ŽDC - silnoproudé zařízení</t>
  </si>
  <si>
    <t>PS 01-04-52</t>
  </si>
  <si>
    <t>742J42</t>
  </si>
  <si>
    <t>JYTY 7X1, KABEL SDĚLOVACÍ IZOLACE PVC</t>
  </si>
  <si>
    <t>742M11</t>
  </si>
  <si>
    <t>UKONČENÍ 7-12ŽÍLOVÉHO KABELU V ROZVADĚČI NEBO NA PŘÍSTROJI DO 2,5 MM2</t>
  </si>
  <si>
    <t>747212</t>
  </si>
  <si>
    <t>CELKOVÁ PROHLÍDKA, ZKOUŠENÍ, MĚŘENÍ A VYHOTOVENÍ VÝCHOZÍ REVIZNÍ ZPRÁVY, PRO OBJEM IN PŘES 100 DO 500 TIS. KČ</t>
  </si>
  <si>
    <t>75J931</t>
  </si>
  <si>
    <t>METALICKÝ PATCHCORD DO 2M</t>
  </si>
  <si>
    <t>ROZVADĚČ STRUKT. KABELÁŽE, PATCHPANEL 12 ZÁSUVEK</t>
  </si>
  <si>
    <t>75O912</t>
  </si>
  <si>
    <t>DDTS ŽDC, ŘÍDICÍ STANICE PLC DO 24XDI / 24XDO / 12XAI</t>
  </si>
  <si>
    <t>75O913</t>
  </si>
  <si>
    <t>DDTS ŽDC, ROZŠÍŘENÍ ŘÍDICÍ STANICE PLC DO 24XDI / 24XDO / 12XAI</t>
  </si>
  <si>
    <t>75O915</t>
  </si>
  <si>
    <t>DDTS ŽDC, PŘEVODNÍK M-BUS/ ETHERNET</t>
  </si>
  <si>
    <t>75O917</t>
  </si>
  <si>
    <t>DDTS ŽDC, SNÍMAČ TEPLOTY</t>
  </si>
  <si>
    <t>75O918</t>
  </si>
  <si>
    <t>DDTS ŽDC, SNÍMAČ TEPLOTY A VLHKOSTI</t>
  </si>
  <si>
    <t>75O91Y</t>
  </si>
  <si>
    <t>DDTS ŽDC, DEMONTÁŽ</t>
  </si>
  <si>
    <t>75O972</t>
  </si>
  <si>
    <t>DDTS ŽDC, VYBAVENÁ SKŘÍŇ PRO DDTS ROZVADĚČOVÁ NA PODSTAVCI VÝŠKY DO 2200 MM</t>
  </si>
  <si>
    <t>D.1.3.5</t>
  </si>
  <si>
    <t>Technologie transformačních stanic VN/NN</t>
  </si>
  <si>
    <t xml:space="preserve">  PS 01-03-51</t>
  </si>
  <si>
    <t>Žst. Vlkov u Tišnova, trafostanice 22/0,4kV</t>
  </si>
  <si>
    <t>PS 01-03-51</t>
  </si>
  <si>
    <t>703743</t>
  </si>
  <si>
    <t>KABELOVÁ PŘÍCHYTKA VN VČETNĚ UPEVNĚNÍ A PŘÍSLUŠENSTVÍ PRO ROZSAH UPNUTÍ OD 51 DO 90 MM</t>
  </si>
  <si>
    <t>viz přílohy projektové dokumentace</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</si>
  <si>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</si>
  <si>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</si>
  <si>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</si>
  <si>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</si>
  <si>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</si>
  <si>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709611</t>
  </si>
  <si>
    <t>DEMONTÁŽ KABELOVÉHO ŽLABU/LIŠTY VČETNĚ KRYTU</t>
  </si>
  <si>
    <t>1. Položka obsahuje: – přípravu podkladu pro osazení2. Položka neobsahuje: X3. Způsob měření:Měří se metr délkový.</t>
  </si>
  <si>
    <t>709612</t>
  </si>
  <si>
    <t>DEMONTÁŽ CHRÁNIČKY/TRUBKY</t>
  </si>
  <si>
    <t>1. Položka obsahuje: – veškeré práce a materiál obsažený v názvu položky2. Položka neobsahuje: X3. Způsob měření:Udává se počet kusů kompletní konstrukce nebo práce.</t>
  </si>
  <si>
    <t>709613</t>
  </si>
  <si>
    <t>DEMONTÁŽ KABELOVÉHO ROŠTU VČETNĚ UPEVNĚNÍ A PŘÍSLUŠENSTVÍ</t>
  </si>
  <si>
    <t>R709621</t>
  </si>
  <si>
    <t>DEMONTÁŽ UCPÁVKY PROTIPOŽÁRNÍ</t>
  </si>
  <si>
    <t>R-položka</t>
  </si>
  <si>
    <t>R709622</t>
  </si>
  <si>
    <t>DEMONTÁŽ UCPÁVKY VODO- A PLYNOTĚSNÉ</t>
  </si>
  <si>
    <t>741112</t>
  </si>
  <si>
    <t>KRABICE (ROZVODKA) INSTALAČNÍ PŘÍSTROJOVÁ SE SVORKOVNICÍ DO 4 MM2</t>
  </si>
  <si>
    <t>1. Položka obsahuje: – přípravu podkladu pro osazení – veškerý materiál a práce pro upevnění nebo uchycení krabice2. Položka neobsahuje: X3. Způsob měření:Udává se počet kusů kompletní konstrukce nebo práce.</t>
  </si>
  <si>
    <t>741811</t>
  </si>
  <si>
    <t>UZEMŇOVACÍ VODIČ NA POVRCHU FEZN DO 120 MM2</t>
  </si>
  <si>
    <t>1. Položka obsahuje: – uchycení vodiče na povrch vč. podpěr, konzol, svorek a pod. – měření, dělení, spojování – nátěr2. Položka neobsahuje: X3. Způsob měření:Měří se metr délkový.</t>
  </si>
  <si>
    <t>1. Položka obsahuje: – veškeré příslušenství2.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</si>
  <si>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</si>
  <si>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</si>
  <si>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</si>
  <si>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</si>
  <si>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</si>
  <si>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741Z04</t>
  </si>
  <si>
    <t>DEMONTÁŽ VNITŘNÍHO UZEMNĚNÍ</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</si>
  <si>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</si>
  <si>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741Z11</t>
  </si>
  <si>
    <t>DEMONTÁŽ ELEKTROINSTALACE OCELOVÉ NOSNÉ KONSTRUKCE</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</si>
  <si>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plocha v metrech čtverečných.</t>
  </si>
  <si>
    <t>742</t>
  </si>
  <si>
    <t>Silnoproud - Silnoproudé rozvody</t>
  </si>
  <si>
    <t>742572</t>
  </si>
  <si>
    <t>KABEL VN - JEDNOŽÍLOVÝ, 22-AXEKVC(V)E(Y) OD 95 DO 150 MM2</t>
  </si>
  <si>
    <t>1. Položka obsahuje: – manipulace a uložení kabelu (do země, chráničky, kanálu, na rošty, na TV a pod.)2. Položka neobsahuje: – příchytky, spojky, koncovky, chráničky apod.3. Způsob měření:Měří se metr délkový.</t>
  </si>
  <si>
    <t>742B22</t>
  </si>
  <si>
    <t>KABELOVÁ KONCOVKA VN VNITŘNÍ, SADA TŘÍ ŽIL NEBO TŘÍŽÍLOVÁ PRO KABELY PŘES 6 KV OD 95 DO 150 MM2</t>
  </si>
  <si>
    <t>1. Položka obsahuje: – všechny práce spojené s úpravou kabelů pro montáž včetně veškerého příslušentsví2. Položka neobsahuje: X3. Způsob měření:Udává se počet kusů kompletní konstrukce nebo práce.</t>
  </si>
  <si>
    <t>742E12</t>
  </si>
  <si>
    <t>IZOLOVANÝ ADAPTÉR PRO PŘIPOJENÍ DO IZOLOVANÉHO ROZVADĚČE, K TRANSFORMÁTORU DO 35 KV, SADA TŘÍ ŽIL, BEZ OMEZOVAČE PŘEPĚTÍ OD 95 DO 150 MM2</t>
  </si>
  <si>
    <t>742H11</t>
  </si>
  <si>
    <t>KABEL NN ČTYŘ- A PĚTIŽÍLOVÝ CU S PLASTOVOU IZOLACÍ DO 2,5 MM2</t>
  </si>
  <si>
    <t>1. Položka obsahuje: – veškeré příslušentsví2. Položka neobsahuje: X3. Způsob měření:Udává se počet kusů kompletní konstrukce nebo práce.</t>
  </si>
  <si>
    <t>742P16</t>
  </si>
  <si>
    <t>SVAZKOVÁNÍ JEDNOŽILOVÝCH KABELŮ VN</t>
  </si>
  <si>
    <t>742Z12</t>
  </si>
  <si>
    <t>DEMONTÁŽ SLOUPU/STOŽÁRU VN VČETNĚ VEŠKERÉ VÝSTROJE</t>
  </si>
  <si>
    <t>742Z21</t>
  </si>
  <si>
    <t>DEMONTÁŽ VENKOVNÍHO VEDENÍ VN (3X)</t>
  </si>
  <si>
    <t>742Z23</t>
  </si>
  <si>
    <t>DEMONTÁŽ KABELOVÉHO VEDENÍ NN</t>
  </si>
  <si>
    <t>745</t>
  </si>
  <si>
    <t>Silnoproud - Silnoproudá technologie</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</si>
  <si>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</si>
  <si>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</si>
  <si>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</si>
  <si>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7451A5</t>
  </si>
  <si>
    <t>MODULÁRNÍ ROZVADĚČ 3-F DO UN 25KV, 630A, DO 20KA/1S,ŽIVÉ ČÁSTI A SPÍNACÍ PRVKY BEZ IZOLACE PLYNU SF6,POLE S VYPÍNAČEM,PROUDOVÝMI A NAPĚŤOVÝMI MĚNIČI</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</si>
  <si>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</si>
  <si>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</si>
  <si>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</si>
  <si>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745802</t>
  </si>
  <si>
    <t>KONEKTOR PRO IZOLOVANÉ PŘIPOJENÍ VN KABELU NA TRASFORMÁTOR</t>
  </si>
  <si>
    <t>1. Položka obsahuje: – veškerý podružný, pomocný, spojovací a upevňovací materiál – technický popis viz. projektová dokumentace – předepsané zkoušky, revize a atesty2. Položka neobsahuje: X3. Způsob měření:Udává se počet kusů kompletní konstrukce nebo práce.</t>
  </si>
  <si>
    <t>745803</t>
  </si>
  <si>
    <t>TLUMIČ VIBRACÍ TRANSFORMÁTORU (PODLOŽKY POD KOLEČKA Z ANTIVIBRAČNÍ HMOTY)</t>
  </si>
  <si>
    <t>745804</t>
  </si>
  <si>
    <t>ZARÁŽKA KOLEČEK TRANSFORMÁTORU</t>
  </si>
  <si>
    <t>745Z23</t>
  </si>
  <si>
    <t>DEMONTÁŽ VN POJISTKOVÉHO SPODKU VČETNĚ POJISTKOVÝCH PATRON</t>
  </si>
  <si>
    <t>745Z24</t>
  </si>
  <si>
    <t>DEMONTÁŽ VN SVODIČŮ PŘEPĚTÍ</t>
  </si>
  <si>
    <t>745Z33</t>
  </si>
  <si>
    <t>DEMONTÁŽ TRANSFORMÁTORU VN/NN DO 160 KVA</t>
  </si>
  <si>
    <t>747116</t>
  </si>
  <si>
    <t>KONTROLA ROZVADĚČŮ VN, BEZ NASTAVENÍ OCHRANY,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</si>
  <si>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</si>
  <si>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747124</t>
  </si>
  <si>
    <t>NAPĚŤOVÁ ZKOUŠKA ROZVODNY VČETNĚ SPÍNACÍCH PRVKŮ DO 35 KV</t>
  </si>
  <si>
    <t>747132</t>
  </si>
  <si>
    <t>UVEDENÍ DO PROVOZU TRANSFORMÁTORU OLEJOVÉHO VN/NN DO 1000 KVA</t>
  </si>
  <si>
    <t>747144</t>
  </si>
  <si>
    <t>REVIZE, SEŘÍZENÍ A NASTAVENÍ OCHRANNÉHO A OVLÁDACÍHO TERMINÁLU, VČETNĚ VYSTAVENÍ PROTOKOLU</t>
  </si>
  <si>
    <t>747303</t>
  </si>
  <si>
    <t>VYDÁNÍ PŘÍKAZU "B" - SLOŽITÉ PRACOVIŠTĚ</t>
  </si>
  <si>
    <t>1. Položka obsahuje: – cenu za vyhotovení příkazu ""B"" pro zajištění pracoviště při práci na vypnutém a zajištěném zařízení vn2.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</si>
  <si>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</si>
  <si>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</si>
  <si>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</si>
  <si>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747531</t>
  </si>
  <si>
    <t>ZKOUŠKY VODIČŮ A KABELŮ VN ZVÝŠENÝM NAPĚTÍM DO 35 KV</t>
  </si>
  <si>
    <t>747532</t>
  </si>
  <si>
    <t>ZKOUŠKY VODIČŮ A KABELŮ VN - PROVOZ MĚŘÍCÍHO VOZU PO DOBU ZKOUŠEK VN KABELŮ</t>
  </si>
  <si>
    <t>747618</t>
  </si>
  <si>
    <t>MĚŘENÍ VNĚJŠÍ HLUČNOSTI TECHNOLOGICKÉHO ZAŘÍZENÍ V ROZSAHU PS</t>
  </si>
  <si>
    <t>1. Položka obsahuje: – cenu za měření dle příslušných norem a předpisů, včetně vystavení protokolu2. Položka neobsahuje: X3. Způsob měření:Udává se počet kusů kompletní konstrukce nebo práce.</t>
  </si>
  <si>
    <t>747621</t>
  </si>
  <si>
    <t>MĚŘENÍ EMC A EMI DLE ČSN EN 50 121 V ROZSAHU PS/SO</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</si>
  <si>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</si>
  <si>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</si>
  <si>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1. Položka obsahuje: – cenu za manipulace na zařízeních prováděné provozovatelem nutných pro další práce zhotovitele na technologickém souboru2. Položka neobsahuje: X3. Způsob měření:Udává se čas v hodinách.</t>
  </si>
  <si>
    <t>R1747122</t>
  </si>
  <si>
    <t>KONFIGURACE A ZPROVOZNĚNÍ SYSTÉMU OVLÁDÁNÍ</t>
  </si>
  <si>
    <t>1. Položka obsahuje : Konfiguraci programovatelných terminálů a jejich nastavení</t>
  </si>
  <si>
    <t>R2747122</t>
  </si>
  <si>
    <t>ZPRACOVÁNÍ SCHÉMAT POMOCNÝCH OBVODŮ ROZVADĚČE VN</t>
  </si>
  <si>
    <t>1. Položka obsahuje: Zpracování schémat pomocných obvodů</t>
  </si>
  <si>
    <t>748</t>
  </si>
  <si>
    <t>Silnoproud - Ostatní</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</si>
  <si>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</si>
  <si>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</si>
  <si>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</si>
  <si>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748154</t>
  </si>
  <si>
    <t>PLAKÁT "SCHÉMA ZAŘÍZENÍ"</t>
  </si>
  <si>
    <t>1. Položka obsahuje: – veškeré příslušenství pro montáž2. Položka neobsahuje: X3. Způsob měření:Udává se počet kusů kompletní konstrukce nebo práce.</t>
  </si>
  <si>
    <t>748211</t>
  </si>
  <si>
    <t>POVRCHOVÁ ÚPRAVA NÁTĚREM</t>
  </si>
  <si>
    <t>1. Položka obsahuje: – veškeré příslušenství pro montáž2. Položka neobsahuje: X3. Způsob měření:Měří se plocha v metrech čtverečných.</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</si>
  <si>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</si>
  <si>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NEOCEŇOVAT - POPLATKY ZA LIKVIDACI ODPADŮ NEKONTAMINOVANÝCH - 16 02 14 ELEKTROŠROT, VČETNĚ DOPRAVY</t>
  </si>
  <si>
    <t>R015810</t>
  </si>
  <si>
    <t>NEOCEŇOVAT - POPLATKY ZA LIKVIDACI ODPADŮ NEKONTAMINOVANÝCH - 17 04 05 - ŽELEZNÝ A OCELOVÝ ŠROT, VČETNĚ DOPRAVY</t>
  </si>
  <si>
    <t>NEOCEŇOVAT - POPLATKY ZA LIKVIDACI ODPADŮ NEKONTAMINOVANÝCH - 17 04 11 - ZBYTKY KABELŮ A VODIČŮ (I S IZOLACÍ), VČETNĚ DOPRAVY</t>
  </si>
  <si>
    <t xml:space="preserve">  PS 01-03-52</t>
  </si>
  <si>
    <t>Žst. Vlkov u Tišnova, trafostanice 25/0,4kV pro zab. zař.</t>
  </si>
  <si>
    <t>PS 01-03-52</t>
  </si>
  <si>
    <t>11090</t>
  </si>
  <si>
    <t>VŠEOBECNÉ VYKLIZENÍ OSTATNÍCH PLOCH</t>
  </si>
  <si>
    <t>zahrnuje odstranění všech překážek pro uskutečnění stavby</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</si>
  <si>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</si>
  <si>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</si>
  <si>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</si>
  <si>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13283</t>
  </si>
  <si>
    <t>HLOUBENÍ RÝH ŠÍŘ DO 2M PAŽ I NEPAŽ TŘ. II</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</si>
  <si>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</si>
  <si>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</si>
  <si>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512550</t>
  </si>
  <si>
    <t>KOLEJOVÉ LOŽE - ZŘÍZENÍ Z KAMENIVA HRUBÉHO DRCENÉHO (ŠTĚRK)</t>
  </si>
  <si>
    <t>1. Položka obsahuje: – dodávku, dopravu a uložení kameniva předepsané specifikace a frakce v požadované míře zhutnění2. Položka neobsahuje: X3. Způsob měření:Měří se objem kolejového lože v projektovaném profilu.</t>
  </si>
  <si>
    <t>R549530</t>
  </si>
  <si>
    <t>PODBITÍ PRAŽCE</t>
  </si>
  <si>
    <t>R-polžka</t>
  </si>
  <si>
    <t>(Podbíjení je zahrnuto v položkách zřízení koleje nebo výhybkové konstrukce. Tato položka je určena pouze pro lokální podbití v místech stavebních zásahů, např. průchody chrániček štěrkovým ložem ap.)  
1. Položka obsahuje:  
 – lokální podbití pražce  
 – příplatky za ztížené podmínky při práci v koleji, např. překážky po stranách koleje, práci v tunelu apod.  
2. Položka neobsahuje:  
 – případné doplnění štěrkového lože  
3. Způsob měření:  
Udává se počet kusů kompletní konstrukce nebo práce.</t>
  </si>
  <si>
    <t>R549540</t>
  </si>
  <si>
    <t>VYJMUTÍ A ZPĚTNÉ VLOŽENÍ PRAŽCE</t>
  </si>
  <si>
    <t>1. Položka obsahuje:  
 – odkopání kolejového lože na úroveň ložné plochy pražců  
 – povolení upevňovadel  
 – vyjmutí pražce, jeho uskladnění vedle koleje a následně vložení zpět původní polohy  
 – utažení upevňovadel, popř. náhradu poškozených upevňovacích prvků a podložek za užité nebo nové  
 – nahrnutí kolejového lože zpět včetně zhutnění  
 – směrovou a výškovou úpravu koleje  
 – příplatky za ztížené podmínky při práci v koleji, např. překážky po stranách koleje, práci v tunelu ap.  
2. Položka neobsahuje:  
 – případné doplnění štěrkového lože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</si>
  <si>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</si>
  <si>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</si>
  <si>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</si>
  <si>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</si>
  <si>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</si>
  <si>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</si>
  <si>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702422</t>
  </si>
  <si>
    <t>KABELOVÝ PROSTUP DO OBJEKTU PŘES ZÁKLAD BETONOVÝ SVĚTLÉ ŠÍŘKY PŘES 100 DO 200 MM</t>
  </si>
  <si>
    <t>703423</t>
  </si>
  <si>
    <t>ELEKTROINSTALAČNÍ TRUBKA PLASTOVÁ UV STABILNÍ VČETNĚ UPEVNĚNÍ A PŘÍSLUŠENSTVÍ DN PRŮMĚRU PŘES 40 MM</t>
  </si>
  <si>
    <t>KABELOVÁ PŘÍCHYTKA S FUNKČNÍ ODOLNOSTÍ PŘI POŽÁRU PRO ROZSAH UPNUTÍ OD 26 DO 50 MM</t>
  </si>
  <si>
    <t>1. Položka obsahuje: – veškeré zemní práce včetně dodání zásypového materiálu2. Položka neobsahuje: X3. Způsob měření:Měří se metr délkový.</t>
  </si>
  <si>
    <t>703733</t>
  </si>
  <si>
    <t>KABELOVÁ PŘÍCHYTKA S FUNKČNÍ ODOLNOSTÍ PŘI POŽÁRU PRO ROZSAH UPNUTÍ OD 51 DO 90 MM</t>
  </si>
  <si>
    <t>704110</t>
  </si>
  <si>
    <t>KABELOVÝ ROŠT/LÁVKA NOSNÝ DO EI 90</t>
  </si>
  <si>
    <t>704120</t>
  </si>
  <si>
    <t>KABELOVÝ ROŠT/LÁVKA NOSNÝ PŘES EI 90</t>
  </si>
  <si>
    <t>R702903</t>
  </si>
  <si>
    <t>OBSYP KABELOVÉHO VEDENÍ VRSTVOU Z PŘESÁTÉHO PÍSKU</t>
  </si>
  <si>
    <t>1. Položka obsahuje:  
 – veškeré zemní práce včetně dodání zásypového materiálu  
2. Položka neobsahuje:  
 X  
3. Způsob měření:  
Měří se metr krychlový.</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</si>
  <si>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</si>
  <si>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</si>
  <si>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</si>
  <si>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1. Položka obsahuje: – zapojení a nastavení přístroje2. Položka neobsahuje: X3. Způsob měření:Udává se počet kusů kompletní konstrukce nebo práce.</t>
  </si>
  <si>
    <t>741C07</t>
  </si>
  <si>
    <t>7425B3</t>
  </si>
  <si>
    <t>KABEL VN - JEDNOŽÍLOVÝ, 50-AXEKVCE(Y) OD 185 DO 300 MM2</t>
  </si>
  <si>
    <t>742A23</t>
  </si>
  <si>
    <t>KABELOVÁ KONCOVKA VN VNITŘNÍ JEDNOŽÍLOVÁ PRO KABELY PŘES 6 KV OD 185 DO 300 MM2</t>
  </si>
  <si>
    <t>742C23</t>
  </si>
  <si>
    <t>KABELOVÁ KONCOVKA VN VENKOVNÍ JEDNOŽÍLOVÁ PRO KABELY PŘES 6 KV OD 185 DO 300 MM2</t>
  </si>
  <si>
    <t>742K14</t>
  </si>
  <si>
    <t>UKONČENÍ JEDNOŽÍLOVÉHO KABELU V ROZVADĚČI NEBO NA PŘÍSTROJI OD 70 DO 120 MM2</t>
  </si>
  <si>
    <t>742P13</t>
  </si>
  <si>
    <t>ZATAŽENÍ KABELU DO CHRÁNIČKY - KABEL DO 4 KG/M</t>
  </si>
  <si>
    <t>1. Položka obsahuje: – montáž kabelu o váze do 4 kg/m do chráničky/ kolektoru2. Položka neobsahuje: X3. Způsob měření:Měří se metr délkový.</t>
  </si>
  <si>
    <t>742P18</t>
  </si>
  <si>
    <t>NAPOJENÍ ZPĚTNÉHO VODIČE NA KOLEJ KOLÍKOVÝM SPOJEM</t>
  </si>
  <si>
    <t>1. Položka obsahuje: – kolíkové úchyty, zhotovení děr pro osazení kolíků, nalisování kolíků a zapojení vodičů – veškeré příslušenství2. Položka neobsahuje: X3. Způsob měření:Udává se počet kusů kompletní konstrukce nebo práce.</t>
  </si>
  <si>
    <t>R742522</t>
  </si>
  <si>
    <t>KABEL VN - JEDNOŽÍLOVÝ, 1-CHBU OD 95 DO 150 MM2</t>
  </si>
  <si>
    <t>745A32</t>
  </si>
  <si>
    <t>TRAFOSTANICE DRÁŽNÍ KIOSKOVÁ 25/0,4 KV PRO NAPÁJENÍ EOV NEBO ZZ Z TV PŘES 90 KVA</t>
  </si>
  <si>
    <t>1. Položka obsahuje: – veškeré konstrukce na stožár, jištění VN, omezovače, propoje a pod. – technický popis viz. projektová dokumentace – uvedení do provozu, předepsané zkoušky, revize a atesty2. Položka neobsahuje: – základ pro stožár, transformátor, rozvaděč a uzemnění3. Způsob měření:Udává se počet kusů kompletní konstrukce nebo práce.</t>
  </si>
  <si>
    <t>R4745111</t>
  </si>
  <si>
    <t>POJISTKOVÁ PATRONA VN 35kV, 16A</t>
  </si>
  <si>
    <t>Položka obsahuje : Dodávku a montáž zařízení včetně dovoz a manipulace se zařízením. Dále obsahuje cenu za pom. mechanismy včetně všech ostatních vedlejších nákladů.</t>
  </si>
  <si>
    <t>R5745111</t>
  </si>
  <si>
    <t>TRANSFORMÁTOR 25000//2x200V, 100kVA</t>
  </si>
  <si>
    <t>Položka obsahuje : Dodávku a montáž  skříně rozvaděče obsahující : kombinovaný jistič s proudovým chráničem do 250A, nepřímé měření s elektroměrem do 250A, přepěťové ochrany s pojistkovým odpínačem, svorky a ostatní podružný materiál podle specifikace včetně všech zkoušek a výchozí revize. Dále obsahuje cenu za pom. mechanismy včetně všech ostatních vedlejších nákladů</t>
  </si>
  <si>
    <t>R6745111</t>
  </si>
  <si>
    <t>ROZVADĚČ RH VČ. VNITŘNÍCH PROPOJŮ</t>
  </si>
  <si>
    <t>Položka obsahuje : Dodávku a montáž zařízení včetně podružného materiálu, dovoz a manipulace se zařízením, uvedení zařízení do provozu včetně předepsaných zkoušek a atestů. Dále obsahuje cenu za pom. mechanismy včetně všech ostatních vedlejších nákladů.</t>
  </si>
  <si>
    <t>747111</t>
  </si>
  <si>
    <t>KONTROLA SILOVÝCH ROZVADĚČŮ NN, 1 POLE</t>
  </si>
  <si>
    <t>1. Položka obsahuje: – cenu za vyhotovení dokladu právnickou osobou o silnoproudých zařízeních a vydání průkazu způsobilosti2. Položka neobsahuje: X3. Způsob měření:Udává se počet kusů kompletní konstrukce nebo práce.</t>
  </si>
  <si>
    <t>747302</t>
  </si>
  <si>
    <t>VYDÁNÍ PŘÍKAZU "B" - JEDNODUCHÉ PRACOVIŠTĚ</t>
  </si>
  <si>
    <t>747512</t>
  </si>
  <si>
    <t>ZKOUŠKY VODIČŮ A KABELŮ NN PRŮŘEZU ŽÍLY OD 4X35 DO 120 MM2</t>
  </si>
  <si>
    <t>747611</t>
  </si>
  <si>
    <t>1. Položka obsahuje: – cenu za dobu kdy je zařízení po individálních zkouškách dáno do provozu s prokázáním technických a kvalitativních parametrů zařízení2. Položka neobsahuje: X3. Způsob měření:Udává se čas v hodinách.</t>
  </si>
  <si>
    <t>748151</t>
  </si>
  <si>
    <t>BEZPEČNOSTNÍ TABULKA</t>
  </si>
  <si>
    <t>Potrubí</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</si>
  <si>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</si>
  <si>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</si>
  <si>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</si>
  <si>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Ostatní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</si>
  <si>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</si>
  <si>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</si>
  <si>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</si>
  <si>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R925110</t>
  </si>
  <si>
    <t>DRÁŽNÍ STEZKY Z DRTI TL. DO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</si>
  <si>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</si>
  <si>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NEOCEŇOVAT - POPLATKY ZA LIKVIDACI ODPADŮ NEKONTAMINOVANÝCH - 20 03 99 ODPAD PODOBNÝ KOMUNÁLNÍMU ODPADU VČETNĚ DOPRAVY</t>
  </si>
  <si>
    <t>R015420</t>
  </si>
  <si>
    <t>NEOCEŇOVAT - POPLATKY ZA LIKVIDACI ODPADŮ NEKONTAMINOVANÝCH - 17 06 04 ZBYTKY IZOLAČNÍCH MATERIÁLŮ VČETNĚ DOPRAVY</t>
  </si>
  <si>
    <t>D.1.3.7</t>
  </si>
  <si>
    <t>Provozní rozvod silnoproudu</t>
  </si>
  <si>
    <t xml:space="preserve">  PS 01-03-71</t>
  </si>
  <si>
    <t>Žst. Vlkov u Tišnova, rozvodna nn</t>
  </si>
  <si>
    <t>PS 01-03-71</t>
  </si>
  <si>
    <t>703112</t>
  </si>
  <si>
    <t>KABELOVÝ ROŠT/LÁVKA NOSNÝ ŽÁROVĚ ZINKOVANÝ VČETNĚ UPEVNĚNÍ A PŘÍSLUŠENSTVÍ SVĚTLÉ ŠÍŘKY PŘES 100 DO 250 MM</t>
  </si>
  <si>
    <t>703113</t>
  </si>
  <si>
    <t>KABELOVÝ ROŠT/LÁVKA NOSNÝ ŽÁROVĚ ZINKOVANÝ VČETNĚ UPEVNĚNÍ A PŘÍSLUŠENSTVÍ SVĚTLÉ ŠÍŘKY PŘES 250 DO 400 MM</t>
  </si>
  <si>
    <t>703213</t>
  </si>
  <si>
    <t>KABELOVÝ ŽLAB NOSNÝ/DRÁTĚNÝ ŽÁROVĚ ZINKOVANÝ VČETNĚ UPEVNĚNÍ A PŘÍSLUŠENSTVÍ SVĚTLÉ ŠÍŘKY PŘES 250 DO 400 MM</t>
  </si>
  <si>
    <t>1. Položka obsahuje: – kompletní montáž, rozměření, upevnění, sváření, řezání, spojování a pod.  – veškerý spojovací a montážní materiál – pomocné mechanismy a nátěr2. Položka neobsahuje: X3. Způsob měření:Měří se metr délkový.</t>
  </si>
  <si>
    <t>703611</t>
  </si>
  <si>
    <t>ELEKTROINSTALAČNÍ KANÁL ŠÍŘKY DO 100 MM</t>
  </si>
  <si>
    <t>1. Položka obsahuje: – veškeré práce a materiál obsažený v názvu položky2. Položka neobsahuje: X3. Způsob měření:Měří se vždy běžný metr za každý započatý měsíc pronájmu.</t>
  </si>
  <si>
    <t>703711</t>
  </si>
  <si>
    <t>IZOLAČNÍ DESKA DO KABELOVÉ LÁVKY VČETNĚ NAŘEZÁNÍ TLOUŠŤKY DO 10 MM</t>
  </si>
  <si>
    <t>1. Položka obsahuje: – vybourání otvoru z kabelové rýhy do budovy ve zdi z prostého betonu při tloušťce zdi do 90cm – úpravu otvoru a asfaltové izolace zdiva, osazení chráničky, zazdění, začištění a utěsnění otvoru – pomocné mechanismy2. Položka neobsahuje: – zatěsnění chráničky po montáži vedení3. Způsob měření:Udává se počet kusů kompletní konstrukce nebo práce.</t>
  </si>
  <si>
    <t>703721</t>
  </si>
  <si>
    <t>KABELOVÁ PŘÍCHYTKA PRO ROZSAH UPNUTÍ DO 25 MM</t>
  </si>
  <si>
    <t>703722</t>
  </si>
  <si>
    <t>KABELOVÁ PŘÍCHYTKA PRO ROZSAH UPNUTÍ OD 26 DO 50 MM</t>
  </si>
  <si>
    <t>1. Položka obsahuje: – protažení tyčí, vyčištění otvoru čistící soupravou – zatažení konopného lana (nebo ocelového) – pomocné mechanismy2. Položka neobsahuje: X3. Způsob měření:Měří se metr délkový.</t>
  </si>
  <si>
    <t>703723</t>
  </si>
  <si>
    <t>KABELOVÁ PŘÍCHYTKA PRO ROZSAH UPNUTÍ OD 51 DO 90 MM</t>
  </si>
  <si>
    <t>741Z08</t>
  </si>
  <si>
    <t>DEMONTÁŽ STÁVAJÍCÍ ELEKTROINSTALACE - KABELY, SVÍTIDLA, VYPÍNAČE, ZÁSUVKY, KRABICE APOD.</t>
  </si>
  <si>
    <t>742H12</t>
  </si>
  <si>
    <t>KABEL NN ČTYŘ- A PĚTIŽÍLOVÝ CU S PLASTOVOU IZOLACÍ OD 4 DO 16 MM2</t>
  </si>
  <si>
    <t>742H13</t>
  </si>
  <si>
    <t>KABEL NN ČTYŘ- A PĚTIŽÍLOVÝ CU S PLASTOVOU IZOLACÍ OD 25 DO 50 MM2</t>
  </si>
  <si>
    <t>742H15</t>
  </si>
  <si>
    <t>KABEL NN ČTYŘ- A PĚTIŽÍLOVÝ CU S PLASTOVOU IZOLACÍ OD 150 DO 240 MM2</t>
  </si>
  <si>
    <t>742I11</t>
  </si>
  <si>
    <t>KABEL NN CU OVLÁDACÍ 7-12ŽÍLOVÝ DO 2,5 MM2</t>
  </si>
  <si>
    <t>742I21</t>
  </si>
  <si>
    <t>KABEL NN CU OVLÁDACÍ 19-24ŽÍLOVÝ DO 2,5 MM2</t>
  </si>
  <si>
    <t>742J22</t>
  </si>
  <si>
    <t>SYKFY 5X2X0,5, KABEL SDĚLOVACÍ IZOLACE PVC</t>
  </si>
  <si>
    <t>742J24</t>
  </si>
  <si>
    <t>SYKFY 15X2X0,5, KABEL SDĚLOVACÍ IZOLACE PVC</t>
  </si>
  <si>
    <t>742J26</t>
  </si>
  <si>
    <t>SYKFY 25X2X0,5, KABEL SDĚLOVACÍ IZOLACE PVC</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</si>
  <si>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</si>
  <si>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742L13</t>
  </si>
  <si>
    <t>UKONČENÍ DVOU AŽ PĚTIŽÍLOVÉHO KABELU V ROZVADĚČI NEBO NA PŘÍSTROJI OD 25 DO 50 MM2</t>
  </si>
  <si>
    <t>742L15</t>
  </si>
  <si>
    <t>UKONČENÍ DVOU AŽ PĚTIŽÍLOVÉHO KABELU V ROZVADĚČI NEBO NA PŘÍSTROJI OD 150 DO 240 MM2</t>
  </si>
  <si>
    <t>742N11</t>
  </si>
  <si>
    <t>UKONČENÍ 19-24ŽÍLOVÉHO KABELU V ROZVADĚČI NEBO NA PŘÍSTROJI DO 2,5 MM2</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</si>
  <si>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</si>
  <si>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</si>
  <si>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</si>
  <si>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743</t>
  </si>
  <si>
    <t>Silnoproud - Silnoproudá zařízení</t>
  </si>
  <si>
    <t>743F13</t>
  </si>
  <si>
    <t>SKŘÍŇ ELEKTROMĚROVÁ DO VÝKLENKU PRO NEPŘÍMÉ MĚŘENÍ PŘES 80 A JEDNOSAZBOVÉ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</si>
  <si>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</si>
  <si>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744541</t>
  </si>
  <si>
    <t>ROZVADĚČ - REGULAČNÍ A MONITOROVACÍ ELEKTROENERGETICKÉ ZAŘÍZENÍ PRO SLEDOVÁNÍ ODBĚRU A PŘENOS DAT DO CENTRÁLNÍ DATABÁZE</t>
  </si>
  <si>
    <t>1. Položka obsahuje: – přípravu podkladu pro osazení vč. upevňovacího materiálu, veškerý podružný a pomocný materiál – technický popis viz. projektová dokumentace – provedení zkoušek, dodání předepsaných zkoušek, revizí a atestů, měření, nastavení2. Položka neobsahuje: X3. Způsob měření:Udává se počet kusů kompletní konstrukce nebo práce.</t>
  </si>
  <si>
    <t>744Z01</t>
  </si>
  <si>
    <t>DEMONTÁŽ ROZVODNICE NN</t>
  </si>
  <si>
    <t>744Z02</t>
  </si>
  <si>
    <t>DEMONTÁŽ 1 KS POLE ROZVADĚČE NN</t>
  </si>
  <si>
    <t>744Z03</t>
  </si>
  <si>
    <t>DEMONTÁŽ OVLÁDACÍ SKŘÍNĚ NEBO OVLÁDACÍHO ROZVADĚČE NN</t>
  </si>
  <si>
    <t>R1744111</t>
  </si>
  <si>
    <t>ROZVADĚČ RH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</si>
  <si>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</si>
  <si>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R2744111</t>
  </si>
  <si>
    <t>ROZVADĚČ RZS DLE TOS</t>
  </si>
  <si>
    <t>R3744111</t>
  </si>
  <si>
    <t>ROZVADĚČ R-ZZ DLE TOS</t>
  </si>
  <si>
    <t>R5744111</t>
  </si>
  <si>
    <t>ROZVADĚČ RLC DLE TOS</t>
  </si>
  <si>
    <t>R6744111</t>
  </si>
  <si>
    <t>ROZVADĚČ RU-24V DC DLE TOS</t>
  </si>
  <si>
    <t>R7744111</t>
  </si>
  <si>
    <t>ROZVADĚČ R-SDĚL.1 DLE TOS</t>
  </si>
  <si>
    <t>R8744111</t>
  </si>
  <si>
    <t>ROZVADĚČ R-SDĚL.2 DLE TOS</t>
  </si>
  <si>
    <t>R9744111</t>
  </si>
  <si>
    <t>ROZVADĚČ RZN DLE TOS</t>
  </si>
  <si>
    <t>747113</t>
  </si>
  <si>
    <t>KONTROLA STEJNOSMĚRNÝCH ROZVADĚČŮ, 1 POLE</t>
  </si>
  <si>
    <t>747121</t>
  </si>
  <si>
    <t>OVLÁDÁNÍ ZÁSKOKU AUTOMATICKÉ/POLOAUTOMATICKÉ PŘI NAPÁJENÍ ZE DVOU MÍST</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</si>
  <si>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</si>
  <si>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</si>
  <si>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</si>
  <si>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</si>
  <si>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</si>
  <si>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</si>
  <si>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 xml:space="preserve">  PS 01-03-72</t>
  </si>
  <si>
    <t>Žst. Vlkov u Tišnova, náhradní zdroj</t>
  </si>
  <si>
    <t>PS 01-03-72</t>
  </si>
  <si>
    <t>703413</t>
  </si>
  <si>
    <t>ELEKTROINSTALAČNÍ TRUBKA PLASTOVÁ VČETNĚ UPEVNĚNÍ A PŘÍSLUŠENSTVÍ DN PRŮMĚRU PŘES 40 MM</t>
  </si>
  <si>
    <t>743Z81</t>
  </si>
  <si>
    <t>DEMONTÁŽ ZZEE MOTORGENERÁTORU</t>
  </si>
  <si>
    <t>743Z82</t>
  </si>
  <si>
    <t>DEMONTÁŽ ZZEE ROZVADĚČE PRO AUTOMATICKÝ START</t>
  </si>
  <si>
    <t>743Z83</t>
  </si>
  <si>
    <t>DEMONTÁŽ ZZEE NAFTOVÉ NÁDRŽE VČETNĚ ČERPADLA</t>
  </si>
  <si>
    <t>743Z84</t>
  </si>
  <si>
    <t>DEMONTÁŽ ZZEE VÝFUKOVÉHO POTRUBÍ MOTORGENERÁTORU</t>
  </si>
  <si>
    <t>R7437431</t>
  </si>
  <si>
    <t>NÁHRADNÍ ZDROJ 88kVA STACIONÁRNÍ, DLE TOS</t>
  </si>
  <si>
    <t>1. Položka obsahuje : Dodávku a montáž zařízení včetně podružného materiálu, dovoz a manipulace se zařízením, uvedení zařízení do provozu včetně předepsaných zkoušek a atestů. Dále obsahuje cenu za pom. mechanismy včetně všech ostatních vedlejších nákladů.</t>
  </si>
  <si>
    <t>R7437432</t>
  </si>
  <si>
    <t>SACÍ A VÝDECHOVÁ VZT - POTRUBÍ DO 3m BEZ TLUMIČŮ, VZT JE OSAZENA 2x PROTIDEŠŤOVOU ŽALUZIÍ SE SAMOČINNOU KLAPKOU, SPOJOVACÍ A KOTVÍCÍ MATERIÁL</t>
  </si>
  <si>
    <t>R7437433</t>
  </si>
  <si>
    <t>VÝFUKOVÉ POTRUBÍ - TŘÍSLOŽKOVÉ NEREZOVÉ, SYSTÉM CAMINOX D3 PLUS, DN 100/210, DÉLKA DO 6-TI METRŮ + 3 KOLENA, KOTVÍCÍ MATERIÁL</t>
  </si>
  <si>
    <t>R7437434</t>
  </si>
  <si>
    <t>DODÁVKA NA MÍSTO, JEŘÁBOVÉ PRÁCE, NASUNUTÍ, PROVOZNÍ ZKOUŠKY, REVIZE, PROTOKOLY, ZAŠKOLENÍ OBSLUHY, PŘEDINSTALAČNÍ KONZULTACE S TECHNIKEM</t>
  </si>
  <si>
    <t>R747708</t>
  </si>
  <si>
    <t>PROVOZ MOBILNÍHO NÁHRADNÍHO ZDROJE PŘES 32 DO 160 KVA VČ. PRONÁJMU ZDROJE</t>
  </si>
  <si>
    <t>1. Položka obsahuje:  
 – cenu za dobu provozu náhradního zdroje ve stanici / zastávce vč. dovozu na místo určení a zapojení do stávajících rozvodů  
2. Položka neobsahuje:  
 X  
3. Způsob měření:  
Udává se čas v hodinách.</t>
  </si>
  <si>
    <t>D.1.3.8</t>
  </si>
  <si>
    <t>Napájení zabezpečovacích a sdělovacích zařízení</t>
  </si>
  <si>
    <t xml:space="preserve">  PS 01-03-61</t>
  </si>
  <si>
    <t>Žst. Vlkov u Tišnova, STS 6kV</t>
  </si>
  <si>
    <t>PS 01-03-61</t>
  </si>
  <si>
    <t>11120</t>
  </si>
  <si>
    <t>ODSTRANĚNÍ KŘOVIN</t>
  </si>
  <si>
    <t>odstranění křovin a stromů do průměru 100 mmdoprava dřevin bez ohledu na vzdálenostspálení na hromadách nebo štěpkování</t>
  </si>
  <si>
    <t>11345</t>
  </si>
  <si>
    <t>ODSTRAN KRYTU ZPEVNĚNÝCH PLOCH Z BETONU VČET PODKLADU</t>
  </si>
  <si>
    <t>11346</t>
  </si>
  <si>
    <t>ODSTRANĚNÍ KRYTU ZPEVNĚNÝCH PLOCH ZE SILNIČ DÍLCŮ (PANELŮ) VČET PODKL</t>
  </si>
  <si>
    <t>Komunikace</t>
  </si>
  <si>
    <t>56330</t>
  </si>
  <si>
    <t>VOZOVKOVÉ VRSTVY ZE ŠTĚRKODRTI</t>
  </si>
  <si>
    <t>- dodání kameniva předepsané kvality a zrnitosti- rozprostření a zhutnění vrstvy v předepsané tloušťce- zřízení vrstvy bez rozlišení šířky, pokládání vrstvy po etapách- nezahrnuje postřiky, nátěry</t>
  </si>
  <si>
    <t>58301</t>
  </si>
  <si>
    <t>KRYT ZE SINIČNÍCH DÍLCŮ (PANELŮ) TL 150MM</t>
  </si>
  <si>
    <t>- dodání dílců v požadované kvalitě, dodání materiálu pro předepsané  lože v tloušťce předepsané dokumentací a pro předepsanou výplň spar- očištění podkladu- uložení dílců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</si>
  <si>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703512</t>
  </si>
  <si>
    <t>ELEKTROINSTALAČNÍ LIŠTA ŠÍŘKY PŘES 30 DO 60 MM</t>
  </si>
  <si>
    <t>703612</t>
  </si>
  <si>
    <t>ELEKTROINSTALAČNÍ KANÁL ŠÍŘKY PŘES 100 MM</t>
  </si>
  <si>
    <t>703742</t>
  </si>
  <si>
    <t>KABELOVÁ PŘÍCHYTKA VN VČETNĚ UPEVNĚNÍ A PŘÍSLUŠENSTVÍ PRO ROZSAH UPNUTÍ OD 26 DO 50 MM</t>
  </si>
  <si>
    <t>R709513</t>
  </si>
  <si>
    <t>IZOLOVANÁ PŘEPÁŽKA PRO SVODIČ POLIM</t>
  </si>
  <si>
    <t>741122</t>
  </si>
  <si>
    <t>KRABICE (ROZVODKA) INSTALAČNÍ ODBOČNÁ SE SVORKOVNICÍ DO 4 MM2</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</si>
  <si>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</si>
  <si>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</si>
  <si>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</si>
  <si>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741Z13</t>
  </si>
  <si>
    <t>DEMONTÁŽ STÁVAJÍCÍCH UCPÁVEK PROTIPOŽÁRNÍCH PRŮMĚRU OTVORU DO 200 MM</t>
  </si>
  <si>
    <t>742611</t>
  </si>
  <si>
    <t>KABEL VN - TŘÍŽÍLOVÝ 6-AYKCY DO 70 MM2</t>
  </si>
  <si>
    <t>742811</t>
  </si>
  <si>
    <t>KABELOVÁ SPOJKA VN, SADA TŘÍ ŽIL NEBO TŘÍŽÍLOVÁ PRO KABELY DO 6 KV DO 70 MM2</t>
  </si>
  <si>
    <t>742B11</t>
  </si>
  <si>
    <t>KABELOVÁ KONCOVKA VN VNITŘNÍ, SADA TŘÍ ŽIL NEBO TŘÍŽÍLOVÁ PRO KABELY DO 6 KV DO 70 MM2</t>
  </si>
  <si>
    <t>742Z22</t>
  </si>
  <si>
    <t>DEMONTÁŽ VENKOVNÍHO VEDENÍ NN (4X)</t>
  </si>
  <si>
    <t>745221</t>
  </si>
  <si>
    <t>ODPÍNAČ VN 3-F VNITŘNÍ UN DO 25 KV</t>
  </si>
  <si>
    <t>1. Položka obsahuje: – veškerý podružný, pomocný a upevňovací materiál – technický popis viz. projektová dokumentace – předepsané zkoušky, revize a atesty2. Položka neobsahuje: X3. Způsob měření:Udává se počet kusů kompletní konstrukce nebo práce.</t>
  </si>
  <si>
    <t>745261</t>
  </si>
  <si>
    <t>SVODIČ PŘEPĚTÍ VN UN DO 25 KV</t>
  </si>
  <si>
    <t>745282</t>
  </si>
  <si>
    <t>MOTOROVÝ POHON PRO 3-F VN ODPÍNAČ/ODPOJOVAČ</t>
  </si>
  <si>
    <t>745285</t>
  </si>
  <si>
    <t>POJISTKOVÁ PATRONA VN</t>
  </si>
  <si>
    <t>745286</t>
  </si>
  <si>
    <t>DVEŘNÍ SPÍNAČ PRO VN KOBKU</t>
  </si>
  <si>
    <t>745291</t>
  </si>
  <si>
    <t>OVLÁDACÍ SKŘÍŇ VN VYBAVENÁ PRO DOPLNĚNÍ OCHRANY/OVLÁDÁNÍ</t>
  </si>
  <si>
    <t>1. Položka obsahuje: – osazení vč. upevňovacího materiálu – veškerý podružný a pomocný materiál ( včetně můstků, vnitřních propojů-vodičů a pod ), nosnou konstrukci, kotevní a spojovací prvky – zhotovení výrobní dokumentace, provedení zkoušek, dodání předepsaných zkoušek, revizí a atestů2. Položka neobsahuje: X3. Způsob měření:Udává se počet kusů kompletní konstrukce nebo práce.</t>
  </si>
  <si>
    <t>7452E1</t>
  </si>
  <si>
    <t>KOBKA VN - VÝROBA A MONTÁŽ KOMPLETNÍ KOBKY VČETNĚ IZOLÁTORŮ, PRŮCHODEK, PŘÍPOJNIC, DVEŘÍ, ZÁKRYTŮ</t>
  </si>
  <si>
    <t>1. Položka obsahuje: – veškerý podružný, pomocný a upevňovací materiál, kompletní výroba, dodávka a montáž na místě, nátěry – technický popis viz. projektová dokumentace – výrobní dokumentace2. Položka neobsahuje: X3. Způsob měření:Udává se počet kusů kompletní konstrukce nebo práce.</t>
  </si>
  <si>
    <t>7452E5</t>
  </si>
  <si>
    <t>KOBKA VN - VÝPLŇ MEZISTĚN KOBEK NEHOŘLAVÝM MATERIÁLEM 2 M2</t>
  </si>
  <si>
    <t>7452E6</t>
  </si>
  <si>
    <t>KOBKA VN - DOKONČOVACÍ PRÁCE</t>
  </si>
  <si>
    <t>1. Položka obsahuje: – drobné dokončovací práce v kobce VN2. Položka neobsahuje: X3. Způsob měření:Udává se počet kusů kompletní konstrukce nebo práce.</t>
  </si>
  <si>
    <t>745B01</t>
  </si>
  <si>
    <t>SKŘÍŇ DRÁŽNÍ 6 KV PRÁZDNÁ</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</si>
  <si>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</si>
  <si>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745B04</t>
  </si>
  <si>
    <t>SKŘÍŇ DRÁŽNÍ 6 KV - ODPOJOVAČ 3-F</t>
  </si>
  <si>
    <t>745Z11</t>
  </si>
  <si>
    <t>DEMONTÁŽ - VYPNUTÍ ZAŘÍZENÍ A ZAJIŠTĚNÍ STAVENIŠTĚ, ROZSAH TS NEBO PODOBNÉHO OBJEKTU</t>
  </si>
  <si>
    <t>745Z12</t>
  </si>
  <si>
    <t>DEMONTÁŽ POLE (SKŘÍNĚ) ROZVADĚČE VN VČETNĚ JEHO NÁPLNĚ</t>
  </si>
  <si>
    <t>745Z13</t>
  </si>
  <si>
    <t>DEMONTÁŽ KOBKY ROZVODNY VN VČETNĚ JEJÍ NÁPLNĚ</t>
  </si>
  <si>
    <t>745Z14</t>
  </si>
  <si>
    <t>DEMONTÁŽ OVLÁDACÍ SKŘÍNĚ VN, PULTU, VČETNĚ JEJÍ NÁPLNĚ, JEDNO POLE</t>
  </si>
  <si>
    <t>745Z15</t>
  </si>
  <si>
    <t>DEMONTÁŽ OVLÁDACÍ SKŘÍŇKY NN NEBO ROZVADĚČE VN VČETNĚ JEJÍ NÁPLNĚ</t>
  </si>
  <si>
    <t>745Z16</t>
  </si>
  <si>
    <t>DEMONTÁŽ MĚŘÍCÍHO TRANSFORMÁTORU PROUDU VN</t>
  </si>
  <si>
    <t>745Z43</t>
  </si>
  <si>
    <t>DEMONTÁŽ DRÁŽNÍ SKŘÍNĚ 6 KV</t>
  </si>
  <si>
    <t>R745171</t>
  </si>
  <si>
    <t>ROZVADĚČ 3-F DO UN 25KV, 630A, DO 21KA/1S, 4 POLE VČETNĚ OVLÁDACÍCH SKŘÍNÍ S MULTIFUNKČNÍMI OCHRANAMI A VČETNĚ VEŠKERÉHO PŘÍSLUŠENSTVÍ, DLE TOS</t>
  </si>
  <si>
    <t>R745311</t>
  </si>
  <si>
    <t>TLUMIVKA 3-F, 6KV, 15-20-25-30kVA, DLE TOS</t>
  </si>
  <si>
    <t>R745B02</t>
  </si>
  <si>
    <t>SKŘÍŇ DRÁŽNÍ 6 KV - TLUMIVKA</t>
  </si>
  <si>
    <t>747122</t>
  </si>
  <si>
    <t>REVIZE, SEŘÍZENÍ A UVEDENÍ DO PROVOZU ŘÍDÍCÍ SKŘÍNĚ PRO VN, 1 POLE</t>
  </si>
  <si>
    <t>747145</t>
  </si>
  <si>
    <t>SEŘÍZENÍ A UVEDENÍ DO PROVOZU VN VYPÍNAČE DO 35 KV</t>
  </si>
  <si>
    <t>747147</t>
  </si>
  <si>
    <t>REVIZE, SEŘÍZENÍ, VYZKOUŠENÍ A UVEDENÍ DO PROVOZU ODPOJOVAČE DO 35 KV</t>
  </si>
  <si>
    <t>747521</t>
  </si>
  <si>
    <t>ZKOUŠKY VODIČŮ A KABELŮ OVLÁDACÍCH OD 5 DO 12 ŽIL</t>
  </si>
  <si>
    <t>747522</t>
  </si>
  <si>
    <t>ZKOUŠKY VODIČŮ A KABELŮ OVLÁDACÍCH PŘES 12 DO 24 ŽIL</t>
  </si>
  <si>
    <t>747616</t>
  </si>
  <si>
    <t>MĚŘENÍ A NASTAVENÍ KOMPENZACE KAPACITNÍHO VÝKONU KABELU VN 6 KV</t>
  </si>
  <si>
    <t>96</t>
  </si>
  <si>
    <t>97</t>
  </si>
  <si>
    <t>R015270</t>
  </si>
  <si>
    <t>NEOCEŇOVAT - POPLATKY ZA LIKVIDACI ODPADŮ NEKONTAMINOVANÝCH - 17 01 03 IZOLÁTORY PORCELÁNOVÉ VČETNĚ DOPRAVY</t>
  </si>
  <si>
    <t>D.2.1.1.</t>
  </si>
  <si>
    <t>Kolejový spodek</t>
  </si>
  <si>
    <t xml:space="preserve">  SO 01-10-01</t>
  </si>
  <si>
    <t>Žst. Vlkov u Tišnova, železniční svršek</t>
  </si>
  <si>
    <t>SO 01-10-01</t>
  </si>
  <si>
    <t>029113</t>
  </si>
  <si>
    <t>OSTATNÍ POŽADAVKY - GEODETICKÉ ZAMĚŘENÍ - CELKY</t>
  </si>
  <si>
    <t>Vybudování vytyčovací sítě            
Jedná se o 13 bodů vytyčovací sítě umístěné v základech trakčních stožárů</t>
  </si>
  <si>
    <t>13=13,000 [A]       
Vybudování vytyčovací sítě zahrnující:       
Rekognoskace                      
Zaměření místopisu             
Měření a výpočty 13ks       
(Osazení měřických značek je v rozpočtové části trakce)</t>
  </si>
  <si>
    <t>029611</t>
  </si>
  <si>
    <t>OSTATNÍ POŽADAVKY - ODBORNÝ DOZOR</t>
  </si>
  <si>
    <t>Odhad</t>
  </si>
  <si>
    <t>05861</t>
  </si>
  <si>
    <t>PŘECHODOVÁ KOLEJNICE 60 E2 / 49 E1</t>
  </si>
  <si>
    <t>5*2=10,000 [A]       
5 párů přechodových kolejnic       
Viz tabulka "Zřízení kolejového roštu" v bodě č. 6 Kolejový rošt přílohy 3.101</t>
  </si>
  <si>
    <t>dodávka materiálu železničního svršku dle požadavků Technických kvalitativních podmínek staveb SŽDC, případně dle požadavků Zvláštních technických kvalitativních podmínek konkrétní stavby</t>
  </si>
  <si>
    <t>R029711</t>
  </si>
  <si>
    <t>KONTROLA GPK MĚŘÍCÍM VOZEM</t>
  </si>
  <si>
    <t>KM</t>
  </si>
  <si>
    <t>(6206.3+1348.8+1222)*0.001=8,777 [A]       
Rekonstruované koleje + rozvinutá délka výhybek + délka SVÚ koleje</t>
  </si>
  <si>
    <t>Kompletní provedení měření GPK měřícím vozem dle TKP staveb státních drah včetně předání 2 paré záznamu měření. Včetně všech nezbytných nákladů na provedení, včetně přepravy měřícího vozu z domovského stanoviště tam i zpět.</t>
  </si>
  <si>
    <t>R029712</t>
  </si>
  <si>
    <t>KONTROLA PROSTOROVÉ PRŮCHODNOSTI KOLEJE</t>
  </si>
  <si>
    <t>12583A</t>
  </si>
  <si>
    <t>VYKOPÁVKY ZE ZEMNÍKŮ A SKLÁDEK TŘ. II - BEZ DOPRAVY</t>
  </si>
  <si>
    <t>Kubatura štěrkového lože po recyklaci zpět do stavby.</t>
  </si>
  <si>
    <t>6552=6 552,000 [A]       
Viz tabulka "Odtěžení štěrkového lože roztřídění" v bodu č. 9 Výpočty kubatur železničního svršku přílohy 3.101.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</si>
  <si>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</si>
  <si>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</si>
  <si>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</si>
  <si>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Kubatura vytěženého štěrku kolejového lože určeného pro recyklaci.</t>
  </si>
  <si>
    <t>9360=9 360,000 [A]       
Viz tabulka "Odtěžení štěrkového lože roztřídění" v bodu č. 9 Výpočty kubatur železničního svršku přílohy 3.101.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</si>
  <si>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</si>
  <si>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23821-1295-281+15=22 260,000 [A]       
celková výměra - objem pražců - objem pražců ve výhybkách + doplnění v místě SVÚ koleje       
A-6552=15 708,000 [B]       
odečet kubatury ŠL po recyklaci zpět do stavby       
Viz tabulka "Nové kolejové lože z drceného kameniva" v bodě č. 9 Výpočty kubatur železničního svršku přílohy 3.101.</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</si>
  <si>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</si>
  <si>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</si>
  <si>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</si>
  <si>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6552=6 552,000 [A]       
70% kubatury po recyklaci.       
Viz tabulka "Nové kolejové lože z drceného kameniva" v bodě č. 9 Výpočty kubatur železničního svršku přílohy 3.101.</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</si>
  <si>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</si>
  <si>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</si>
  <si>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</si>
  <si>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V místě SVÚ napojení kolejí na stávající stav.</t>
  </si>
  <si>
    <t>50*6*0,05=15,000 [A]</t>
  </si>
  <si>
    <t>523372</t>
  </si>
  <si>
    <t>KOLEJ 60 E2, ROZD. "U", BEZSTYKOVÁ, PR. BET. VÝHYBKOVÝ KRÁTKÝ, UP. PRUŽNÉ</t>
  </si>
  <si>
    <t>233.821=233,821 [A]       
Viz tabulka "Zřízení kolejového roštu" v bodě č. 6 Kolejový rošt přílohy 3.101</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</si>
  <si>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</si>
  <si>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524352</t>
  </si>
  <si>
    <t>KOLEJ 60 E2 DLOUHÉ PASY, ROZD. "U", BEZSTYKOVÁ, PR. BET. BEZPODKLADNICOVÝ, UP. PRUŽNÉ</t>
  </si>
  <si>
    <t>3602.546+(57.849)/2=3 631,471 [A]       
kolejnice 60 E2 na pražcích délky 2,6 m + polovina délky přechodových kolejnic.       
Viz tabulka "Zřízení kolejového roštu" v bodě č. 6 Kolejový rošt přílohy 3.101</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</si>
  <si>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</si>
  <si>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528252</t>
  </si>
  <si>
    <t>KOLEJ 49 E1, ROZD. "D", BEZSTYKOVÁ, PR. BET. BEZPODKLADNICOVÝ, UP. PRUŽNÉ</t>
  </si>
  <si>
    <t>244.155=244,155 [A]       
Kolejnice 49 E1 na pražcích délky 2,4 m       
Viz tabulka "Zřízení kolejového roštu" v bodě č. 6 Kolejový rošt přílohy 3.101</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</si>
  <si>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</si>
  <si>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</si>
  <si>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</si>
  <si>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1706.121+6.175+(57.849/2)=1 741,221 [A]       
kolejnice 49 E1 na pražcích délky 2,6 m + kolejnice 49 E1 na pražcích mezivýhybkových (bez úklonu) + polovina délky přechodových kolejnic.       
Viz tabulka "Zřízení kolejového roštu" v bodě č. 6 Kolejový rošt přílohy 3.101</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</si>
  <si>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</si>
  <si>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</si>
  <si>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</si>
  <si>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114.600=114,600 [A]       
Viz tabulka "Zřízení kolejového roštu" v bodě č. 6 Kolejový rošt přílohy 3.101</t>
  </si>
  <si>
    <t>52A241</t>
  </si>
  <si>
    <t>KOLEJ 49 E1 REGENEROVANÁ, ROZD. "D", BEZSTYKOVÁ, PR. BET. PODKLADNICOVÝ UŽITÝ, UP. TUHÉ</t>
  </si>
  <si>
    <t>233.787=233,787 [A]       
Viz tabulka "Zřízení kolejového roštu" v bodě č. 6 Kolejový rošt přílohy 3.101</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</si>
  <si>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</si>
  <si>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5331000</t>
  </si>
  <si>
    <t>J 60 1:14-760, PR. BET., UP. PRUŽNÉ</t>
  </si>
  <si>
    <t>Výhybky č. 101, 102, 103 a 104</t>
  </si>
  <si>
    <t>4=4,000 [A]       
Viz tabulka "ŽST Vlkov u Tišnova - nové výhybky" v bodě č. 7 Výhybky a výhybkové konstrukce přílohy č. 3.101</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</si>
  <si>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</si>
  <si>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533173</t>
  </si>
  <si>
    <t>J 60 1:9-300, PR. BET., UP. PRUŽNÉ</t>
  </si>
  <si>
    <t>Výhybky č. 11, 19, 21</t>
  </si>
  <si>
    <t>3=3,000 [A]       
Viz tabulka "ŽST Vlkov u Tišnova - nové výhybky" v bodě č. 7 Výhybky a výhybkové konstrukce přílohy č. 3.101</t>
  </si>
  <si>
    <t>533193</t>
  </si>
  <si>
    <t>J 60 1:11-300, PR. BET., UP. PRUŽNÉ</t>
  </si>
  <si>
    <t>Výhybky č. 1, 3, 5 a 10</t>
  </si>
  <si>
    <t>5331C3</t>
  </si>
  <si>
    <t>J 60 1:12-500, PR. BET., UP. PRUŽNÉ</t>
  </si>
  <si>
    <t>Výhybky č. 2, 4 a 20</t>
  </si>
  <si>
    <t>533233</t>
  </si>
  <si>
    <t>J 49 1:6,6-190, PR. BET., UP. PRUŽNÉ</t>
  </si>
  <si>
    <t>Výhybky č. 6, 12, 14 a 17</t>
  </si>
  <si>
    <t>533253</t>
  </si>
  <si>
    <t>J 49 1:9-190, PR. BET., UP. PRUŽNÉ</t>
  </si>
  <si>
    <t>Výhybka č. 8</t>
  </si>
  <si>
    <t>1=1,000 [A]       
Viz tabulka "ŽST Vlkov u Tišnova - nové výhybky" v bodě č. 7 Výhybky a výhybkové konstrukce přílohy č. 3.101</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</si>
  <si>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</si>
  <si>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</si>
  <si>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</si>
  <si>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Výhybky č. 7, 13, 16 a 18</t>
  </si>
  <si>
    <t>534351</t>
  </si>
  <si>
    <t>REGENEROVANÁ J S 49 1:9-190, PR. DŘ., UP. TUHÉ</t>
  </si>
  <si>
    <t>Výhybka č. 9</t>
  </si>
  <si>
    <t>1. Položka obsahuje:              
 – dodání potřebných nových součástí - 1ks jazyka (pravý ohnutý), 1 ks vnitřní kolejnice (ohnutá délky 9,826 m), 2ks vnější kolejnice (ohnutá vnější délky 9,745 m a přímá vnější délky 9,846 m), 2 ks kolejnice u přídržnice, 2ks přídržnice, 2 ks opornice, dřevěné pražce - 47 ks, přestavné zařízení - sada (čelisťový závěr). Všechny ostatní součásti budou použity z původní výhybky. Výhybka bude ručně stavěna - bude s výměníkem a výhybkovým návěstidlem.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</si>
  <si>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539101</t>
  </si>
  <si>
    <t>ZVLÁŠTNÍ VYBAVENÍ VÝHYBEK, PRAŽCE ŽLABOVÉ, SESTAVA 1 KS</t>
  </si>
  <si>
    <t>6=6,000 [A]       
Viz tabulka "ŽST Vlkov u Tišnova - nové výhybky" v bodě č. 7 Výhybky a výhybkové konstrukce přílohy č. 3.101</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</si>
  <si>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</si>
  <si>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</si>
  <si>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</si>
  <si>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10=10,000 [A]       
Viz tabulka "ŽST Vlkov u Tišnova - nové výhybky" v bodě č. 7 Výhybky a výhybkové konstrukce přílohy č. 3.101</t>
  </si>
  <si>
    <t>539103</t>
  </si>
  <si>
    <t>ZVLÁŠTNÍ VYBAVENÍ VÝHYBEK, PRAŽCE ŽLABOVÉ, SESTAVA 3 KS</t>
  </si>
  <si>
    <t>539211</t>
  </si>
  <si>
    <t>ZVLÁŠTNÍ VYBAVENÍ VÝHYBEK, LIS 60 E2 TEPELNĚ OPRACOVANÝ PŘÍMÝ</t>
  </si>
  <si>
    <t>2 páry LIS-H (tepelně upravená hlava kolejnice v celé své délce - výhybky č. 2, 103)</t>
  </si>
  <si>
    <t>2*2=4,000 [A]       
Viz tabulka "ŽST Vlkov u Tišnova - nové výhybky" v bodě č. 7 Výhybky a výhybkové konstrukce přílohy č. 3.101</t>
  </si>
  <si>
    <t>(Položka je příplatkovou k položkám výhybek a nelze ji použít samostatně.)              
1. Položka obsahuje:              
 – náhradu standardní výhybkové kolejnice za lepený izolovaný styk uvedeného typu ve výrobním závodě výhybkové konstrukce včetně potřebných úprav a veškerých nákladů s tímto spojených              
2. Položka neobsahuje:              
 X              
3. Způsob měření:              
Udává se počet kusů kompletní konstrukce nebo práce.</t>
  </si>
  <si>
    <t>539212</t>
  </si>
  <si>
    <t>ZVLÁŠTNÍ VYBAVENÍ VÝHYBEK, LIS 60 E2 TEPELNĚ OPRACOVANÝ OHNUTÝ</t>
  </si>
  <si>
    <t>4 páry LIS-H (tepelně upravená hlava kolejnice v celé své délce - výhybky č. 4, 19, 20, 21) + 8 párů LIS-T (tepelně upravená hlava kolejnice alespoň v oblasti izolační vložky - výhybky č. 1, 3, 5, 10, 11, 101, 102, 104)</t>
  </si>
  <si>
    <t>(4+8)*2=24,000 [A]       
Viz tabulka "ŽST Vlkov u Tišnova - nové výhybky" v bodě č. 7 Výhybky a výhybkové konstrukce přílohy č. 3.101</t>
  </si>
  <si>
    <t>(Položka je příplatkovou k položkám výhybek a nelze ji použít samostatně.)               
1. Položka obsahuje:               
 – náhradu standardní výhybkové kolejnice za lepený izolovaný styk uvedeného typu ve výrobním závodě výhybkové konstrukce včetně potřebných úprav a veškerých nákladů s tímto spojených               
2. Položka neobsahuje:               
 X               
3. Způsob měření:               
Udává se počet kusů kompletní konstrukce nebo práce.</t>
  </si>
  <si>
    <t>539222</t>
  </si>
  <si>
    <t>ZVLÁŠTNÍ VYBAVENÍ VÝHYBEK, LIS 49 E1 TEPELNĚ OPRACOVANÝ OHNUTÝ</t>
  </si>
  <si>
    <t>2 páry LIS-H (tepelně upravená hlava kolejnice v celé své délce - výhybky č. 6, 7) + 4 páry LIS-T (tepelně upravená hlava kolejnice alespoň v oblasti izolační vložky - výhybky č. 12, 13, 17, 18)</t>
  </si>
  <si>
    <t>(2+4)*2=12,000 [A]       
Viz tabulka "ŽST Vlkov u Tišnova - nové výhybky" v bodě č. 7 Výhybky a výhybkové konstrukce přílohy č. 3.101</t>
  </si>
  <si>
    <t>539317</t>
  </si>
  <si>
    <t>ZVLÁŠTNÍ VYBAVENÍ VÝHYBEK, TEPELNĚ OPRACOVANÝ JAZYK S OPORNICÍ 60 E2 PRO TVAR 1:9-300</t>
  </si>
  <si>
    <t>2+1*2=4,000 [A]       
Viz tabulka "ŽST Vlkov u Tišnova - nové výhybky" v bodě č. 7 Výhybky a výhybkové konstrukce přílohy č. 3.101</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</si>
  <si>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</si>
  <si>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539319</t>
  </si>
  <si>
    <t>ZVLÁŠTNÍ VYBAVENÍ VÝHYBEK, TEPELNĚ OPRACOVANÝ JAZYK S OPORNICÍ 60 E2 PRO TVAR 1:11-300</t>
  </si>
  <si>
    <t>53931C</t>
  </si>
  <si>
    <t>ZVLÁŠTNÍ VYBAVENÍ VÝHYBEK, TEPELNĚ OPRACOVANÝ JAZYK S OPORNICÍ 60 E2 PRO TVAR 1:12-500</t>
  </si>
  <si>
    <t>3*2=6,000 [A]       
Viz tabulka "ŽST Vlkov u Tišnova - nové výhybky" v bodě č. 7 Výhybky a výhybkové konstrukce přílohy č. 3.101</t>
  </si>
  <si>
    <t>53931E</t>
  </si>
  <si>
    <t>ZVLÁŠTNÍ VYBAVENÍ VÝHYBEK, TEPELNĚ OPRACOVANÝ JAZYK S OPORNICÍ 60 E2 PRO TVAR 1:14-760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</si>
  <si>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</si>
  <si>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539323</t>
  </si>
  <si>
    <t>ZVLÁŠTNÍ VYBAVENÍ VÝHYBEK, TEPELNĚ OPRACOVANÝ JAZYK S OPORNICÍ 49 E1 PRO TVAR 1:6,6-190</t>
  </si>
  <si>
    <t>Výhybky č. 6, 12 a 17</t>
  </si>
  <si>
    <t>539327</t>
  </si>
  <si>
    <t>ZVLÁŠTNÍ VYBAVENÍ VÝHYBEK, TEPELNĚ OPRACOVANÝ JAZYK S OPORNICÍ 49 E1 PRO TVAR 1:9-300</t>
  </si>
  <si>
    <t>Výhybky č. 7, 13 a 18</t>
  </si>
  <si>
    <t>539407</t>
  </si>
  <si>
    <t>ZVLÁŠTNÍ VYBAVENÍ VÝHYBEK, VÁLEČKOVÉ STOLIČKY NADZVEDÁVACÍ (BEZ ROZLIŠENÍ PROFILU KOLEJNIC) PRO TVAR 1:9-300</t>
  </si>
  <si>
    <t>2=2,000 [A]       
Viz tabulka "ŽST Vlkov u Tišnova - nové výhybky" v bodě č. 7 Výhybky a výhybkové konstrukce přílohy č. 3.101</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</si>
  <si>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</si>
  <si>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539409</t>
  </si>
  <si>
    <t>ZVLÁŠTNÍ VYBAVENÍ VÝHYBEK, VÁLEČKOVÉ STOLIČKY NADZVEDÁVACÍ (BEZ ROZLIŠENÍ PROFILU KOLEJNIC) PRO TVAR 1:11-300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</si>
  <si>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</si>
  <si>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</si>
  <si>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</si>
  <si>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</si>
  <si>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</si>
  <si>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539511</t>
  </si>
  <si>
    <t>ZVLÁŠTNÍ VYBAVENÍ VÝHYBEK, VÁLEČKOVÁ STOLIČKA DOTLAČOVACÍ</t>
  </si>
  <si>
    <t>Na výhybkách v hlavních kolejích.</t>
  </si>
  <si>
    <t>(2*8)+3=19,000 [A]  
Ve výhybkách tvaru 1:12-500 1ks pro levý jazyk, 2ks pro pravý jazyk       
Ve výhybkách tvaru 1:14-760 8ks pro levý jazyk (4x2ks), 8ks pro pravý jazyk (4x2ks)       
Viz tabulka "ŽST Vlkov u Tišnova - nové výhybky" v bodě č. 7 Výhybky a výhybkové konstrukce přílohy č. 3.101</t>
  </si>
  <si>
    <t>1. Položka obsahuje:               
 – dodání a montáž válečkové dotlačovací stoličky               
2. Položka neobsahuje:               
 X               
3. Způsob měření:               
Udává se počet kusů kompletní konstrukce nebo práce.</t>
  </si>
  <si>
    <t>539540</t>
  </si>
  <si>
    <t>ZVLÁŠTNÍ VYBAVENÍ VÝHYBEK, ČELISŤOVÝ ZÁVĚR</t>
  </si>
  <si>
    <t>Ve všech nových výhybkách + v regenerované výhybce č.9</t>
  </si>
  <si>
    <t>23+1=24,000 [A]       
Viz tabulka "ŽST Vlkov u Tišnova - nové výhybky" v bodě č. 7 Výhybky a výhybkové konstrukce přílohy č. 3.101</t>
  </si>
  <si>
    <t>1. Položka obsahuje:               
 – dodání a montáž čelisťového závěru               
2. Položka neobsahuje:               
 X               
3. Způsob měření:               
Udává se počet kusů kompletní konstrukce nebo práce.</t>
  </si>
  <si>
    <t>539551</t>
  </si>
  <si>
    <t>ZVLÁŠTNÍ VYBAVENÍ VÝHYBEK, PRODLOUŽENÍ KLUZNÉ STOLIČKY PRO SNÍMAČ POLOHY JAZYKŮ</t>
  </si>
  <si>
    <t>PÁR</t>
  </si>
  <si>
    <t>Ve výhybkách UIC60 dle počtu závěrů a rychlosti v pojížděném směru.</t>
  </si>
  <si>
    <t>20=20,000 [A]       
Viz tabulka "ŽST Vlkov u Tišnova - nové výhybky" v bodě č. 7 Výhybky a výhybkové konstrukce přílohy č. 3.101</t>
  </si>
  <si>
    <t>1. Položka obsahuje:               
 – dodání a montáž počtu a typu válečkových stoliček odpovídající dané výhybkové konstrukci dle platných předpisů SŽDC               
2. Položka neobsahuje:               
 – snímač polohy jazyka               
3. Způsob měření:               
Udává se vždy pár, tj. po dvou kusech.</t>
  </si>
  <si>
    <t>539710</t>
  </si>
  <si>
    <t>ZVLÁŠTNÍ VYBAVENÍ VÝHYBEK, PŘÍPLATEK ZA KONSTRUKCI A VÝROBU OBLOUKOVÉ VÝHYBKY</t>
  </si>
  <si>
    <t>Výhybky č. 6, č. 7 a č. 19</t>
  </si>
  <si>
    <t>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</si>
  <si>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</si>
  <si>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</si>
  <si>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191+980.9+25+25=1 221,900 [A] koleje č. 1 a 2 na začátku stavebních úprav, napojení na stávající stav v kolejích č. 6 a 7.       
100=100,000 [B] u koleje č. 6 podél provizorního nástupiště       
A+B=1 321,900 [C]       
Viz tabulka "Směrová a výšková úprava koleje" v bodě č. 6 Kolejový rošt přílohy č. 3.101</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</si>
  <si>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</si>
  <si>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543111</t>
  </si>
  <si>
    <t>VÝMĚNA SPOJITÁ PRAŽCŮ DŘEVĚNÝCH, UPEVNĚNÍ TUHÉ</t>
  </si>
  <si>
    <t>Výměna pražců ve výhybce č. 9</t>
  </si>
  <si>
    <t>45+1+1+2+2=51,000 [A]       
Viz tabulka "ŽST Vlkov u Tišnova - nové výhybky" v bodě č. 7 Výhybky a výhybkové konstrukce přílohy č. 3.101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</si>
  <si>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</si>
  <si>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543211</t>
  </si>
  <si>
    <t>VÝMĚNA JEDNOTLIVÉHO PRAŽCE DŘEVĚNÉHO, UPEVNĚNÍ TUHÉ</t>
  </si>
  <si>
    <t>Výměna společných pražců výhybky č. D1a/b v kol. č. 8a (uvažovány 2ks)</t>
  </si>
  <si>
    <t>543341</t>
  </si>
  <si>
    <t>VÝMĚNA KOLEJNICE 49 E1 REGENEROVANÉ JEDNOTLIVĚ</t>
  </si>
  <si>
    <t>(11*6)*2=132,000 [A]       
Výměna stávajících LIS za kolejnice S49 regenerované (užité).       
Viz tabulka "Demontáž stávajících LIS výměnou za kolejnice délky 6m" v bodě č. 6 Kolejový rošt přílohy č. 3.101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</si>
  <si>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</si>
  <si>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544311</t>
  </si>
  <si>
    <t>IZOLOVANÝ STYK LEPENÝ STANDARDNÍ DÉLKY (3,4-8,0 M), TEPELNĚ OPRACOVANÝ, TVARU 60 E2 NEBO R 65</t>
  </si>
  <si>
    <t>Celkem 19 párů.</t>
  </si>
  <si>
    <t>2*19=38,000 [A]       
Viz tabulka "Lepené izolované styky (LIS)" v bodě č. 9 Výpočty kubatur železničního svršku přílohy č. 3.101</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</si>
  <si>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</si>
  <si>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544411</t>
  </si>
  <si>
    <t>IZOLOVANÝ STYK LEPENÝ DÉLKY VĚTŠÍ NEŽ STANDARDNÍ (PŘES 8,0 M), TEPELNĚ OPRACOVANÝ, TVARU 60 E2 NEBO R 65</t>
  </si>
  <si>
    <t>Celkem 4 páry.</t>
  </si>
  <si>
    <t>2*4=8,000 [A]       
V jednoduchých kolejových spojkách.       
Viz tabulka "Lepené izolované styky (LIS)" v bodě č. 9 Výpočty kubatur železničního svršku přílohy č. 3.101</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</si>
  <si>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zrušení a znovuzřízení bezstykové koleje               
 – demontáž stávajícího lepeného izolovaného styku nebo běžné kolejnice, nacení se položkami sd 965               
 – řezání koleje               
 – případnou úpravu pražců               
 – zavaření LISu do bezstykové koleje               
3. Způsob měření:               
Udává se počet kusů izolovaného styku libovolné délky v každém kolejnicovém pasu. V běžné koleji jsou tyto IS zpravidla v párech.</t>
  </si>
  <si>
    <t>545111</t>
  </si>
  <si>
    <t>SVAR KOLEJNIC (STEJNÉHO TVARU) 60 E2, R 65 JEDNOTLIVĚ</t>
  </si>
  <si>
    <t>S rezervou 5%</t>
  </si>
  <si>
    <t>311=311,000 [A]       
Viz tabulka "Svařování kolejnic" v bodě č. 9 Výpočty kubatur železničního svršku přílohy č. 3.101</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</si>
  <si>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</si>
  <si>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</si>
  <si>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</si>
  <si>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110=110,000 [A]       
Viz tabulka "Svařování kolejnic" v bodě č. 9 Výpočty kubatur železničního svršku přílohy č. 3.101</t>
  </si>
  <si>
    <t>545121</t>
  </si>
  <si>
    <t>SVAR KOLEJNIC (STEJNÉHO TVARU) 49 E1, T JEDNOTLIVĚ</t>
  </si>
  <si>
    <t>250=250,000 [A]       
Viz tabulka "Svařování kolejnic" v bodě č. 9 Výpočty kubatur železničního svršku přílohy č. 3.101</t>
  </si>
  <si>
    <t>545122</t>
  </si>
  <si>
    <t>SVAR KOLEJNIC (STEJNÉHO TVARU) 49 E1, T SPOJITĚ</t>
  </si>
  <si>
    <t>81=81,000 [A]       
Viz tabulka "Svařování kolejnic" v bodě č. 9 Výpočty kubatur železničního svršku přílohy č. 3.101</t>
  </si>
  <si>
    <t>549111</t>
  </si>
  <si>
    <t>BROUŠENÍ KOLEJE A VÝHYBEK</t>
  </si>
  <si>
    <t>6206.3+1348.8=7 555,100 [A]       
Součet délky kolejí a rozvinuté délky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</si>
  <si>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</si>
  <si>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549210</t>
  </si>
  <si>
    <t>PRAŽCOVÁ KOTVA V NOVĚ ZŘIZOVANÉ KOLEJI</t>
  </si>
  <si>
    <t>Pražcové kotvy při přechodu svršku 60 E2 na 49 E1. Teoretická délka pražcových kotev může procházet přes výhybky. U výhybek jsou kotvy instalovány pouze do výměnové části, před začátkem výhybky a za koncem výhybky. Na pražce typu VPS přijde celkem 37 ks pražcových kotev. Na pražce typu B91 S/2 přijde celkem 3 ks pražcových kotev. Na pražce typu B91 S/1 přijde celkem 79 ks pražcových kotev. V celkovém počtu kotev (bez rozlišení pražců) v rozpočtu je počítáno s rezervou 10% pražcových kotev navíc.</t>
  </si>
  <si>
    <t>(37+3+79)*1,1=131,000 [A]       
S rezervou 10 %       
Viz tabulka "Montáž nových pražcových kotev" v bodě č. 9 Výpočty kubatur železničního svršku přílohy č. 3.101</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</si>
  <si>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</si>
  <si>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549311</t>
  </si>
  <si>
    <t>ZRUŠENÍ A ZNOVUZŘÍZENÍ BEZSTYKOVÉ KOLEJE NA NEDEMONTOVANÝCH ÚSECÍCH V KOLEJI</t>
  </si>
  <si>
    <t>V koleji č. 2 před Žst. Vlkov u Tišnova km 47,5 - 48,486 kvůli vložení pochozích žlabů do stezky.</t>
  </si>
  <si>
    <t>157.906+164+495.006+164=980,912 [A]</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</si>
  <si>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</si>
  <si>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t>
  </si>
  <si>
    <t>ŘEZÁNÍ KOLEJNIC</t>
  </si>
  <si>
    <t>793=793,000 [A]       
Viz tabulka "Řezání kolejnic" v bodě č. 9 Výpočty kubatur železničního svršku přílohy č. 3.101</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</si>
  <si>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</si>
  <si>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544321</t>
  </si>
  <si>
    <t>IZOLOVANÝ STYK LEPENÝ STANDARDNÍ DÉLKY (3,4-8,0 M), TEPELNĚ NEOPRACOVANÝ, TVARU 60 E2 NEBO R 65</t>
  </si>
  <si>
    <t>2*4=8,000 [A]       
Viz tabulka "Lepené izolované styky (LIS)" v bodě č. 9 Výpočty kubatur železničního svršku přílohy č. 3.101</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</si>
  <si>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</si>
  <si>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</si>
  <si>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</si>
  <si>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Celkem 16 párů.</t>
  </si>
  <si>
    <t>2*16=32,000 [A]       
Viz tabulka "Lepené izolované styky (LIS)" v bodě č. 9 Výpočty kubatur železničního svršku přílohy č. 3.101</t>
  </si>
  <si>
    <t>544421</t>
  </si>
  <si>
    <t>IZOLOVANÝ STYK LEPENÝ DÉLKY VĚTŠÍ NEŽ STANDARDNÍ (PŘES 8,0 M), TEPELNĚ NEOPRACOVANÝ, TVARU 60 E2 NEBO R 65</t>
  </si>
  <si>
    <t>Celkem 1 pár.</t>
  </si>
  <si>
    <t>2*1=2,000 [A]       
Viz tabulka "Lepené izolované styky (LIS)" v bodě č. 9 Výpočty kubatur železničního svršku přílohy č. 3.101</t>
  </si>
  <si>
    <t>52X000</t>
  </si>
  <si>
    <t>KOLEJ ZPĚTNĚ NAMONTOVANÁ Z VYZÍSKANÉHO MATERIÁLU</t>
  </si>
  <si>
    <t>Materiál výzisku. Kolejnice 49 E1, pražce dřevěné výhybkové dlouhé užité, rozdělení pražců "u", upevnění tuhé "K". Na délku dlouhých pražců za výhybkou č. 9. Svaření do bezstykové koleje součástí položky č. 100.</t>
  </si>
  <si>
    <t>7.284=7,284 [A]       
Viz tabulka "Zřízení kolejového roštu" v bodě č. 6 Kolejový rošt přílohy 3.101</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</si>
  <si>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</si>
  <si>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549342</t>
  </si>
  <si>
    <t>ZŘÍZENÍ BEZSTYKOVÉ KOLEJE NA NOVÝCH ÚSECÍCH VE VÝHYBCE</t>
  </si>
  <si>
    <t>Svaření vyzískaného svršku 49 E1, pražce výhybkové dlouhé užité, rozdělení pražců "u", upevnění tuhé "K". Na délku dlouhých pražců za výhybkou č. 9.</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</si>
  <si>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</si>
  <si>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Specifikace kabelových propojek ve výhybkách jsou uvedeny v aktuální příloze 2.401 „Schéma izolace“ PS 01-01-11 Žst. Vlkov u Tišnova, definitivní SZZ.          
Celkem bude potřeba 72 ks dvoulanových propojek LO2I 14,5/70 – délky 70 cm, 2 ks dvoulanových propojek LO2I 14,5/120 – délky 120 cm a 4 ks jednolanových propojek LOI 20/70 – délky 70 cm.</t>
  </si>
  <si>
    <t>72+2+4=78,000 [A]       
Celkem 78 výhybkových propojek.       
Viz tabulka "ŽST Vlkov u Tišnova - nové výhybky" v bodě č. 7 Výhybky a výhybkové konstrukce přílohy č. 3.101</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</si>
  <si>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</si>
  <si>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</si>
  <si>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R702111</t>
  </si>
  <si>
    <t>POCHOZÍ KABELOVÝ ŽLAB VČETNĚ KRYTU SVĚTLÉ ŠÍŘKY 600 MM</t>
  </si>
  <si>
    <t>Betonové pochozí kabelové žlaby výšky 290 mm.</t>
  </si>
  <si>
    <t>472+213+138+576+576=1 975,000 [A]       
Délka ze situace.</t>
  </si>
  <si>
    <t>1. Položka obsahuje:              
 – kompletní montáž, rozměření, upevnění, řezání, spojování a pod.               
 – veškerý spojovací a montážní materiál vč. upevňovacího materiálu ( držáky apod.)              
 – pomocné mechanismy              
 – konstrukce a uložení žlabů do stezky bude provedeno dle návodu k montáži od konkrétního výrobce žlabů              
2. Položka neobsahuje:              
 X              
3. Způsob měření:              
Měří se metr délkový.</t>
  </si>
  <si>
    <t>R702112</t>
  </si>
  <si>
    <t>POCHOZÍ KABELOVÝ ŽLAB VČETNĚ KRYTU SVĚTLÉ ŠÍŘKY 350 MM</t>
  </si>
  <si>
    <t>978=978,000 [A]       
Délka ze situace.</t>
  </si>
  <si>
    <t>922401</t>
  </si>
  <si>
    <t>ZARÁŽEDLO KOLEJNICOVÉ</t>
  </si>
  <si>
    <t>Na konci kolejí č. 3a, 5 a 4b.</t>
  </si>
  <si>
    <t>3=3,000 [A]       
Viz přílohy č. 2.801 a 2.802 Kolejový plán.</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</si>
  <si>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</si>
  <si>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</si>
  <si>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</si>
  <si>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26=26,000 [A]       
Celkem 26 ks námezníků.</t>
  </si>
  <si>
    <t>1. Položka obsahuje:               
 – dodávku a osazení včetně nutných zemních prací a obetonování               
 – odrazky nebo retroreflexní fólie               
2. Položka neobsahuje:               
 X               
3. Způsob měření:               
Udává se počet kusů kompletní konstrukce nebo práce.</t>
  </si>
  <si>
    <t>923931</t>
  </si>
  <si>
    <t>ZAJIŠŤOVACÍ ZNAČKA KONZOLOVÁ (K) NA SLOUPU TRAKČNÍHO STOŽÁRU</t>
  </si>
  <si>
    <t>200=200,000 [A]       
odhad 200 značek (s rezervou)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</si>
  <si>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</si>
  <si>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925120</t>
  </si>
  <si>
    <t>DRÁŽNÍ STEZKY Z DRTI TL. PŘES 50 MM</t>
  </si>
  <si>
    <t>9976=9 976,000 [A]       
Součet ploch ze situace s rezervou 10%.       
Viz tabulka "Nové drážní stezky tl. 100 mm" v bodě č. 9 Výpočty kubatur železničního svršku přílohy č. 3.101</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</si>
  <si>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</si>
  <si>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13521-1080-148=12 293,000 [A]       
Suma kubatur bez objemu demontovaných pražců v kolejích a výhybkách.       
Viz sloupec tabulky "Odstranění lože (včetně objemu pražců)" v bodě č. 1 Výměrnice přílohy 3.101.</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</si>
  <si>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</si>
  <si>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</si>
  <si>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</si>
  <si>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</si>
  <si>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Recyklační základna je v Žst. Vlkov u Tišnova, vzdálenost z obou konců stavby je do 1,5 km</t>
  </si>
  <si>
    <t>12293*1.5=18 439,500 [A]       
Viz tabulka "Odtěžení štěrkového lože celkem" v bodě č. 9 Výpočty kubatur železničního svršku přílohy 3.101</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</si>
  <si>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</si>
  <si>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965112</t>
  </si>
  <si>
    <t>DEMONTÁŽ KOLEJE NA BETONOVÝCH PRAŽCÍCH DO KOLEJOVÝCH POLÍ S ODVOZEM NA MONTÁŽNÍ ZÁKLADNU BEZ NÁSLEDNÉHO ROZEBRÁNÍ</t>
  </si>
  <si>
    <t>Dle rekategorizace pro užití nebo regeneraci. Montážní základna v Žst. Řikonín.</t>
  </si>
  <si>
    <t>2606=2 606,000 [A]       
Viz tabulka v bodě č. 8 Roztřídění demontovaného materiálu dle rekategorizace přílohy 3.101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</si>
  <si>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</si>
  <si>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</si>
  <si>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</si>
  <si>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Dle rekategorizace jako odpad. Montážní základna v Žst. Řikonín.</t>
  </si>
  <si>
    <t>2782=2 782,000 [A]       
Viz tabulka v bodě č. 8 Roztřídění demontovaného materiálu dle rekategorizace přílohy 3.101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</si>
  <si>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</si>
  <si>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</si>
  <si>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</si>
  <si>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360=360,000 [A]       
Viz tabulka v bodě č. 8 Roztřídění demontovaného materiálu dle rekategorizace přílohy 3.101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</si>
  <si>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</si>
  <si>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965212</t>
  </si>
  <si>
    <t>DEMONTÁŽ VÝHYBKOVÉ KONSTRUKCE NA BETONOVÝCH PRAŽCÍCH DO KOLEJOVÝCH POLÍ S ODVOZEM NA MONTÁŽNÍ ZÁKLADNU BEZ NÁSLEDNÉHO ROZEBRÁNÍ</t>
  </si>
  <si>
    <t>Stávající výhybka č. 6. Žádné součásti výhybky nejsou určeny jako odpad. Montážní základna v Žst. Řikonín.</t>
  </si>
  <si>
    <t>49.8=49,800 [A]       
Viz tabulka "ŽST Vlkov u Tišnova - demontované výhybky" v bodě č. 7 Výhybky a výhybkové konstrukce přílohy 3.101</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</si>
  <si>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</si>
  <si>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965213</t>
  </si>
  <si>
    <t>DEMONTÁŽ VÝHYBKOVÉ KONSTRUKCE NA BETONOVÝCH PRAŽCÍCH DO KOLEJOVÝCH POLÍ S ODVOZEM NA MONTÁŽNÍ ZÁKLADNU S NÁSLEDNÝM ROZEBRÁNÍM</t>
  </si>
  <si>
    <t>Stávající výhybky na bet. pražcích. Některé součásti výhybek jsou určeny jako odpad. Montážní základna v Žst. Řikonín.</t>
  </si>
  <si>
    <t>99.7=99,700 [A]       
Viz tabulka "ŽST Vlkov u Tišnova - demontované výhybky" v bodě č. 7 Výhybky a výhybkové konstrukce přílohy 3.101</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</si>
  <si>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</si>
  <si>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</si>
  <si>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</si>
  <si>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Stávající výhybky na dřev. pražcích. Některé součásti výhybek jsou určeny jako odpad. Montážní základna v Žst. Řikonín.</t>
  </si>
  <si>
    <t>1008.3=1 008,300 [A]       
Viz tabulka "ŽST Vlkov u Tišnova - demontované výhybky" v bodě č. 7 Výhybky a výhybkové konstrukce přílohy 3.101</t>
  </si>
  <si>
    <t>965831</t>
  </si>
  <si>
    <t>DEMONTÁŽ NÁMEZNÍKU</t>
  </si>
  <si>
    <t>19=19,000 [A]       
Demontováno celkem 19 ks námezníků.</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</si>
  <si>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</si>
  <si>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R923991</t>
  </si>
  <si>
    <t>NIVELAČNÍ ZNAČKA NA MOSTĚ</t>
  </si>
  <si>
    <t>Náhrada za zrušený nivelační pořad IV. řádu Ki02            
2 nivelační značky umístěné do parapetů propustků a mostků</t>
  </si>
  <si>
    <t>2=2,000 [A]       
Rekognoskace       
Zaměření místopisu       
Měření a výpočty 2 km       
(Osazení nivelačních značek je v rozpočtové části mosty)</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</si>
  <si>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</si>
  <si>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R9650102</t>
  </si>
  <si>
    <t>NAKLÁDÁNÍ VYBOURANÉ SUTI</t>
  </si>
  <si>
    <t>Naložení podsítného štěrku po recyklaci pro odvoz na skládky.</t>
  </si>
  <si>
    <t>2808+1404+1404=5 616,000 [A]       
Viz tabulka "Odtěžení štěrkového lože roztřídění" v bodě č. 9 Výpočty kubatur železničního svršku přílohy 3.101</t>
  </si>
  <si>
    <t>1. Položka obsahuje:              
 – naložení recyklovaného materiálu na dopravní prostředek              
2. Položka neobsahuje:              
 – odvoz vybouraného materiálu do skladu nebo na likvidaci              
 – poplatky za likvidaci odpadů, nacení se položkami ze ssd 0              
3. Způsob měření:              
Měří se tuny kolejového lože v ulehlém (původním) stavu.</t>
  </si>
  <si>
    <t>R9650103</t>
  </si>
  <si>
    <t>NAKLÁDÁNÍ VYBOURANÝCH HMOT</t>
  </si>
  <si>
    <t>Naložení hmotného svrškového materiálu pro odvezení k likvidaci.</t>
  </si>
  <si>
    <t>647=647,000 [A] Pražce - beton       
98=98,000 [B] Pražce - dřevo       
421+119=540,000 [C] Kolejnice a drobné kolejivo + Kolejnice a drobné kolejivo z výhybek       
5.1=5,100 [D] Pryžové podložky       
2.1=2,100 [E] Polyethylenové podložky       
A+B+C+D+E=1 292,200 [F]       
Viz tabulka v bodě č. 8 Roztřídění demontovaného materiálu dle rekategorizace přílohy 3.101</t>
  </si>
  <si>
    <t>1. Položka obsahuje:              
 – naložení recyklovaného materiálu na dopravní prostředek              
2. Položka neobsahuje:              
 – odvoz vybouraného materiálu do skladu nebo na likvidaci              
 – poplatky za likvidaci odpadů, nacení se položkami ze ssd 0              
3. Způsob měření:              
Měří se tuny.</t>
  </si>
  <si>
    <t>R9651161</t>
  </si>
  <si>
    <t>DEMONTÁŽ KOLEJE NA BETONOVÝCH PRAŽCÍCH - ODVOZ ROZEBRANÝCH SOUČÁSTÍ (Z MÍSTA DEMONTÁŽE NEBO Z MONTÁŽNÍ ZÁKLADNY) NA MÍSTO ULOŽENÍ URČENÉ INVESTOREM</t>
  </si>
  <si>
    <t>tkm</t>
  </si>
  <si>
    <t>Odhad 40 km</t>
  </si>
  <si>
    <t>2029*40=81 160,000 [A]       
Viz tabulka v bodě č. 8 Roztřídění demontovaného materiálu dle rekategorizace přílohy 3.101</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</si>
  <si>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</si>
  <si>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R9651162</t>
  </si>
  <si>
    <t>DEMONTÁŽ KOLEJE NA BETONOVÝCH PRAŽCÍCH - ODVOZ ROZEBRANÝCH SOUČÁSTÍ (Z MÍSTA DEMONTÁŽE NEBO Z MONTÁŽNÍ ZÁKLADNY) K NÁSLEDNÉ MONTÁŽI NA STAVBĚ</t>
  </si>
  <si>
    <t>Vzdálenost 12 km z montážní základy na stavbu.</t>
  </si>
  <si>
    <t>160*12=1 920,000 [A]       
Viz tabulka v bodě č. 8 Roztřídění demontovaného materiálu dle rekategorizace přílohy 3.101</t>
  </si>
  <si>
    <t>0.056*19=1,064 [A]       
19ks, hmotnost jednoho 56 kg.       
Odvoz demontovaných námezníků na skládku odpadu.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</si>
  <si>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</si>
  <si>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R015150</t>
  </si>
  <si>
    <t>NEOCEŇOVAT - POPLATKY ZA LIKVIDACI ODPADŮ NEKONTAMINOVANÝCH - 17 05 08 ŠTĚRK Z KOLEJIŠTĚ (ODPAD PO RECYKLACI) VČETNĚ DOPRAVY</t>
  </si>
  <si>
    <t>2808=2 808,000 [A]       
50% podsítné frakce po recyklaci - čistý štěrk.       
Viz tabulka v bodu č. 10 Kubatura odpadů zeminy a štěrku přílohy 3.101</t>
  </si>
  <si>
    <t>R015210</t>
  </si>
  <si>
    <t>NEOCEŇOVAT - POPLATKY ZA LIKVIDACI ODPADŮ NEKONTAMINOVANÝCH - 17 01 01 ŽELEZNIČNÍ PRAŽCE BETONOVÉ VČETNĚ DOPRAVY</t>
  </si>
  <si>
    <t>647=647,000 [A]       
Betonové pražce určené po rozebrání kolejových polí na skládku odpadu.       
Viz tabulka v bodě č. 8 Roztřídění demontovaného materiálu dle rekategorizace přílohy 3.101</t>
  </si>
  <si>
    <t>((9957+(1157.813/0.6))*2*0.09)*0.001=2,140 [A]       
Polyetylénové podložky pod podkladnicemi. Koleje + výhybky.       
Viz tabulka "Demontáže kolejového roštu" v bodě č. 6 Kolejový rošt přílohy 3.101</t>
  </si>
  <si>
    <t>R015260</t>
  </si>
  <si>
    <t>NEOCEŇOVAT - POPLATKY ZA LIKVIDACI ODPADŮ NEKONTAMINOVANÝCH - 07 02 99 PRYŽOVÉ PODLOŽKY (ŽEL. SVRŠEK), VČETNĚ DOPRAVY</t>
  </si>
  <si>
    <t>((9957+(1157.813/0.6))*2*0.214)*0.001=5,088 [A]       
Pryžové podložky pod patu kolejnice. Koleje + výhybky.       
Viz tabulka "Demontáže kolejového roštu" v bodě č. 6 Kolejový rošt přílohy 3.101</t>
  </si>
  <si>
    <t>Evidenční položka               
N odpad: nebezpečné látky: těžké kovy a pod. (třída vyluhovatelnosti překračuje I, a II. třídu a nepřekračuje III. třídu dle vyhlášky 273/2021 Sb.)               
Způsob likvidace: skládka S-NO</t>
  </si>
  <si>
    <t>2933+1404=4 337,000 [A]       
50% z objemu štěrku pod výhybkami, u nástupišť a před návěstidly (v místech stání lokomotiv) + 25% podsítné frakce po recyklaci - štěrk kontaminovaný nebezpečnými látkami.       
Viz tabulka v bodu č. 10 Kubatura odpadů zeminy a štěrku přílohy 3.101</t>
  </si>
  <si>
    <t>R015511</t>
  </si>
  <si>
    <t>NEOCEŇOVAT - POPLATKY ZA LIKVIDACI ODPADŮ NEBEZPEČNÝCH - 17 05 07* ŠTĚRK Z KOLEJIŠTĚ LOKÁLNĚ ZNEČIŠTĚNÝ ROPNÝMI LÁTKAMI (VÝHYBKY) - BIODEGRADACE, VČETNĚ DOPRAVY</t>
  </si>
  <si>
    <t>Evidenční položka               
N odpad: nebezpečné látky: ropné látky                
Způsob likvidace: biodegradace</t>
  </si>
  <si>
    <t>2933+1404=4 337,000 [A]       
50% z objemu štěrku pod výhybkami, u nástupišť a před návěstidly (v místech stání lokomotiv) + 25% podsítné frakce po recyklaci - štěrk kontaminovaný ropnými látkami.       
Viz tabulka v bodu č. 10 Kubatura odpadů zeminy a štěrku přílohy 3.101</t>
  </si>
  <si>
    <t>R015520</t>
  </si>
  <si>
    <t>NEOCEŇOVAT - 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</si>
  <si>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S-NO</t>
  </si>
  <si>
    <t>98=98,000 [A]       
Dřevěné pražce určené po rozebrání kolejových polí na skládku odpadu.       
Viz tabulka v bodě č. 8 Roztřídění demontovaného materiálu dle rekategorizace přílohy 3.101</t>
  </si>
  <si>
    <t>R015540</t>
  </si>
  <si>
    <t>NEOCEŇOVAT - POPLATKY ZA LIKVIDACI ODPADŮ NEBEZPEČNÝCH - 17 04 09* - KOVOVÝ ODPAD (VÝHYBKY) ZNEČIŠTĚNÉ MAZADLY, VČETNĚ DOPRAVY</t>
  </si>
  <si>
    <t>Evidenční položka               
N odpad: nebezpečné látky: těžké kovy, ropné látky a pod.                
Způsob likvidace: výkup, druhotná surovina</t>
  </si>
  <si>
    <t>119=119,000 [A]       
Kovový odpad z výhybek určený po rozebrání výhybek na skládku odpadu.       
Viz tabulka v bodě č. 8 Roztřídění demontovaného materiálu dle rekategorizace přílohy 3.101</t>
  </si>
  <si>
    <t>Evidenční položka               
Druhotná surovina - výkup</t>
  </si>
  <si>
    <t>421=421,000 [A]       
Kovový odpad z kolejí určený po rozebrání kolejových polí na skládku odpadu.       
Viz tabulka v bodě č. 8 Roztřídění demontovaného materiálu dle rekategorizace přílohy 3.101</t>
  </si>
  <si>
    <t xml:space="preserve">  SO 01-10-01.01</t>
  </si>
  <si>
    <t>Žst. Vlkov u Tišnova, železniční svršek - následné podbití</t>
  </si>
  <si>
    <t>SO 01-10-01.01</t>
  </si>
  <si>
    <t>542312</t>
  </si>
  <si>
    <t>NÁSLEDNÁ ÚPRAVA SMĚROVÉHO A VÝŠKOVÉHO USPOŘÁDÁNÍ KOLEJE - PRAŽCE BETONOVÉ</t>
  </si>
  <si>
    <t>6206.3+1222=7 428.300 [A] 
Rekonstruované koleje + délka SVÚ koleje</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</si>
  <si>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</si>
  <si>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542322</t>
  </si>
  <si>
    <t>NÁSLEDNÁ ÚPRAVA SMĚROVÉHO A VÝŠKOVÉHO USPOŘÁDÁNÍ VÝHYBKOVÉ KONSTRUKCE - PRAŽCE BETONOVÉ</t>
  </si>
  <si>
    <t>1348.8=1 348.800 [A] 
Rozvinutá délka výhybek</t>
  </si>
  <si>
    <t xml:space="preserve">  SO 01-11-01</t>
  </si>
  <si>
    <t>Žst. Vlkov u Tišnova, železniční spodek</t>
  </si>
  <si>
    <t>SO 01-11-01</t>
  </si>
  <si>
    <t>027121</t>
  </si>
  <si>
    <t>PROVIZORNÍ PŘÍSTUPOVÉ CESTY - ZŘÍZENÍ</t>
  </si>
  <si>
    <t>Provizorní chodník se zábradlím výšky 1,1 m po obou stranách ze schváleného materiálu (např. dřevěné fošny a hranoly). V rámci položky je také přemístění chodníku v závislosti na stavebních postupech při realizaci.</t>
  </si>
  <si>
    <t>225=225,000 [A]    
Plocha odměřena ze situace.</t>
  </si>
  <si>
    <t>zahrnuje veškeré náklady spojené s objednatelem požadovanými zařízeními</t>
  </si>
  <si>
    <t>027123</t>
  </si>
  <si>
    <t>PROVIZORNÍ PŘÍSTUPOVÉ CESTY - ZRUŠENÍ</t>
  </si>
  <si>
    <t>Zrušení provizorního chodníku se zábradlím výšky 1,1 m po obou stranách. Odvoz materiálu, případně jeho využítí jinde na stavbě dle zhotovitele.</t>
  </si>
  <si>
    <t>R029601</t>
  </si>
  <si>
    <t>OSTATNÍ POŽADAVKY - ODBORNÝ DOZOR-DOZORCE PŘECHODU</t>
  </si>
  <si>
    <t>Dozorce přechodu na provizorní nástupiště po dobu 7 měsíců jeho používání.</t>
  </si>
  <si>
    <t>14*30*7=2 940,000 [A]  
Dle ZOV 14 h denně.</t>
  </si>
  <si>
    <t>R029713</t>
  </si>
  <si>
    <t>KONTINUÁLNÍ RADAROVÉ MĚŘENÍ PRAŽCOVÉHO PODLOŽÍ</t>
  </si>
  <si>
    <t>(6206.3+1348.8+1222)*0.001=8,777 [A]    
Rekonstruované koleje + rozvinutá délka výhybek + délka SVÚ koleje</t>
  </si>
  <si>
    <t>11130</t>
  </si>
  <si>
    <t>SEJMUTÍ DRNU</t>
  </si>
  <si>
    <t>Rozšiřovaný svah u koleje č. 4b.</t>
  </si>
  <si>
    <t>55*6=330,000 [A]    
Plocha odměřena ze situace.</t>
  </si>
  <si>
    <t>včetně vodorovné dopravy  a uložení na skládku</t>
  </si>
  <si>
    <t>11318A</t>
  </si>
  <si>
    <t>ODSTRANĚNÍ KRYTU ZPEVNĚNÝCH PLOCH Z DLAŽDIC - BEZ DOPRAVY</t>
  </si>
  <si>
    <t>Odstranění dlaždic na stávajících nástupištích. Odvoz součástí položky odpadů.</t>
  </si>
  <si>
    <t>115.92=115,920 [A]    
Viz tabulka "Demontáž nástupišť" v bodě č. 5 Výpočty kubatur železničního spodku přílohy 3.101.</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</si>
  <si>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</si>
  <si>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123732</t>
  </si>
  <si>
    <t>ODKOP PRO SPOD STAVBU SILNIC A ŽELEZNIC TŘ. I, ODVOZ DO 2KM</t>
  </si>
  <si>
    <t>Použití výkopové zeminy zpět do násypů v Žst Vlkov u Tišnova - do 2km</t>
  </si>
  <si>
    <t>1087=1 087,000 [A]    
Viz sloupec tabulky "Násyp" v bodě č. 1 Výměrnice přílohy 3.101.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</si>
  <si>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</si>
  <si>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</si>
  <si>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</si>
  <si>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Odvoz součástí položek pro odpady.</t>
  </si>
  <si>
    <t>28216-1087-590.55+699.2+(1.048*60+39.6)=27 340,130 [A]    
Celková kubatura - zemina zpět do stavby - kubatura svahových stupňů (samostatná položka) + odkop při snesení nástupiště + odkop při snesení provizorního nástupiště.    
Viz sloupec tabulky "Odkopávky zemniho tělesa" v bodě č. 1 Výměrnice přílohy 3.101.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</si>
  <si>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</si>
  <si>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12573A</t>
  </si>
  <si>
    <t>VYKOPÁVKY ZE ZEMNÍKŮ A SKLÁDEK TŘ. I - BEZ DOPRAVY</t>
  </si>
  <si>
    <t>Naložení a dovoz vykopaného materiálu z mezideponie pro zásypy.</t>
  </si>
  <si>
    <t>50.01+43+911+94+217+1087+988=3 390,010 [A]    
50.01 m3 těsnící materiál trativodu nad kanalizací    
43 m3 zásyp rýhy svodných potrubí    
911 m3 zásyp rýhy kanalizace    
94 m3 obsyp trativodních šachet    
217 m3 zásyp chrániček    
1087 m3 násypy rozšíření tělesa    
988 m3 zásypy nenamrzavým materiálem</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</si>
  <si>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</si>
  <si>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12673A</t>
  </si>
  <si>
    <t>ZŘÍZENÍ STUPŇŮ V PODLOŽÍ NÁSYPŮ TŘ. I - BEZ DOPRAVY</t>
  </si>
  <si>
    <t>590.55=590,550 [A]    
Svahové stupně při rozšíření tělesa (za zarážedlem koleje č. 3a, před a za opěrnou zdí vpravo koleje č. 4a/4b)    
Viz tabulka "Svahové stupně" v bodě č. 1 Výměrnice přílohy 3.101.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</si>
  <si>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</si>
  <si>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12931</t>
  </si>
  <si>
    <t>ČIŠTĚNÍ PŘÍKOPŮ OD NÁNOSU DO 0,25M3/M</t>
  </si>
  <si>
    <t>Pročištění stávajících příkopů, které budou zachovány.</t>
  </si>
  <si>
    <t>208=208,000 [A]    
Délka ze situace.</t>
  </si>
  <si>
    <t>- vodorovná a svislá doprava, přemístění, přeložení, manipulace s výkopkem a uložení na skládku (bez poplatku)</t>
  </si>
  <si>
    <t>13273A</t>
  </si>
  <si>
    <t>HLOUBENÍ RÝH ŠÍŘ DO 2M PAŽ I NEPAŽ TŘ. I - BEZ DOPRAVY</t>
  </si>
  <si>
    <t>2681-737=1 944,000 [A]    
Od celkové kubatury hloubení rýh odečtena kubatura pro hloubení rýhy podélných trativodů (ta je součástí položky pro trativody).    
Viz tabulka "Hloubení rýh" v bodě č. 5 Výpočty kubatur železničního spodku přílohy 3.101.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</si>
  <si>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</si>
  <si>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</si>
  <si>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</si>
  <si>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185=185,000 [A]    
Viz sloupec tabulky "Hloubení" v bodě č. 2 Šachty a výusti přílohy 3.101.</t>
  </si>
  <si>
    <t>17110</t>
  </si>
  <si>
    <t>ULOŽENÍ SYPANINY DO NÁSYPŮ SE ZHUTNĚNÍM</t>
  </si>
  <si>
    <t>Rozšíření násypového tělesa.        
Těleso provizorního nástupiště a přístupového chodníku k tomuto nástupišti z drti z vytěženého kolejového lože, doporučená frakce 16/22 mm.</t>
  </si>
  <si>
    <t>1087=1 087,000 [A] Viz sloupec tabulky "Násyp" v bodě č. 1 Výměrnice přílohy 3.101.    
0.87*60=52,200 [B] Provizorní nástupiště    
(40+26)*0.3*2=39,600 [C] Provizorní přístupový chodník    
A+B+C=1 178,800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</si>
  <si>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</si>
  <si>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vykopaného materiálu pro zpětný zásyp na mezideponii.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</si>
  <si>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</si>
  <si>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Zásypy rýh svodných potrubí, kanalizace a chrániček, zásyp rýhy kabelovodu v km 49,850 (15m3). Zásyp novým / nakupovaným materiálem. Včetně nákupu a dopravy.</t>
  </si>
  <si>
    <t>43+911+217+15=1 186,000 [A]    
Viz tabulky "Svodná potrubí DN 200", "Kanalizace DN 400" v bodě č. 3 Podpovrchové a povrchové odvodnění a tabulka v bodě 4. Chráničky přílohy 3.101.</t>
  </si>
  <si>
    <t>17451</t>
  </si>
  <si>
    <t>ZÁSYP JAM A RÝH ZE ZEMIN NEPROPUSTNÝCH</t>
  </si>
  <si>
    <t>Zásyp u trativodu nad kanalizací. Zásyp novým / nakupovaným materiálem. Včetně nákupu a dopravy.</t>
  </si>
  <si>
    <t>51=51,000 [A]    
Viz tabulka "Trativod DN 150 nad kanalizací DN 400" v bodě č. 3 Podpovrchové a povrchové odvodnění přílohy 3.101.</t>
  </si>
  <si>
    <t>17620</t>
  </si>
  <si>
    <t>VÝPLNĚ ZE ZEMIN BEZ ZHUT</t>
  </si>
  <si>
    <t>Výplně vhodným nenamrzavým materiálem vytěženým ze stavby. Výplně mezi figurami kolejového lože (mezi drážními stezkami hlavních a předjízdných kolejí).</t>
  </si>
  <si>
    <t>988=988,000 [A]    
Viz sloupec tabulky "Zásypy nenamrzavým materiálem" v bodě č. 1 Výměrnice přílohy 3.101.</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</si>
  <si>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</si>
  <si>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</si>
  <si>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</si>
  <si>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42991=42 991,000 [A]    
Viz sloupec tabulky "Úprava pláně se zhutněním" v bodě č. 1 Výměrnice přílohy 3.101.</t>
  </si>
  <si>
    <t>položka zahrnuje úpravu pláně včetně vyrovnání výškových rozdílů. Míru zhutnění určuje projekt.</t>
  </si>
  <si>
    <t>18130</t>
  </si>
  <si>
    <t>ÚPRAVA PLÁNĚ BEZ ZHUTNĚNÍ</t>
  </si>
  <si>
    <t>Srovnání povrchu prostoru mezi kolejemi č. 4 a č. 6 před realizací provizorního nástupiště</t>
  </si>
  <si>
    <t>340=340,000 [A] plocha odměřena ze situace</t>
  </si>
  <si>
    <t>položka zahrnuje úpravu pláně včetně vyrovnání výškových rozdílů</t>
  </si>
  <si>
    <t>18245</t>
  </si>
  <si>
    <t>ZALOŽENÍ TRÁVNÍKU ZATRAVŇOVACÍ TEXTILIÍ (ROHOŽÍ)</t>
  </si>
  <si>
    <t>Protierozní georohož kotvená ocelovými sponami 8 mm šachovnicově v rastru 1,0 m. Parametry georohože - pevnost v tahu min. 10 kN/m, plošná hmotnost 375 g/m2.</t>
  </si>
  <si>
    <t>2452=2 452,000 [A]    
Viz sloupec tabulky "Úprava svahů, zatravnění" v bodě č. 1 Výměrnice přílohy 3.101.</t>
  </si>
  <si>
    <t>Zahrnuje dodání a položení předepsané georohože bez ohledu na sklon terénu, zalévání, první pokosení</t>
  </si>
  <si>
    <t>18221</t>
  </si>
  <si>
    <t>ROZPROSTŘENÍ ORNICE VE SVAHU V TL DO 0,10M</t>
  </si>
  <si>
    <t>Rozprostření ornice v tl. 50 mm na protierozní georohož.</t>
  </si>
  <si>
    <t>položka zahrnuje:        
nutné přemístění ornice z dočasných skládek vzdálených do 50m        
rozprostření ornice v předepsané tloušťce ve svahu přes 1:5</t>
  </si>
  <si>
    <t>Zakládání</t>
  </si>
  <si>
    <t>21197</t>
  </si>
  <si>
    <t>OPLÁŠTĚNÍ ODVODŇOVACÍCH ŽEBER Z GEOTEXTILIE</t>
  </si>
  <si>
    <t>Opláštění trativodů netkanou filtrační geotextilií z polypropylenu (PP). Parametry geotextilie - plošná hmotnost min. 250 g/m2, pevnost v tahu min. 7 kN/m.</t>
  </si>
  <si>
    <t>4773+479+719=5 971,000 [A]    
Viz tabulky "Trativody DN 150", "Trativody DN 150 v betonovém loži" a "Trativod DN 150 nad kanalizací DN 400" v bodě č. 3 Podpovrchové a povrchové odvodnění přílohy 3.101.</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</si>
  <si>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</si>
  <si>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</si>
  <si>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</si>
  <si>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Uvažováno trativodní potrubí s kruhovou tuhostí SN 16.</t>
  </si>
  <si>
    <t>1774+179+209=2 162,000 [A]     
Viz tabulky "Trativody DN 150", "Trativody DN 150 v betonovém loži" a "Trativod DN 150 nad kanalizací DN 400" v bodě č. 3 Podpovrchové a povrchové odvodnění přílohy 3.101.</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</si>
  <si>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</si>
  <si>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272315</t>
  </si>
  <si>
    <t>ZÁKLADY Z PROSTÉHO BETONU DO C30/37 (B37)</t>
  </si>
  <si>
    <t>Dno šachet betonových u trativodů a kanalizací. 32 ks šachet.</t>
  </si>
  <si>
    <t>9=9,000 [A]    
Viz tabulka v bodě č. 2 Šachty a výusti v příloze 3.101</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</si>
  <si>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</si>
  <si>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</si>
  <si>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</si>
  <si>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10+119+(1.2*27+0.27*6)=163,020 [A]    
Betonové lože pro příčné svody, kanalizaci a krabicové díly U3    
Viz tabulka "Základy z prostého betonu C20/25" v bodě č. 5 přílohy 3.101.</t>
  </si>
  <si>
    <t>Svislé konstrukce</t>
  </si>
  <si>
    <t>327125</t>
  </si>
  <si>
    <t>ZDI OPĚR, ZÁRUB, NÁBŘEŽ Z DÍLCŮ ŽELEZOBETON DO C30/37</t>
  </si>
  <si>
    <t>Rozšíření stezky krabicovými díly U3 v délce 27 m, zmenšení záboru polní cesty u výtoku V76 v délce 6 m.</t>
  </si>
  <si>
    <t>0.29*(27+6)=9,570 [A]    
Celkem 11 ks prefabrikátů.</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</si>
  <si>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</si>
  <si>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Vodorovné konstrukce</t>
  </si>
  <si>
    <t>451312</t>
  </si>
  <si>
    <t>PODKLADNÍ A VÝPLŇOVÉ VRSTVY Z PROSTÉHO BETONU C12/15</t>
  </si>
  <si>
    <t>Podkladní beton trativodu při podchodu trativodní trubky pod kolejí a podklad pro dlažbu z lomového kamene. Podkladní beton pro konstrukci hrany provizorního nástupiště.</t>
  </si>
  <si>
    <t>9+8=17,000 [A] pro trativody v betonovém loži a podklad pro dlažbu z lomového kamene    
Viz. tabulka "Trativody DN 150 v betonovém loži" a tabulka "Odláždění z lomového kamene do štěrkopískového lože" v bodě č. 3 Podpovrchové a povrchové odvodnění v příloze 3.101    
0.055*60=3,300 [B] pro provizorní nástupiště    
A+B=20,300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</si>
  <si>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</si>
  <si>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</si>
  <si>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</si>
  <si>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Štěrkopískový podsyp frakce 0-32 mm.</t>
  </si>
  <si>
    <t>15+49+5+50=119,000 [A]    
Štěrkopískový podsyp šachet, trativodů, svodných potrubí a kanalizace.    
Viz tabulka "Štěrkopískový podsyp" v bodě č. 5 přílohy 3.101</t>
  </si>
  <si>
    <t>položka zahrnuje dodávku předepsaného kameniva, mimostaveništní a vnitrostaveništní dopravu a jeho uložení        
není-li v zadávací dokumentaci uvedeno jinak, jedná se o nakupovaný materiál</t>
  </si>
  <si>
    <t>465512</t>
  </si>
  <si>
    <t>DLAŽBY Z LOMOVÉHO KAMENE NA MC</t>
  </si>
  <si>
    <t>Odláždění pod výtoky.</t>
  </si>
  <si>
    <t>14=14,000 [A]    
Viz tabulka "Odláždění z lomového kamene do štěrkopískového lože" v bodě č. 3 Podpovrchové a povrchové odvodnění v příloze 3.101</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</si>
  <si>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</si>
  <si>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466922</t>
  </si>
  <si>
    <t>DLAŽBY VEGETAČNÍ Z BETONOVÝCH DLAŽDIC NA MC</t>
  </si>
  <si>
    <t>Zpevnění svahů u konce koleje č. 3a zatravňovacími tvárnicemi 600x400x100mm.</t>
  </si>
  <si>
    <t>28.755+54.489=83,244 [A]    
Součet dvou ploch, viz E.1,1,1_2.2.1 Situace část 1</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</si>
  <si>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zahrnuje zřízení lože dlažbyz cementové malty předepsané kvality a v předepsané tloušťce        
- nutné zemní práce (svahování, úpravu pláně a pod.)        
- nezahrnuje podklad pod dlažbu, vykazuje se samostatně položkami SD 45</t>
  </si>
  <si>
    <t>501101</t>
  </si>
  <si>
    <t>ZŘÍZENÍ KONSTRUKČNÍ VRSTVY TĚLESA ŽELEZNIČNÍHO SPODKU ZE ŠTĚRKODRTI NOVÉ</t>
  </si>
  <si>
    <t>Štěrkodrť fr. 0/63  tl. 250 mm</t>
  </si>
  <si>
    <t>8994=8 994,000 [A]    
Viz tabulka "Nové konstrukční vrstvy žel. spodku" v bodě č. 5 Výpočty kubatur železničního spodku v příloze 3.101</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</si>
  <si>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</si>
  <si>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</si>
  <si>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</si>
  <si>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Drcené kamenivo fr. 0/90  tl. 300 mm</t>
  </si>
  <si>
    <t>9685=9 685,000 [A]    
Viz tabulka "Nové konstrukční vrstvy žel. spodku" v bodě č. 5 Výpočty kubatur železničního spodku v příloze 3.101</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</si>
  <si>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</si>
  <si>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</si>
  <si>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</si>
  <si>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Netkaná separační geotextilie na zemní pláni. Parametry geotextilie - pevnost v tahu min. 15 kN/m, plošná hmotnost min. 250 g/m2.</t>
  </si>
  <si>
    <t>33464=33 464,000 [A]    
Viz tabulka "Nové konstrukční vrstvy žel. spodku" v bodě č. 5 Výpočty kubatur železničního spodku v příloze 3.101</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</si>
  <si>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</si>
  <si>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56332</t>
  </si>
  <si>
    <t>VOZOVKOVÉ VRSTVY ZE ŠTĚRKODRTI TL. DO 100MM</t>
  </si>
  <si>
    <t>Povrch provizorního nástupiště za konzolovými deskami ze štěrkodrti fr. 8/16 mm.</t>
  </si>
  <si>
    <t>62=62,000 [A]</t>
  </si>
  <si>
    <t>- dodání kameniva předepsané kvality a zrnitosti        
- rozprostření a zhutnění vrstvy v předepsané tloušťce        
- zřízení vrstvy bez rozlišení šířky, pokládání vrstvy po etapách        
- nezahrnuje postřiky, nátěry</t>
  </si>
  <si>
    <t>R501410</t>
  </si>
  <si>
    <t>ZŘÍZENÍ KONSTRUKČNÍ VRSTVY TĚLESA ŽELEZNIČNÍHO SPODKU ZE ZEMINY ZLEPŠENÉ (STABILIZOVANÉ) CEMENTEM</t>
  </si>
  <si>
    <t>ZKPP před a za mostními objekty v km 49,703 a 50,253. Štěrkodrť stabilizovaná cementem (z centra) tl. 350 mm</t>
  </si>
  <si>
    <t>266=266,000 [A]    
Viz tabulka "Nové konstrukční vrstvy žel. spodku" v bodě č. 5 Výpočty kubatur železničního spodku v příloze 3.101</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</si>
  <si>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</si>
  <si>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R5029411</t>
  </si>
  <si>
    <t>ULOŽENÍ GEOTEXTILIE NA POVRCH PŘÍSTUPOVÉHO CHODNÍKU NA PROVIZORNÍ NÁSTUPIŠTĚ, SNESENÍ PO UKONČENÍ PROVOZU PROVIZORNÍHO NÁSTUPIŠTĚ</t>
  </si>
  <si>
    <t>Silná geotextilie hmotnosti 1000g/m2. Odvoz materiálu, případně jeho využítí jinde na stavbě dle zhotovitele.</t>
  </si>
  <si>
    <t>225=225,000 [A]</t>
  </si>
  <si>
    <t>711111</t>
  </si>
  <si>
    <t>IZOLACE BĚŽNÝCH KONSTRUKCÍ PROTI ZEMNÍ VLHKOSTI ASFALTOVÝMI NÁTĚRY</t>
  </si>
  <si>
    <t>Izolace prefabrikátů U3 asf. nátěrem.</t>
  </si>
  <si>
    <t>(1.411*33)*1,1=51,219 [A]    
Délka zdi z prefabrikátů U3 - 27+6m, s rezervou 10%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</si>
  <si>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</si>
  <si>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R767921</t>
  </si>
  <si>
    <t>OBNOVA OPLOCENÍ Z DRÁTĚNÉHO PLETIVA POTAŽENÉHO PLASTEM</t>
  </si>
  <si>
    <t>Obnova plotu areálu firmy Agropodnik a. s., Velké Meziříčí pro případ nutnosti snesení stávajícího oplocení. 50 m plotu, výška 1,8 m, včetně 26 ks sloupků po 2m</t>
  </si>
  <si>
    <t>50=50,000 [A]</t>
  </si>
  <si>
    <t>- položka zahrnuje vedle vlastního pletiva i rámy, rošty, lišty, kování, podpěrné, závěsné, upevňovací prvky, spojovací a těsnící materiál, pomocný materiál, kompletní povrchovou úpravu.      
- jsou zahrnuty sloupky      
- součástí položky je případně i ostnatý drát</t>
  </si>
  <si>
    <t>82457</t>
  </si>
  <si>
    <t>POTRUBÍ Z TRUB ŽELEZOBETONOVÝCH DN DO 500MM</t>
  </si>
  <si>
    <t>Příčný svod propojující příkopy v km 50,450. Dvě paralelně vedené žb trouby DN500.</t>
  </si>
  <si>
    <t>2*15.7=31,400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</si>
  <si>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</si>
  <si>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</si>
  <si>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</si>
  <si>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Potrubí příčných svodů trativodního potrubí</t>
  </si>
  <si>
    <t>104=104,000 [A]    
Viz tabulka "Svodná potrubí DN 200" v bodě č. 3 Podpovrchové a povrchové odvodnění v příloze 3.101</t>
  </si>
  <si>
    <t>87446</t>
  </si>
  <si>
    <t>POTRUBÍ Z TRUB PLASTOVÝCH ODPADNÍCH DN DO 400MM</t>
  </si>
  <si>
    <t>Hlavní kanalizační sběrač DN400.</t>
  </si>
  <si>
    <t>821=821,000 [A]    
Viz tabulka "Kanalizace DN400" v bodě č. 3 Podpovrchové a povrchové odvodnění v příloze 3.101</t>
  </si>
  <si>
    <t>87634</t>
  </si>
  <si>
    <t>CHRÁNIČKY Z TRUB PLASTOVÝCH DN DO 200MM</t>
  </si>
  <si>
    <t>1607=1 607,000 [A]    
Viz tabulka v bodě č. 4 Chráničky v příloze 3.101</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</si>
  <si>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</si>
  <si>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894146</t>
  </si>
  <si>
    <t>ŠACHTY KANALIZAČNÍ Z BETON DÍLCŮ NA POTRUBÍ DN DO 400MM</t>
  </si>
  <si>
    <t>Šachty betonové DN800 na kanalizačním sběrači a trativodech.</t>
  </si>
  <si>
    <t>32=32,000 [A]    
Viz tabulka v bodě č. 2 Šachty a výusti v příloze 3.101</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</si>
  <si>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</si>
  <si>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</si>
  <si>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</si>
  <si>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Šachty vrcholové a kontrolní na podélných trativodech.</t>
  </si>
  <si>
    <t>39=39,000 [A]    
Viz tabulka v bodě č. 2 Šachty a výusti v příloze 3.101</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</si>
  <si>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</si>
  <si>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</si>
  <si>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</si>
  <si>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Celkem 2 výusti v rámci SO 01-11-01. V km 48,489 a km 49,496.</t>
  </si>
  <si>
    <t>2=2,000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</si>
  <si>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</si>
  <si>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899524</t>
  </si>
  <si>
    <t>OBETONOVÁNÍ POTRUBÍ Z PROSTÉHO BETONU DO C25/30 (B30)</t>
  </si>
  <si>
    <t>Obetonování potrubí trativodů při přechodu pod kolejí, svodných potrubí, kanalizačního sběrače, příčného svodu v km 50,540 a chrániček.</t>
  </si>
  <si>
    <t>11+23+362+40+76=512,000 [A]    
Viz tabulky v bodech č. 3 Podpovrchové a povrchové odvodnění a č. 4 Chráničky v příloze 3.101</t>
  </si>
  <si>
    <t>916811</t>
  </si>
  <si>
    <t>ODDĚL OPLOCENÍ S PODSTAVCI DRÁTĚNNÉ - DOD A MONTÁŽ</t>
  </si>
  <si>
    <t>Montáž oplocení za zadní nenástupní hranou provizorního nástupiště.</t>
  </si>
  <si>
    <t>70=70,000 [A]</t>
  </si>
  <si>
    <t>položka zahrnuje:        
- dodání zařízení v předepsaném provedení včetně jejich osazení        
- údržbu po celou dobu trvání funkce, náhradu zničených nebo ztracených kusů, nutnou opravu poškozených částí</t>
  </si>
  <si>
    <t>916813</t>
  </si>
  <si>
    <t>ODDĚL OPLOCENÍ S PODSTAVCI DRÁTĚNNÉ - DEMONTÁŽ</t>
  </si>
  <si>
    <t>Demontáž oplocení za zadní nenástupní hranou provizorního nástupiště. Odvoz dílů na místo dle zhotovitele.</t>
  </si>
  <si>
    <t>Položka zahrnuje odstranění, demontáž a odklizení zařízení s odvozem na předepsané místo</t>
  </si>
  <si>
    <t>924322</t>
  </si>
  <si>
    <t>NÁSTUPIŠTĚ SUDOP DO 300 MM S U 65, ZADNÍ HRANA NA OPĚŘE Z DRTI S KONZOLOVÝMI DESKAMI 145/150 Z UŽITÉHO MATERIÁLU</t>
  </si>
  <si>
    <t>Provizorní nástupiště podél koleje č. 6 - zřízení.</t>
  </si>
  <si>
    <t>60=60,000 [A] Délka provizorního nástupiště 60 m.</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</si>
  <si>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</si>
  <si>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935222</t>
  </si>
  <si>
    <t>PŘÍKOPOVÉ ŽLABY Z BETON TVÁRNIC ŠÍŘ DO 900MM DO BETONU TL 100MM</t>
  </si>
  <si>
    <t>Všechny otevřené zpevněné příkopy z tvárnic TZZ4a + meliorační žlábky tvořící skluz v km 50,450.</t>
  </si>
  <si>
    <t>196+12=208,000 [A]    
Viz tabulka "Nové příkopy z prefa příkopových tvárnic" v bodě č. 3 Podpovrchové a povrchové odvodnění přílohy 3.101.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</si>
  <si>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</si>
  <si>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</si>
  <si>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</si>
  <si>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Všechny otevřené zpevněné příkopy z tvárnic TZZ3.</t>
  </si>
  <si>
    <t>242+284+113=639,000 [A]    
Viz tabulka "Nové příkopy z prefa příkopových tvárnic" v bodě č. 3 Podpovrchové a povrchové odvodnění přílohy 3.101.</t>
  </si>
  <si>
    <t>936314</t>
  </si>
  <si>
    <t>DROBNÉ DOPLŇK KONSTR BETON MONOLIT DO C25/30</t>
  </si>
  <si>
    <t>Podpůrné monolitické prahy skluzu v km 50,540.</t>
  </si>
  <si>
    <t>2.3=2,300 [A]</t>
  </si>
  <si>
    <t>965311</t>
  </si>
  <si>
    <t>ROZEBRÁNÍ PŘEJEZDU, PŘECHODU Z DÍLCŮ</t>
  </si>
  <si>
    <t>Snesení stávajících služebních přechodů na nástupiště. Doprava na skládku je v rámci položky pro odpady.</t>
  </si>
  <si>
    <t>48.6=48,600 [A]    
Viz tabulka "Demontáž nástupišť" v bodě č. 5 Výpočty kubatur železničního spodku přílohy 3.101.</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</si>
  <si>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</si>
  <si>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965511</t>
  </si>
  <si>
    <t>ROZEBRÁNÍ NÁSTUPIŠTĚ TYPU TISCHER</t>
  </si>
  <si>
    <t>Kraje stávajících nástupišť u kolejí č. 1 a č. 2 v délkách 2 x 82 m a2 x 70 m. Střední část je odlišné konstrukce. Doprava na skládku je v rámci položky pro odpady.</t>
  </si>
  <si>
    <t>304=304,000 [A]    
Viz tabulka "Demontáž nástupišť" v bodě č. 5 Výpočty kubatur železničního spodku přílohy 3.101.</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</si>
  <si>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</si>
  <si>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965521</t>
  </si>
  <si>
    <t>ROZEBRÁNÍ NÁSTUPIŠTĚ TYPU SUDOP</t>
  </si>
  <si>
    <t>Rozebrání provizorního nástupiště.</t>
  </si>
  <si>
    <t>60=60,000 [A] Délka nástupiště 60 m.</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</si>
  <si>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</si>
  <si>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965891</t>
  </si>
  <si>
    <t>DEMONTÁŽ INFORMAČNÍ TABULE ORIENTAČNÍHO SYSTÉMU</t>
  </si>
  <si>
    <t>Odstranění tabulí orientačního systému na stávajících nástupištích.        
6ks tabulí osvětlených s názvem stanice.        
8ks tabulí prosvětlených z piktogramy.</t>
  </si>
  <si>
    <t>6+8=14,000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</si>
  <si>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</si>
  <si>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96611A</t>
  </si>
  <si>
    <t>BOURÁNÍ KONSTRUKCÍ Z BETONOVÝCH DÍLCŮ - BEZ DOPRAVY</t>
  </si>
  <si>
    <t>Rušené kanalizační šachty na stávajících nástupištích. 4 šachty z betonových skruží. Nástupištní hrana z prefabrikátů v délce zastřešení. Doprava na skládku je v rámci položky pro odpady.</t>
  </si>
  <si>
    <t>2.3+35.7=38,000 [A]    
Viz tabulka "Odstranění stávajících odvodňovacích zařízení" v bodě č. 3 Podpovrchové a povrchové odvodnění a tabulka "Demontáž nástupišť" v bodě č. 5 Výpočty kubatur železničního spodku přílohy 3.101.</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</si>
  <si>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</si>
  <si>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</si>
  <si>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</si>
  <si>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Hrany nástupišť ve střední části, patky stávajícího zastřešení na nástupištích. Doprava na skládku je v rámci položky pro odpady.</t>
  </si>
  <si>
    <t>210+14+245.7=469,700 [A]    
Viz tabulka "Demontáž nástupišť" v bodě č. 5 Výpočty kubatur železničního spodku přílohy 3.101.</t>
  </si>
  <si>
    <t>96618A</t>
  </si>
  <si>
    <t>BOURÁNÍ KONSTRUKCÍ KOVOVÝCH - BEZ DOPRAVY</t>
  </si>
  <si>
    <t>Stávající zastřešení na nástupištích. Doprava na skládku je v rámci položky pro odpady.</t>
  </si>
  <si>
    <t>46.2=46,200 [A]    
Viz tabulka "Demontáž nástupišť" v bodě č. 5 Výpočty kubatur železničního spodku přílohy 3.101.</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</si>
  <si>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</si>
  <si>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96814</t>
  </si>
  <si>
    <t>VYSEKÁNÍ OTVORŮ, KAPES, RÝH V BETONOVÉ KONSTRUKCI</t>
  </si>
  <si>
    <t>Vytvoření otvoru do stávající betonové zdi s oplocením pro přístup k provizornímu nástupišti.</t>
  </si>
  <si>
    <t>3*0.3*1=0,900 [A] Otvor v betonové zídce šířky 3 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</si>
  <si>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</si>
  <si>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969245</t>
  </si>
  <si>
    <t>VYBOURÁNÍ POTRUBÍ DN DO 300MM KANALIZAČ</t>
  </si>
  <si>
    <t>Rušení kanalizačních větví od stávajících nástupišť po zaústění do svodné kanalizace.</t>
  </si>
  <si>
    <t>56+16=72,000 [A]    
Viz tabulka "Odstranění stávajících odvodňovacích zařízení" v bodě č. 3 Podpovrchové a povrchové odvodnění přílohy 3.101.    
Poplatky za skládku zahrnuty do jednotkové ceny bourání.</t>
  </si>
  <si>
    <t>R9243221</t>
  </si>
  <si>
    <t>NÁSTUPIŠTĚ SUDOP DO 300 MM S U 65, ZADNÍ HRANA NA OPĚŘE Z DRTI S KONZOLOVÝMI DESKAMI 145/150 Z UŽITÉHO MATERIÁLU - DOVOZ MATERIÁLU</t>
  </si>
  <si>
    <t>Dovoz vhodného užitého materiálu ze stávajících nástupišť v zastávkách Osová Bitýška a Ořechov. Rozebrání nástupiště je součást výkazu výměr sousední stavby Rekonstrukce traťového úseku Vlkov u Tišnova - Křižanov.</t>
  </si>
  <si>
    <t>12,28+19,26=31,540 [A]    
A*7=220,780 [B] Vzdálenost 7 km ze zastávky Ořechov</t>
  </si>
  <si>
    <t>R935212</t>
  </si>
  <si>
    <t>OBKLADOVÉ DESKY VODNÍCH TOKŮ DO BETONU TL 100MM</t>
  </si>
  <si>
    <t>Obkladové desky po bocích tvárnice TZZ3</t>
  </si>
  <si>
    <t>2*(242+284)=1 052,000 [A]    
Viz tabulka "Nové příkopy z prefa příkopových tvárnic" v bodě č. 3 Podpovrchové a povrchové odvodnění přílohy 3.101.</t>
  </si>
  <si>
    <t>položka zahrnuje:        
- dodávku a uložení obkladových desek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desky</t>
  </si>
  <si>
    <t>R015111</t>
  </si>
  <si>
    <t>NEOCEŇOVAT - POPLATKY ZA LIKVIDACI ODPADŮ NEKONTAMINOVANÝCH - 17 05 04 VYTĚŽENÉ ZEMINY A HORNINY - I. TŘÍDA TĚŽITELNOSTI VČETNĚ DOPRAVY</t>
  </si>
  <si>
    <t>50079=50 079,000 [A]    
Viz tabulka v bodu č. 10 Kubatura odpadů zeminy a štěrku přílohy 3.101.</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</si>
  <si>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</si>
  <si>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1331=1 331,000 [A] Stávající ostrovní nástupiště    
31,54=31,540 [B] Provizorní nástupiště    
A+B=1 362,540 [C]    
Betonové konstrukce z demontáže nástupišť    
Viz tabulka "Demontáž nástupišť" v bodě č. 5 Výpočty kubatur železničního spodku přílohy 3.101.</t>
  </si>
  <si>
    <t>R015512</t>
  </si>
  <si>
    <t>NEOCEŇOVAT - POPLATKY ZA LIKVIDACI ODPADŮ NEBEZPEČNÝCH - 17 05 03* ZEMINA Z KOLEJIŠTĚ (VÝHYBKY) LOKÁLNĚ ZNEČIŠTĚNÁ ROPNÝMI LÁTKAMI - BIODEGRADACE, VČETNĚ DOPRAVY</t>
  </si>
  <si>
    <t>Evidenční položka           
N odpad: nebezpečné látky: ropné látky            
Způsob likvidace: biodegradace</t>
  </si>
  <si>
    <t>2948+2782=5 730,000 [A]    
Viz tabulka v bodu č. 10 Kubatura odpadů zeminy a štěrku přílohy 3.101.</t>
  </si>
  <si>
    <t>R015513</t>
  </si>
  <si>
    <t>NEOCEŇOVAT - POPLATKY ZA LIKVIDACI ODPADŮ NEBEZPEČNÝCH - 17 05 03* ZEMINA Z KOLEJIŠTĚ (VÝHYBKY) LOKÁLNĚ ZNEČIŠTĚNÁ NEBEZPEČNÝMI LÁTKAMI (NAPŘ. As, Pb) - SKLÁDKA S-NO, VČETNĚ DOPRAVY</t>
  </si>
  <si>
    <t>Evidenční položka           
Druhotná surovina - výkup</t>
  </si>
  <si>
    <t>46.2=46,200 [A]     
Konstrukce zastřešení    
Viz tabulka "Demontáž nástupišť" v bodě č. 5 Výpočty kubatur železničního spodku přílohy 3.101.</t>
  </si>
  <si>
    <t>R015893</t>
  </si>
  <si>
    <t>NEOCEŇOVAT - POPLATKY ZA LIKVIDACI ODPADŮ NEBEZPEČNÝCH - 17 04 10* - KABELY A VODIČE OBSAHUJÍCÍ NEBEZPEČNÉ LÁTKY (ROPNÉ LÁTKY, DEHET), VČETNĚ DOPRAVY</t>
  </si>
  <si>
    <t>Evidenční položka           
N odpad: nebezpečné látky  - dehet, ropné láky           
Způsob likvidace: likvidace oprávněnou osobou, skládka S-NO</t>
  </si>
  <si>
    <t>1*(10*1+3*1)=13,000 [A]    
Staré kabely (zabezpečovací, sdělovací) s izolací obsahující nebezpečné látky.     
odhad 10 ks kabelů dlouhých 1 km (původní obvod stanice) + 3 ks kabelů dlouhých 1 km (výběh do traťového úseku)    
váha 1 t / km kabelu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</si>
  <si>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</si>
  <si>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 xml:space="preserve">  SO 01-11-02</t>
  </si>
  <si>
    <t>Žst. Vlkov u Tišnova, železniční spodek - demolice podchodu v km 48,860</t>
  </si>
  <si>
    <t>SO 01-11-02</t>
  </si>
  <si>
    <t>125731</t>
  </si>
  <si>
    <t>VYKOPÁVKY ZE ZEMNÍKŮ A SKLÁDEK TŘ. I, ODVOZ DO 1KM</t>
  </si>
  <si>
    <t>7*35,5+4*12,5*2,5=373.500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</si>
  <si>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</si>
  <si>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451523</t>
  </si>
  <si>
    <t>VÝPLŇ VRSTVY Z KAMENIVA DRCENÉHO, INDEX ZHUTNĚNÍ ID DO 0,9</t>
  </si>
  <si>
    <t>6*1*35,5+4*13,5*3,5=402.000 [A]</t>
  </si>
  <si>
    <t>položka zahrnuje dodávku předepsaného kameniva, mimostaveništní a vnitrostaveništní dopravu a jeho uložení  
není-li v zadávací dokumentaci uvedeno jinak, jedná se o nakupovaný materiál</t>
  </si>
  <si>
    <t>9112A3</t>
  </si>
  <si>
    <t>ZÁBRADLÍ MOSTNÍ S VODOR MADLY - DEMONTÁŽ S PŘESUNEM</t>
  </si>
  <si>
    <t>"schodišťová madla" 4*2*9,8=78.400 [A]</t>
  </si>
  <si>
    <t>položka zahrnuje:  
- demontáž a odstranění zařízení  
- jeho odvoz na předepsané místo</t>
  </si>
  <si>
    <t>96614A</t>
  </si>
  <si>
    <t>BOURÁNÍ KONSTRUKCÍ Z CIHEL A TVÁRNIC - BEZ DOPRAVY</t>
  </si>
  <si>
    <t>3*(9,6+9,6+3,7+3,7)*4,5*0,3+3*9,6*3,7*0,5=161.010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</si>
  <si>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</si>
  <si>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96615A</t>
  </si>
  <si>
    <t>BOURÁNÍ KONSTRUKCÍ Z PROSTÉHO BETONU - BEZ DOPRAVY</t>
  </si>
  <si>
    <t>12,5*1,5*0,3*8=45.000 [A]</t>
  </si>
  <si>
    <t>(1,2*1*2+3,6*0,24)*35,5=115.872 [A]</t>
  </si>
  <si>
    <t>97817</t>
  </si>
  <si>
    <t>ODSTRANĚNÍ MOSTNÍ IZOLACE</t>
  </si>
  <si>
    <t>(5,4+1+1)*35,5=262.700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</si>
  <si>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</si>
  <si>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(3*(9,6+9,6+3,7+3,7)*4,5*0,3+3*9,6*3,7*0,5)*1,8=289.818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</si>
  <si>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</si>
  <si>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((12,5*1,5*0,3*8)+((1,2*1*2+3,6*0,24)*35,5))*2,2=353.918 [A]</t>
  </si>
  <si>
    <t>R015570</t>
  </si>
  <si>
    <t>NEOCEŇOVAT - POPLATKY ZA LIKVIDACI ODPADŮ NEBEZPEČNÝCH - 17 03 01* ASFALTOVÉ SMĚSI OBSAHUJÍCÍ DEHET (VOZOVKA, IZOLACE, STAVEBNÍ NÁTĚRY), VČETNĚ DOPRAVY</t>
  </si>
  <si>
    <t>Evidenční položka     
N odpad: nebezpečné látky:dehet (třída vyluhovatelnosti překračuje I, a II. třídu a nepřekračuje III. třídu dle vyhlášky 273/2021 Sb.)     
Způsob likvidace: skládka S-NO, spalovna N odpadu</t>
  </si>
  <si>
    <t>((5,4+1+1)*35,5)*0,15*2,1=82.751 [A]</t>
  </si>
  <si>
    <t>Evidenční položka     
Druhotná surovina - výkup</t>
  </si>
  <si>
    <t>"schodišťová madla" 78,4*20kg/m*0,001=1.568 [A]</t>
  </si>
  <si>
    <t xml:space="preserve">  SO 01-11-03</t>
  </si>
  <si>
    <t>Žst. Vlkov u Tišnova, železniční spodek - násypové těleso přeložky</t>
  </si>
  <si>
    <t>SO 01-11-03</t>
  </si>
  <si>
    <t>750 hod odhad časové náročnosti</t>
  </si>
  <si>
    <t>8 009 m2 plocha sejmutí drnu na svazích náspu [A]</t>
  </si>
  <si>
    <t>123737</t>
  </si>
  <si>
    <t>ODKOP PRO SPOD STAVBU SILNIC A ŽELEZNIC TŘ. I, ODVOZ DO 16KM</t>
  </si>
  <si>
    <t>výkop 8 075 m3 + výkopek ze štěrkových pilířů 523 m3 = 8 598 m3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</si>
  <si>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</si>
  <si>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</si>
  <si>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125737</t>
  </si>
  <si>
    <t>VYKOPÁVKY ZE ZEMNÍKŮ A SKLÁDEK TŘ. I, ODVOZ DO 16KM</t>
  </si>
  <si>
    <t>328 + 9995 = 10 323 m3 [A]      
328 m3 - zlepšená zemina pro rozšíření náspu      
9 995 m3 - stabilzovaná zemina pro rozšíření náspu     
naložení a dovoz recyklovaného skalního podloží na zásyp</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</si>
  <si>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</si>
  <si>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1 348 m3 štěrk frakce 32/63 mm - konsolidační vrstva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</si>
  <si>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</si>
  <si>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12932</t>
  </si>
  <si>
    <t>ČIŠTĚNÍ PŘÍKOPŮ OD NÁNOSU DO 0,5M3/M</t>
  </si>
  <si>
    <t>288 m příkop u TK 102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</si>
  <si>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</si>
  <si>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9 995 + 328 +1 348 = 11 671 m3 [A]      
9 995 m3 - stabilizovaná zemina do náspu                                                                         
328 m3 - zlepšená zemina do náspu     
1 348 m3 konsolidační vrstva fr. 62/63 mm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</si>
  <si>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</si>
  <si>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9 995 + 328 + 1 348 = 11 671 [A]      
9 995 m3 - stabilizovaná zemina do náspu                                                                         
328 m3 - zlepšená zemina do náspu                                                                                                
uložení materiálu do náspu na mezideponii     
1 348 m3 konsolidační vrstva fr. 62/63 mm</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</si>
  <si>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</si>
  <si>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2 450 m2 pod konsolidační vrstvou [A]</t>
  </si>
  <si>
    <t>18222</t>
  </si>
  <si>
    <t>ROZPROSTŘENÍ ORNICE VE SVAHU V TL DO 0,15M</t>
  </si>
  <si>
    <t>plocha svahů 6 433 m2 [A]</t>
  </si>
  <si>
    <t>položka zahrnuje:         
nutné přemístění ornice z dočasných skládek vzdálených do 50m         
rozprostření ornice v předepsané tloušťce ve svahu přes 1:5</t>
  </si>
  <si>
    <t>Zahrnuje dodání a položení předepsané zatravňovací textilie bez ohledu na sklon terénu, zalévání, první pokosení</t>
  </si>
  <si>
    <t>22452</t>
  </si>
  <si>
    <t>PILOTY Z KAMENIVA DRCENÉHO – vibrované</t>
  </si>
  <si>
    <t>1,92 m3 x 272 ks = 523 m3 x 1,5 (roztlačení) = 785 m3    
štěrkodrť fr. 8/32 do štěrkových pilířů [A]</t>
  </si>
  <si>
    <t>položka zahrnuje zahrnuje dodávku kameniva předepsané frakce, včetně mimostaveništní a vnitrostaveništní dopravy, výplň piloty se zhutněním není-li v zadávací dokumentaci uvedeno jinak, jedná se o nakupovaný materiál nezahrnuje vrty</t>
  </si>
  <si>
    <t>264739</t>
  </si>
  <si>
    <t>VRTY PRO PILOTY TŘ I A II D DO 700MM</t>
  </si>
  <si>
    <t>272 ks x 5 m = 1360 bm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</si>
  <si>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</si>
  <si>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289972</t>
  </si>
  <si>
    <t>OPLÁŠTĚNÍ (ZPEVNĚNÍ) Z GEOMŘÍŽOVIN</t>
  </si>
  <si>
    <t>2x v kosolidační vrtsvě = 4 730 m2 [A], geomříž  o pevnosti min 30 KN/m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</si>
  <si>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</si>
  <si>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15 m3 betonové sloupky zábradlí (286 ks)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</si>
  <si>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</si>
  <si>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</si>
  <si>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t>
  </si>
  <si>
    <t>2 ,5 m3 ... 2x šachta na vyústění TZZ4a + 2x vyústění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</si>
  <si>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</si>
  <si>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</si>
  <si>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KARI SÍTÍ</t>
  </si>
  <si>
    <t>5 m2 x 3,03 kg/m2 = 15,15 kg (vyutužení šachet kari sítí)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</si>
  <si>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</si>
  <si>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</si>
  <si>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</si>
  <si>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typ A dl. 177 m x 40 kg/m = 7 080 kg    
typ B dl. 107,24 m x 21 kg/m = 2 252 kg    
kotveni do základové patky 286 ks x 4,471 kg/ks = 1 279 kg    
7 080 + 2 252 + 1 279 = 10 611 kg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</si>
  <si>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</si>
  <si>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45145</t>
  </si>
  <si>
    <t>PODKL A VÝPLŇ VRSTVY Z MALTY CEMENTOVÉ</t>
  </si>
  <si>
    <t>1,23 m3 zálivka sloupků zábradlí do betonových patek [A]</t>
  </si>
  <si>
    <t>Položka zahrnuje veškerý materiál, výrobky a polotovary, včetně mimostaveništní a vnitrostaveništní dopravy (rovněž přesuny), včetně naložení a složení, případně s uložením.</t>
  </si>
  <si>
    <t>51 m3 pod TZZ4a + 90 m3 pod TZZ3 = 141 m3 [A]     
pod základy a odvodňovacími příkopy TZZ</t>
  </si>
  <si>
    <t>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</si>
  <si>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 m2 x 0,2 m = 1 m3 odláždění lomovým kamenem na vyústění odvodnění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</si>
  <si>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</si>
  <si>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ZŘÍZENÍ KONSTRUČNÍ VRSTVY TĚLESA ŽELEZNIČNÍHO SPODKU ZE ŠTĚRKODRTI NOVÉ</t>
  </si>
  <si>
    <t>1 288 m3 - drenážní vrstva v rozšíření násypu - štěrkodrť 0/32</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</si>
  <si>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</si>
  <si>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ZŘÍZENÍ KONSTRUČNÍ VRSTVY TĚLESA ŽELEZNIČNÍHO SPODKU Z DRCENÉHO KAMENIVA NOVÉ</t>
  </si>
  <si>
    <t>1 348 m3 - konsolidační vrstva z kameniva fr. 32/63 mm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</si>
  <si>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</si>
  <si>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501410R</t>
  </si>
  <si>
    <t>ZŘÍZENÍ KONSTRUKČNÍ VRSTVY TĚLESA ŽELEZNIČNÍHO SPODKU ZE ZEMINY ZLEPŠENÉ (STABILIZOVANÉ)</t>
  </si>
  <si>
    <t>328 + 9 995 = 10 323 m3 [A]    
328 m3 zlepšená zemina do náspu    
9 995 m3 stabilizovaná zemina do náspu</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</si>
  <si>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</si>
  <si>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ZŘÍZENÍ KONSTRUČNÍ VRSTVY TĚLESA ŽELEZNIČNÍHO SPODKU Z GEOTEXTILIE</t>
  </si>
  <si>
    <t>2 450 m2 separační geotextilie ( min 250 g/m2) pod konsolidační vrstvou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</si>
  <si>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</si>
  <si>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27 + 140 = 167 m3  [A]    
27 m3 ložná vrstva pod dlažbu - kamenivo fr. 2/5    
140 m3 štěrkodrť fr. 0/32 - vrstva pod ložnou vrstvou a za obrubníkem u svahu</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</si>
  <si>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</si>
  <si>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</si>
  <si>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</si>
  <si>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682 m2 - betonová dlažba chodníků 200x200 mm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</si>
  <si>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</si>
  <si>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</si>
  <si>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POTRUBÍ DREN Z TRUB PLAST DN DO 200MM</t>
  </si>
  <si>
    <t>8,4 m DN 200 ...2x vyústění ze šachet příkopu TZZ4a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</si>
  <si>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</si>
  <si>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SILNIČNÍ A CHODNÍKOVÉ OBRUBY Z BETONOVÝCH OBRUBNÍKŮ ŠÍŘ 100MM</t>
  </si>
  <si>
    <t>526 m - obrubník šířky 100 mm, výšky 250 mm, vnější strany chodníků  [A]</t>
  </si>
  <si>
    <t>Položka zahrnuje:         
dodání a pokládku betonových obrubníků o rozměrech předepsaných zadávací dokumentací         
betonové lože i boční betonovou opěrku.</t>
  </si>
  <si>
    <t>210,85 m - TZZ4a mezi svahy a chodníky (704 ks)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</si>
  <si>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</si>
  <si>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419,60 m - TZZ3 příkop (1 400 ks)  [A]</t>
  </si>
  <si>
    <t>1894=1 894,000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</si>
  <si>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</si>
  <si>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N odpad: nebezpečné látky: ropné látky                   
Způsob likvidace: biodegradace</t>
  </si>
  <si>
    <t>4299+834=5 133,000 [A]</t>
  </si>
  <si>
    <t>Evidenční položka                  
N odpad: nebezpečné látky: těžké kovy a pod. (třída vyluhovatelnosti překračuje I, a II. třídu a nepřekračuje III. třídu dle vyhlášky 294/2005 Sb.)                  
Způsob likvidace: skládka S-NO</t>
  </si>
  <si>
    <t>4239+834=5 102,000 [A]</t>
  </si>
  <si>
    <t xml:space="preserve">  SO 01-14-01</t>
  </si>
  <si>
    <t>Žst. Vlkov u Tišnova, výstroj trati</t>
  </si>
  <si>
    <t>SO 01-14-01</t>
  </si>
  <si>
    <t>923121</t>
  </si>
  <si>
    <t>HEKTOMETROVNÍK</t>
  </si>
  <si>
    <t>VIz výkres Schema umístění návěstí</t>
  </si>
  <si>
    <t>1. Položka obsahuje:  
 – dodávku a osazení včetně nutných zemních prací a obetonování  
 – odrazky nebo retroreflexní fólie  
2. Položka neobsahuje:  
 X  
3. Způsob měření:  
Udává se počet kusů kompletní konstrukce nebo práce.</t>
  </si>
  <si>
    <t>923141</t>
  </si>
  <si>
    <t>MEZNÍK</t>
  </si>
  <si>
    <t>Doplnění chybějícíh mezníků</t>
  </si>
  <si>
    <t>923341</t>
  </si>
  <si>
    <t>RYCHLOSTNÍK N - TABULE</t>
  </si>
  <si>
    <t>Viz výkres Schema umístění návěstí</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</si>
  <si>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</si>
  <si>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923351</t>
  </si>
  <si>
    <t>RYCHLOSTNÍK NS - TABULE</t>
  </si>
  <si>
    <t>923441</t>
  </si>
  <si>
    <t>NÁVĚST "POSUN ZAKÁZÁN"</t>
  </si>
  <si>
    <t>923471</t>
  </si>
  <si>
    <t>SKLONOVNÍK</t>
  </si>
  <si>
    <t>923481</t>
  </si>
  <si>
    <t>STANIČNÍK - TABULE "ÚZKÁ"</t>
  </si>
  <si>
    <t>Staničník na zábradlí viz Schema umístění návěstí</t>
  </si>
  <si>
    <t>923491</t>
  </si>
  <si>
    <t>STANIČNÍK - TABULE "ŠIROKÁ"</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</si>
  <si>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</si>
  <si>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</si>
  <si>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</si>
  <si>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</si>
  <si>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</si>
  <si>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Odhad počtu nutných konzol - zajištění viditelnosti</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</si>
  <si>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</si>
  <si>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</si>
  <si>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</si>
  <si>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úsek km 48,5-50,5  po 100m</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</si>
  <si>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</si>
  <si>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</si>
  <si>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</si>
  <si>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Demontáž stáv kovových   
návěstí</t>
  </si>
  <si>
    <t>965842</t>
  </si>
  <si>
    <t>DEMONTÁŽ JAKÉKOLIV NÁVĚSTI - ODVOZ (NA LIKVIDACI ODPADŮ NEBO JINÉ URČENÉ MÍSTO)</t>
  </si>
  <si>
    <t>20 ks * 0,05 * 30km =30 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</si>
  <si>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</si>
  <si>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Výkop patek a hm kamenů - 48ks*0,3*2,0=28,8t</t>
  </si>
  <si>
    <t>Hm akmeny 21 ks *0.16 = 3,36t</t>
  </si>
  <si>
    <t>D.2.1.2.</t>
  </si>
  <si>
    <t>Nástupiště</t>
  </si>
  <si>
    <t xml:space="preserve">  SO 01-12-02</t>
  </si>
  <si>
    <t>Vlkov-Osová, nástupiště</t>
  </si>
  <si>
    <t>SO 01-12-02</t>
  </si>
  <si>
    <t>200 hod odhad časové náročnosti</t>
  </si>
  <si>
    <t>1 582 m2 plocha sejmutí drnu z oblasti nístupiště [A]</t>
  </si>
  <si>
    <t>12383A</t>
  </si>
  <si>
    <t>ODKOP PRO SPOD STAVBU SILNIC A ŽELEZNIC TŘ. II - BEZ DOPRAVY</t>
  </si>
  <si>
    <t>Výpop 1 426 m3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</si>
  <si>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</si>
  <si>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12383B</t>
  </si>
  <si>
    <t>ODKOP PRO SPOD STAVBU SILNIC A ŽELEZNIC TŘ. II - DOPRAVA</t>
  </si>
  <si>
    <t>odvoz 1426 m3 na recyklaci do 3 km [A]     
1 426 x 3 = 4 278 m3km</t>
  </si>
  <si>
    <t>Položka zahrnuje samostatnou dopravu zeminy. Množství se určí jako součin kubatutry [m3] a požadované vzdálenosti [km].</t>
  </si>
  <si>
    <t>763 + 141 + 87 = 991 [A]       
výkop z mezideponie na zásyp nástupiště a ploch z vytěžených zemin vhodných do násypu        
763 m3 - zásyp nástupiště nenamrzavou zeminou     
141 m3 - vrstva v prostoru aktivní zóny       
87 m3 - obsyp nástupiště</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</si>
  <si>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</si>
  <si>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12583B</t>
  </si>
  <si>
    <t>VYKOPÁVKY ZE ZEMNÍKŮ A SKLÁDEK TŘ. II - DOPRAVA</t>
  </si>
  <si>
    <t>3x (763 + 141 + 87) = 2 973 [A]       
výkop z mezideponie na zásyp nástupiště a ploch z vytěžených zemin vhodných do násypu        
763 m3 - zásyp nenamrzavou zeminou       
141 m3 - vrstva v prostoru aktivní zóny       
87 m3 - obsyp nástupiště</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</si>
  <si>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</si>
  <si>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</si>
  <si>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</si>
  <si>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</si>
  <si>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165 m3 zásyp trativodu fr. 16/32     
30 m3 podsyp trativodu štěrkopísek     
165 m3 + 30 m3 = 195 m3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</si>
  <si>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</si>
  <si>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18120</t>
  </si>
  <si>
    <t>ÚPRAVA PLÁNĚ SE ZHUTNĚNÍM V HORNINĚ TŘ. II</t>
  </si>
  <si>
    <t>1 103 m2 plocha pláně pod nástupištěm [A]</t>
  </si>
  <si>
    <t>plocha svahů 370 m3 [A]</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</si>
  <si>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</si>
  <si>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</si>
  <si>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</si>
  <si>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</si>
  <si>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ZÁKLADY Z PROSTÉHO BETONU DO C30/37</t>
  </si>
  <si>
    <t>250 m3 zesílený základ pod L 130 (v hlavách duktilních pilot + KARI síť)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</si>
  <si>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</si>
  <si>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289971</t>
  </si>
  <si>
    <t>OPLÁŠTĚNÍ (ZPEVNĚNÍ) Z GEOTEXTILIE</t>
  </si>
  <si>
    <t>1 233 m2 v trativodu a klínu u základu pod L 130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</si>
  <si>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</si>
  <si>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272366</t>
  </si>
  <si>
    <t>437 m2 x 3,03 kg/m2 = 1 324 kg (KARI síť)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</si>
  <si>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</si>
  <si>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22117</t>
  </si>
  <si>
    <t>PILOTY BERANĚNÉ KOVOVÉ</t>
  </si>
  <si>
    <t>24,4 kg/m trubky A 118/9mm x 5,0 m = 24,4 x 5 = 122 kg/ks  
770 ks x 122 kg = 93 940 kg  
celkem 93,940 t [A]</t>
  </si>
  <si>
    <t>položka zahrnuje: - nastražení a zaberanění dílců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</si>
  <si>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VÝZTUŽ ZÁKLADŮ Z OCELI 10505, B500B</t>
  </si>
  <si>
    <t>ocelová roznášecí deska P25/200 7,85 kg/ks = 7,85 x 770 = 6 044,5 kg  
ocelový centrovací klín A 9 mm dl 380 mm...0,19 kg/ks = 0,19 x 770 = 146,3 kg  
beranící botka A 170 mm...14,3 kg/ks = 14,3 x 770 = 11 011 kg  
celkem 6 044,5 + 146,3 + 11 011 = 17 201,8 kg = 17, 2018 t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</si>
  <si>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</si>
  <si>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281611</t>
  </si>
  <si>
    <t>INJEKTOVÁNÍ NÍZKOTLAKÉ Z CEMENTOVÝCH POJIV NA POVRCHU</t>
  </si>
  <si>
    <t>350 m3 zálivkový beton C 20/25 pro injektáž duktilních pilot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</si>
  <si>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</si>
  <si>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327325</t>
  </si>
  <si>
    <t>ZDI OPĚRNÉ, ZÁRUBNÍ, NÁBŘEŽNÍ ZE ŽELEZOVÉHO BETONU DO C30/37</t>
  </si>
  <si>
    <t>zídky a schody na koncích nástupišť ... celkem 13 m3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</si>
  <si>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</si>
  <si>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typ A kotvené do L130 dl. 97,7 m á 1,0 m tj. 194 ks...4 726 kg     
typ A kotvené přes patní desku s podlitím dl. 67 m á 1,0 m tj. 70 + 8 ks...2 761 kg     
typ A kotvené do zákl. patky dl. 103,74 m á 1,0 m tj. 100 ks...4 597 kg     
typ A … 4 726 + 2 761 + 4 597 = 12 084 kg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</si>
  <si>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</si>
  <si>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45131A</t>
  </si>
  <si>
    <t>PODKLADNÍ A VÝPLŇOVÉ VRSTVY Z PROSTÉHO BETONU C20/25</t>
  </si>
  <si>
    <t>64 m3 pod základ nástupištních zídek L 130 a pod zídkami a schody na konci nást.     
5,3 m3 betonové patky zábradlí     
64 + 5,3 = 69,3 m3 [A]</t>
  </si>
  <si>
    <t>pod L 130 ... 97 m + 2x 140 m = 377 m x 0,001 = 0,38 m3     
0,43 m3 zálivka slouplů zábradlí do betonových patek     
0,38 + 0,43 = 0,81 m3 [A]</t>
  </si>
  <si>
    <t>7 m3 pod obrudníkem a pod odlážděním vyústění strativodu [A]</t>
  </si>
  <si>
    <t>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</si>
  <si>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37 m2 x 0,2 m = 7,4 m3 odláždění lomovým kamenem na vyústění odvodnění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</si>
  <si>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</si>
  <si>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59 m3 odvodňovací klín u základu L 130 - fr. 32/63 [A]</t>
  </si>
  <si>
    <t>1. Položka obsahuje:           
 – dodávku, dopravu a uložení kameniva předepsané specifikace a frakce v požadované míře zhutnění           
2. Položka neobsahuje:           
 X           
3. Způsob měření:           
Měří se objem kolejového lože v projektovaném profilu.</t>
  </si>
  <si>
    <t>32 m3 ložná vrstva pod KDL a bet. dlažbu - fr. 2/5     
352 m3 vrstva pod ložnou vrstvou - fr. 0/32     
32 + 352 = 384 m3 [A]</t>
  </si>
  <si>
    <t>- dodání kameniva předepsané kvality a zrnitosti           
- rozprostření a zhutnění vrstvy v předepsané tloušťce           
- zřízení vrstvy bez rozlišení šířky, pokládání vrstvy po etapách           
- nezahrnuje postřiky, nátěry</t>
  </si>
  <si>
    <t>582611R</t>
  </si>
  <si>
    <t>511 m2 plocha dlažby nástupiště mimo konzolové desky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</si>
  <si>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</si>
  <si>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777 m2 izolační nátěr rubů L 130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</si>
  <si>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</si>
  <si>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</si>
  <si>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</si>
  <si>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36 m2 asf. pásy šířky 100 mm - překrytí spár mezi L 130 [A]</t>
  </si>
  <si>
    <t>87427</t>
  </si>
  <si>
    <t>POTRUBÍ Z TRUB PLASTOVÝCH ODPADNÍCH DN DO 100MM</t>
  </si>
  <si>
    <t>trubka DN 100 mm v základu pod nást. zídkami L 130     
278 ks dl. 1,20 m = 334 m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</si>
  <si>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</si>
  <si>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</si>
  <si>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</si>
  <si>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trativod pod nástupišti + vyústění na svah - celkové dl. 301 m [A]</t>
  </si>
  <si>
    <t>trativodní šachta 10 ks (celkem dl. 21,0 m)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</si>
  <si>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</si>
  <si>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106 m obrubník šířky 100 mm, výšky 250 mm - vnější hrana nást. u TK 102 [A]</t>
  </si>
  <si>
    <t>Položka zahrnuje:           
dodání a pokládku betonových obrubníků o rozměrech předepsaných zadávací dokumentací           
betonové lože i boční betonovou opěrku.</t>
  </si>
  <si>
    <t>924415R</t>
  </si>
  <si>
    <t>NÁSTUPIŠTNÍ BLOK L130 resp. L130/2</t>
  </si>
  <si>
    <t>140 m nástupní hrana nástupiště č. 1  (70x L 130)     
 97m zadní hrana nást. č. 1 ... (48x L 130 + 1x L 130/2)     
140 m nástupní hrana nástupiště č. 2  (70x L 130)     
140 + 97 + 140 = 377 m [A]</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</si>
  <si>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</si>
  <si>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S KONZOLOVÝMI DESKAMI LOMENÝMI KDL 800/1600</t>
  </si>
  <si>
    <t>272x KDL 800/1600     
2x KDL 800/1600 koncová levá     
2x KDL 800/1600 koncová pravá     
4x KDL 800/1600 signální     
272 + 2 +2 + 4 = 280 m [A]</t>
  </si>
  <si>
    <t>924913R</t>
  </si>
  <si>
    <t>NÁSTUPIŠTĚ - OPTICKÉ ZNAČENÍ NÁTĚREM ŠÍŘKY 0,20 M, ODSTÍN ŽLUTÁ 6200</t>
  </si>
  <si>
    <t>2x 140 m - 4x 0,60 m + 2,2 m + 2x 2,3 m + 2,4 m = 286,8 m [A]     
Výpočet ve výkazu výměr.        
Délka nástupiště = 2x 140 m</t>
  </si>
  <si>
    <t>1. Položka obsahuje:           
 – příprava a očištění podkladu           
 – dodání a aplikace nátěrové hmoty           
2. Položka neobsahuje:           
 X           
3. Způsob měření:           
Měří se metr délkový.</t>
  </si>
  <si>
    <t>924914</t>
  </si>
  <si>
    <t>NÁSTUPIŠTĚ - SIGNÁLNÍ PÁS Z DLAŽDIC S RELIÉFNÍM POVRCHEM</t>
  </si>
  <si>
    <t>7 m2 signální pásy mimo desky KDL 800/1600 [A]</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</si>
  <si>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</si>
  <si>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93751R</t>
  </si>
  <si>
    <t>Stavební příprava pro montáž mobiliáře - KOVOVÉ LAVIČKY</t>
  </si>
  <si>
    <t>A.2 Sedací nábytek do exteriéru, dodávka předmětem centrálního nákupu</t>
  </si>
  <si>
    <t>4ks (2ks na každém nástupišti) [A]</t>
  </si>
  <si>
    <t>Položka zahrnuje:           
- montáž a osazení kompletního zařízení, předepsaného zadávací dokumentací</t>
  </si>
  <si>
    <t>93753</t>
  </si>
  <si>
    <t>NEOCEŇOVAT - DODÁVKA A MONTÁŽ MOBILIÁŘE - NÁDOBA NA ZIMNÍ POSYP 400 L S VÝSYPNÝM OTVOREM A KOTVENÍM</t>
  </si>
  <si>
    <t>4ks (2 ks na každém nástupišti)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</si>
  <si>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</si>
  <si>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93754R</t>
  </si>
  <si>
    <t>NEOCEŇOVAT - DODÁVKA A MONTÁŽ MOBILIÁŘE - DÁVKOVAČ NA DEZINFEKCI</t>
  </si>
  <si>
    <t>2ks (1 ks na každém nástupišti) [A]</t>
  </si>
  <si>
    <t>R93723</t>
  </si>
  <si>
    <t>Stavební příprava pro montáž mobiliáře - ODPADKOVÝ KOŠ NA SMĚSNÝ ODPAD</t>
  </si>
  <si>
    <t>KS</t>
  </si>
  <si>
    <t>B.2 Nádoby na odpad do exteriéru, dodávka předmětem centrálního nákupu</t>
  </si>
  <si>
    <t>4ks (2 ks na každém nástupišti) [A]      
"Položka zahrnuje:       
- montáž a osazení kompletního zařízení, předepsaného zadávací dokumentací "</t>
  </si>
  <si>
    <t>93723R</t>
  </si>
  <si>
    <t>NEOCEŇOVAT - DODÁVKA MOBILIÁŘE - ODPADKOVÝ KOŠ NA SMĚSNÝ ODPAD</t>
  </si>
  <si>
    <t>B.2 Nádoby na odpad do exteriéru</t>
  </si>
  <si>
    <t>Položka zahrnuje:         
-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</si>
  <si>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NEOCEŇOVAT - DODÁVKA MOBILIÁŘE - KOVOVÉ LAVIČKY</t>
  </si>
  <si>
    <t>A.2 Sedací nábytek do exteriéru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</si>
  <si>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</si>
  <si>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285,607+17,6=303,207 [A]</t>
  </si>
  <si>
    <t>D.2.1.4.1</t>
  </si>
  <si>
    <t>Mosty, propustky, zdi</t>
  </si>
  <si>
    <t xml:space="preserve">  SO 01-20-03</t>
  </si>
  <si>
    <t>Žst. Vlkov u Tišnova, Most v km 49,703</t>
  </si>
  <si>
    <t>SO 01-20-03</t>
  </si>
  <si>
    <t>12110A</t>
  </si>
  <si>
    <t>SEJMUTÍ ORNICE NEBO LESNÍ PŮDY - BEZ DOPRAVY</t>
  </si>
  <si>
    <t>příloha 2.401</t>
  </si>
  <si>
    <t>v okolí K2L 11,92*3=35,760 [A]   
v okolí K2P 9,95*3=29,850 [B]   
v okolí K1P 9,95*3=29,850 [C]   
v okolí K1L 4,7*3=14,100 [D]   
(a+b+c+d)*0,1m tloustky=10,956 [E]</t>
  </si>
  <si>
    <t>položka zahrnuje sejmutí ornice bez ohledu na tloušťku vrstvy      
nezahrnuje uložení na trvalou skládku</t>
  </si>
  <si>
    <t>13173A</t>
  </si>
  <si>
    <t>HLOUBENÍ JAM ZAPAŽ I NEPAŽ TŘ. I - BEZ DOPRAVY</t>
  </si>
  <si>
    <t>vykop za operou:  15.98 * (50.7+58.4) m2 plochy = 1743.418 [A] 
vykop pro kridla: 
  plocha na konci kridla: ( (2+2*0.4) + 4.91) * 1.055 / 2 = 4.067 [B] 
  prumerna plocha kridel O1:  (50.7 + B)/2 = 27.384 [C] 
  prumerna plocha kriedl O2: (58.4 + B)/2 = 31.234 [D] 
plocha pro stavajici kridla: delka (8.06+8.11) * ( C + D ) = 947.869 [E] 
dodatecny vykop pro nova kridla: ( (3.1+4.36)*0.63 )/2 = 2.35 [F] 
delka vykopu ( (3.6) + (12.23+0.63) + (10.62+0.53) + (10.62+0.53) ) = 37.915 [G] 
vykop pro zkpp 0.6m * 5.4m * 22.5m * 2 koleje = 145.800 [H] 
A + E + F + G + H = 2926.171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</si>
  <si>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</si>
  <si>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zasyp pred kridly</t>
  </si>
  <si>
    <t>plocha 1,1 * ( 0,8+ 2,2)/2=1,650 [A]   
delka 15+ 2*12,5 + 9,5 =49,500 [B]   
a*b=81,675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</si>
  <si>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</si>
  <si>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18220</t>
  </si>
  <si>
    <t>ROZPROSTŘENÍ ORNICE VE SVAHU</t>
  </si>
  <si>
    <t>rozposteni sejmute ornice    
10,956=10,956 [A]</t>
  </si>
  <si>
    <t>položka zahrnuje:      
nutné přemístění ornice z dočasných skládek vzdálených do 50m      
rozprostření ornice v předepsané tloušťce ve svahu přes 1:5</t>
  </si>
  <si>
    <t>plocha ornice (2*3 + 9,95*3 + 9,95*3 + 4,7*3)=79,800 [A]   
odlazdeni (11*1,2+9*1,2*2)=34,800 [B]   
a-b=45,000 [C]</t>
  </si>
  <si>
    <t>18481</t>
  </si>
  <si>
    <t>OCHRANA STROMŮ BEDNĚNÍM</t>
  </si>
  <si>
    <t>Ochrana kulturní památky - boží muka</t>
  </si>
  <si>
    <t>16=16,000 [A]</t>
  </si>
  <si>
    <t>položka zahrnuje veškerý materiál, výrobky a polotovary, včetně mimostaveništní a vnitrostaveništní dopravy (rovněž přesuny), včetně naložení a složení, případně s uložením</t>
  </si>
  <si>
    <t>(25+27)*2,0m=104,000 [A]</t>
  </si>
  <si>
    <t>21264</t>
  </si>
  <si>
    <t>TRATIVODY KOMPLET Z TRUB Z PLAST HMOT DN DO 200MM</t>
  </si>
  <si>
    <t>včetně obsypu trativodu</t>
  </si>
  <si>
    <t>25+27=52,000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</si>
  <si>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</si>
  <si>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22432</t>
  </si>
  <si>
    <t>PILOTY ZE ŽELEZOBETONU</t>
  </si>
  <si>
    <t>(16+16)*6,25=200,000 [B]   
(6+6+6+4)*4,25=93,500 [A]   
(a+b)*0,312=91,572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</si>
  <si>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</si>
  <si>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</si>
  <si>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</si>
  <si>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19,044=19,044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</si>
  <si>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</si>
  <si>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264139</t>
  </si>
  <si>
    <t>VRTY PRO PILOTY TŘ I D DO 700MM</t>
  </si>
  <si>
    <t>(16+16)*6,25=200,000 [A]   
(6+6+6+4)*4,25=93,500 [B]   
a+b=293,500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</si>
  <si>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</si>
  <si>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333325</t>
  </si>
  <si>
    <t>MOSTNÍ OPĚRY A KŘÍDLA ZE ŽELEZOVÉHO BETONU DO C30/37</t>
  </si>
  <si>
    <t>prava strana O1+O2   
  zaklad 1,269m^2  *  10,37m  =13,160 [A]   
  drik tlostky 0,35 * (0,99+4,53)/2*10,545 =10,186 [B]   
  rimsa 0,1235m^2 * 10,545 =1,302 [C]   
(a+b+c)*2 =49,296 [D]   
leva strana O2   
  zaklad 1,269m^2 * 12,41m =15,748 [E]   
  drik tlostky 0,35 * (0,35+4,73)/2*12,623 =11,222 [F]   
  rimsa 0,1235m^2 * 12,623 =1,559 [G]   
e+f+g=28,529 [H]   
leva strana O1   
  zaklad 1,269m^2 * (0,96+4,57)m  =7,018 [I]   
  drik tlostky 0,35 *  ( (3,96+4,65)/2*4,65 + 3,96*1,275)  =8,774 [J]   
  rimsa 0,1235m^2 * (4,65+1,275) =0,732 [K]   
i+j+k =16,524 [L]   
d+h+l =94,349 [M]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</si>
  <si>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</si>
  <si>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</si>
  <si>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</si>
  <si>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vykr 2.507 K1L 2,163=2,163 [A]   
vykr 2.509 K1P a K2P 6,712=6,712 [B]   
vykr 2.511 K2L 3,96=3,960 [C]   
a+b+c=12,835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</si>
  <si>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</si>
  <si>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včetně VTD a kotvení</t>
  </si>
  <si>
    <t>vykr 2.701 1149,1+72,8=1 221,900 [A]   
vykr 2.702 162,04+10,4=172,440 [B]   
vykr 2.703 454,38+31,2=485,580 [C]   
vykr 2.704 232,76+15,6=248,360 [D]   
a+b+c+d=2 128,280 [E]</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</si>
  <si>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</si>
  <si>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389325</t>
  </si>
  <si>
    <t>MOSTNÍ RÁMOVÉ KONSTRUKCE ZE ŽELEZOBETONU C30/37</t>
  </si>
  <si>
    <t>základ 3,615m^2 * 11,6m * 2 opery =83,868 [A]   
poloram 26,3435m^2 * 11,6m =305,585 [B]   
zavesene kridla (0,63+3,78)/2*4,75 *4 =41,895 [C]   
poprsni zed tloustka 0,31*  vyska (0,43+0,55)/2 * delka 12,7 *  2 ks =3,858 [D]   
rimsy 0,1235 * (4,73*2+12,7) * 2 =5,474 [E]   
a+b+c+d+e=440,680 [F]</t>
  </si>
  <si>
    <t>389365</t>
  </si>
  <si>
    <t>VÝZTUŽ MOSTNÍ RÁMOVÉ KONSTRUKCE Z OCELI 10505, B500B</t>
  </si>
  <si>
    <t>vyztuz  53,547 =53,547 [A]</t>
  </si>
  <si>
    <t>451313</t>
  </si>
  <si>
    <t>PODKLADNÍ A VÝPLŇOVÉ VRSTVY Z PROSTÉHO BETONU C16/20</t>
  </si>
  <si>
    <t>přílohy 2.502, 2.503</t>
  </si>
  <si>
    <t>zaklad poloramu 2*11,9*3,3=78,540 [A]   
prave kridla  2,2*10,52 * 2 =46,288 [B]   
leve kridlo O1 2,2*(1,25+4,65) =12,980 [C]   
leve kridlo O2 2,2*12,63 =27,786 [D]   
(a+b+c+d)*0,15 =24,839 [E]</t>
  </si>
  <si>
    <t>451314</t>
  </si>
  <si>
    <t>PODKLADNÍ A VÝPLŇOVÉ VRSTVY Z PROSTÉHO BETONU C25/30</t>
  </si>
  <si>
    <t>odvodneni (20+21)*1,14=46,740 [A]   
odlazdeni 11*1,2*0,1+9*1,2*0,1*2=3,480 [B]   
pata odlazdeni (0,3*0,3*1,0) * 3 =0,270 [C]   
a+b+c=50,490 [D]</t>
  </si>
  <si>
    <t>45852</t>
  </si>
  <si>
    <t>VÝPLŇ ZA OPĚRAMI A ZDMI Z KAMENIVA DRCENÉHO</t>
  </si>
  <si>
    <t>příloha 2.402, 2.601</t>
  </si>
  <si>
    <t>zásyp za polorámem (25.2 + 26.3 "m^2")*11.6 m = 597.4 [A] m^3  
zasyp za kridly: 11.1 "m^2" * (6+9+9+3) = 299.7 [B] m^3  
A+B = 778.1</t>
  </si>
  <si>
    <t>položka zahrnuje dodávku předepsaného kameniva, mimostaveništní a vnitrostaveništní dopravu a jeho uložení      
není-li v zadávací dokumentaci uvedeno jinak, jedná se o nakupovaný materiál</t>
  </si>
  <si>
    <t>45868</t>
  </si>
  <si>
    <t>VÝPLŇ ZA OPĚRAMI A ZDMI Z JÍLU</t>
  </si>
  <si>
    <t>za polorámem: 2*6.7 m2 * 11.6 m = 77.72 [A] m^3  
pro křídla: (6.3 + 1.4 m^2) * (13m + 12m + 12m + 8 m) = 346.5 [B]  
A+B = 424.22 m^3</t>
  </si>
  <si>
    <t>položka zahrnuje:      
- dodávku jílu a zásyp se zhutněním včetně mimostaveništní a vnitrostaveništní dopravy</t>
  </si>
  <si>
    <t>46321</t>
  </si>
  <si>
    <t>ROVNANINA Z LOMOVÉHO KAMENE</t>
  </si>
  <si>
    <t>2* 1,9*11,6=44,080 [A]</t>
  </si>
  <si>
    <t>položka zahrnuje:      
- dodávku a vyrovnání lomového kamene předepsané frakce do předepsaného tvaru včetně mimostaveništní a vnitrostaveništní dopravy      
není-li v zadávací dokumentaci uvedeno jinak, jedná se o nakupovaný materiál</t>
  </si>
  <si>
    <t>11*1,2*0,2+9*1,2*0,2*2=6,960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</si>
  <si>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</si>
  <si>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711131</t>
  </si>
  <si>
    <t>IZOLACE BĚŽNÝCH KONSTRUKCÍ PROTI VOLNĚ STÉKAJÍCÍ VODĚ ASFALTOVÝMI NÁTĚRY</t>
  </si>
  <si>
    <t>příloha 2.801      
typ 3</t>
  </si>
  <si>
    <t>5,91*4 + 4*(5,4+0,8)*0,47=35,296 [B] rovnoběžná křídla   
4*8,5=34,000 [C] čelo polorámu   
(21,9+5,8) + (3,2+0,27+5,17+1,53)*1,5 + 2,75=45,705 [D] zalomené křídlo   
36,0 + 1,5 + 12,79*1,5 + 12,5*1,5 =75,435 [E] K2L   
(33,0 + 1,7 + 10,69*1,5 + 10,4*1,5)*2 =132,670 [F] pravé křídla   
b+c+d+e+f=323,106 [G]</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</si>
  <si>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</si>
  <si>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711132</t>
  </si>
  <si>
    <t>IZOLACE BĚŽNÝCH KONSTRUKCÍ PROTI VOLNĚ STÉKAJÍCÍ VODĚ ASFALTOVÝMI PÁSY</t>
  </si>
  <si>
    <t>příloha 2.801      
typ 2</t>
  </si>
  <si>
    <t>4,9*(25+27)=254,800 [C] rubová drenáž   
2*2,5*11,6=58,000 [D] přední část opěr   
4*10,5m2=42,000 [E] rub křídel   
c+d+e=354,800 [F]</t>
  </si>
  <si>
    <t>711412</t>
  </si>
  <si>
    <t>IZOLACE MOSTOVEK CELOPLOŠNÁ ASFALTOVÝMI PÁSY</t>
  </si>
  <si>
    <t>příloha 2.801      
typ 1</t>
  </si>
  <si>
    <t>izolace s bet ochranou 169,128=169,128 [A]   
izolace s prizdivkou 182,250=182,250 [B]   
a+b=351,378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</si>
  <si>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</si>
  <si>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</si>
  <si>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</si>
  <si>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příloha 2.801      
typ 1a - beton</t>
  </si>
  <si>
    <t>(0,95*2+12,68) * 11,6 =169,128 [B]</t>
  </si>
  <si>
    <t>položka zahrnuje:      
- dodání  předepsaného ochranného materiálu      
- zřízení ochrany izolace</t>
  </si>
  <si>
    <t>příloha 2.801      
typ 1a - prizdivka</t>
  </si>
  <si>
    <t>(1,1+6,26+0,2)*2 * 11,6 =175,392 [A]   
0,27*12,7 * 2 =6,858 [B]   
a+b=182,250 [C]</t>
  </si>
  <si>
    <t>711509</t>
  </si>
  <si>
    <t>OCHRANA IZOLACE NA POVRCHU TEXTILIÍ</t>
  </si>
  <si>
    <t>spadovy beton drenaze 4,9*(25+27)=254,800 [A]   
zaklad 2*2,5*11,6=58,000 [B]   
kridla 4*10,5 m^2=42,000 [C]   
a+b+c=354,800 [D]</t>
  </si>
  <si>
    <t>78383</t>
  </si>
  <si>
    <t>NÁTĚRY BETON KONSTR TYP S4 (OS-C)</t>
  </si>
  <si>
    <t>vyska (1,5+0,5)=2,000 [A]   
delka 11,76*2=23,520 [B]   
a*b=47,040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</si>
  <si>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</si>
  <si>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91355</t>
  </si>
  <si>
    <t>EVIDENČNÍ ČÍSLO MOSTU</t>
  </si>
  <si>
    <t>položka zahrnuje štítek s evidenčním číslem mostu, sloupek dopravní značky včetně osazení a nutných zemních prací a zabetonování</t>
  </si>
  <si>
    <t>lem odlaždeni</t>
  </si>
  <si>
    <t>12,2+10,5+10,5=33,200 [A]</t>
  </si>
  <si>
    <t>Položka zahrnuje:      
dodání a pokládku betonových obrubníků o rozměrech předepsaných zadávací dokumentací      
betonové lože i boční betonovou opěrku.</t>
  </si>
  <si>
    <t>93333</t>
  </si>
  <si>
    <t>ZKOUŠKA INTEGRITY PILOT SYSTÉMOVÝCH</t>
  </si>
  <si>
    <t>8*4+6+6+6+4=54,000 [A]</t>
  </si>
  <si>
    <t>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t>
  </si>
  <si>
    <t>936501</t>
  </si>
  <si>
    <t>DROBNÉ DOPLŇK KONSTR KOVOVÉ NEREZ</t>
  </si>
  <si>
    <t>kontrolní měřící body</t>
  </si>
  <si>
    <t>5* 3,2 kg=16,000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</si>
  <si>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</si>
  <si>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křídla 4* (20,40*2+10*0,75)=193,200 [A]   
nk 15.98*(6.5+9.06+4.21+3.51) + 9.21*0.44*14.46 = 430.612 [B] 
a+b=623.812 [C]</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</si>
  <si>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</si>
  <si>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0,150=0,150 [B]</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</si>
  <si>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</si>
  <si>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2*4,7*15,2=142,880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</si>
  <si>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</si>
  <si>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R91345</t>
  </si>
  <si>
    <t>NIVELAČNÍ ZNAČKY KOVOVÉ</t>
  </si>
  <si>
    <t>Náhrada za zrušený nivelační pořad IV. řádu Ki02      
Jedná se o nivelační značku umístěnou do parapetu mostu</t>
  </si>
  <si>
    <t>položka zahrnuje:      
- dodání a osazení nivelační značky včetně nutných prací a materiálů a výplně pro kotvení      
- vnitrostaveništní a mimostaveništní dopravu      
- rekongoskaci      
- zaměření místopisu      
- měření a výpočty</t>
  </si>
  <si>
    <t>vykop 2926.171 [A]   
piloty 293,5*0,312=91,572 [B]   
(a+b)*1,85=5 582.825 [C]</t>
  </si>
  <si>
    <t>623.812*2,5=1 233,000 [A]</t>
  </si>
  <si>
    <t>Evidenční položka         
N odpad: nebezpečné látky:dehet (třída vyluhovatelnosti překračuje I, a II. třídu a nepřekračuje III. třídu dle vyhlášky 273/2021 Sb.)         
Způsob likvidace: skládka S-NO, spalovna N odpadu</t>
  </si>
  <si>
    <t>142,88*0,04*2,5=14,288 [A]</t>
  </si>
  <si>
    <t>0,150=0,150 [A]</t>
  </si>
  <si>
    <t xml:space="preserve">  SO 01-20-05</t>
  </si>
  <si>
    <t>Žst. Vlkov u Tišnova, Most v km 50,001</t>
  </si>
  <si>
    <t>SO 01-20-05</t>
  </si>
  <si>
    <t>11529</t>
  </si>
  <si>
    <t>PŘEV VOD NA POVRCHU POTR DN NAD 1600MM NEBO ŽLAB R.O. NAD 5,0M</t>
  </si>
  <si>
    <t>60=60.000 [A]</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</si>
  <si>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</si>
  <si>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</si>
  <si>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</si>
  <si>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25*3=75.000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</si>
  <si>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</si>
  <si>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1,5*2*8,5=25.500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</si>
  <si>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</si>
  <si>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285394</t>
  </si>
  <si>
    <t>DODATEČNÉ KOTVENÍ VLEPENÍM BETONÁŘSKÉ VÝZTUŽE D DO 25MM DO VRTŮ</t>
  </si>
  <si>
    <t>délka vrtu 400 mm</t>
  </si>
  <si>
    <t>21*2=42.000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</si>
  <si>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</si>
  <si>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</si>
  <si>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</si>
  <si>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1,72=1.720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</si>
  <si>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</si>
  <si>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</si>
  <si>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</si>
  <si>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0,13=0.130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</si>
  <si>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</si>
  <si>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(18m2 + 15m2 )*0,1m*1,5=4.950 [A] 
(34m2 + 23m2 +3,5m*33m )*0,1m =17.250 [B] 
A+B=22.200 [C] 
2,7 m2 *1 m + 4,1m2 * 1m=6.800 [D] 
C+D=29.000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</si>
  <si>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</si>
  <si>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(18m2 +15m2 )*0,2m *1,5=9.900 [A] 
(34m2 + 23m2 +3,5m *33m )*0,2=34.500 [B] 
A+B=44.400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</si>
  <si>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</si>
  <si>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</si>
  <si>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626111</t>
  </si>
  <si>
    <t>REPROFILACE PODHLEDŮ, SVISLÝCH PLOCH SANAČNÍ MALTOU JEDNOVRST TL 10MM</t>
  </si>
  <si>
    <t>(10*33+17*4)=398.000 [A] 
A*0,5=199.000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</si>
  <si>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</si>
  <si>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626113</t>
  </si>
  <si>
    <t>REPROFILACE PODHLEDŮ, SVISLÝCH PLOCH SANAČNÍ MALTOU JEDNOVRST TL 30MM</t>
  </si>
  <si>
    <t>62641</t>
  </si>
  <si>
    <t>SJEDNOCUJÍCÍ STĚRKA JEMNOU MALTOU TL CCA 2MM</t>
  </si>
  <si>
    <t>(10*33+17*4)=398.000 [A]</t>
  </si>
  <si>
    <t>62662</t>
  </si>
  <si>
    <t>INJEKTÁŽ TRHLIN TĚSNÍCÍ</t>
  </si>
  <si>
    <t>položka zahrnuje:  
dodávku veškerého materiálu potřebného pro předepsanou úpravu v předepsané kvalitě  
vyčištění trhliny  
provedení vlastní injektáže  
potřebná lešení a podpěrné konstrukce</t>
  </si>
  <si>
    <t>62664</t>
  </si>
  <si>
    <t>INJEKTÁŽ TRHLIN DILATAČNĚ SPOJUJÍCÍ</t>
  </si>
  <si>
    <t>78381</t>
  </si>
  <si>
    <t>NÁTĚRY BETON KONSTR TYP S1 (OS-A)</t>
  </si>
  <si>
    <t>opěry do výšky 1m nad dlažbu</t>
  </si>
  <si>
    <t>43,16 m * 1 m * 2 =86.320 [A]</t>
  </si>
  <si>
    <t>9112A1</t>
  </si>
  <si>
    <t>ZÁBRADLÍ MOSTNÍ S VODOR MADLY - DODÁVKA A MONTÁŽ</t>
  </si>
  <si>
    <t>6,1*4+4,6*2=33.600 [A]</t>
  </si>
  <si>
    <t>položka zahrnuje:  
dodání zábradlí včetně předepsané povrchové úpravy  
kotvení sloupků, t.j. kotevní desky, šrouby z nerez oceli, vrty a zálivku, pokud zadávací dokumentace nestanoví jinak  
případné nivelační hmoty pod kotevní desky</t>
  </si>
  <si>
    <t>9352A2</t>
  </si>
  <si>
    <t>PŘÍKOPOVÉ ŽLABY Z BETON TVÁRNIC ŠÍŘ DO 300MM DO BETONU TL 100MM</t>
  </si>
  <si>
    <t>6,5*2=13.000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</si>
  <si>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</si>
  <si>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938542</t>
  </si>
  <si>
    <t>OČIŠTĚNÍ BETON KONSTR OTRYSKÁNÍM TLAK VODOU DO 500 BARŮ</t>
  </si>
  <si>
    <t>položka zahrnuje očištění předepsaným způsobem včetně odklizení vzniklého odpadu</t>
  </si>
  <si>
    <t>96613A</t>
  </si>
  <si>
    <t>BOURÁNÍ KONSTRUKCÍ Z KAMENE NA MC - BEZ DOPRAVY</t>
  </si>
  <si>
    <t>0,2*6,1*2=2.440 [A] 
1*50=50.000 [B] 
A+B=52.440 [C]</t>
  </si>
  <si>
    <t>1,5*2*8,5=25.500 [A] 
25*3=75.000 [B] 
A+B=100.500 [C] 
C*1,8=180.900 [D] 
0,2*6,1*2=2.440 [E] 
1*50=50.000 [F] 
E+F=52.440 [G] 
G*2,5=131.100 [H] 
D+H=312.000 [I]</t>
  </si>
  <si>
    <t xml:space="preserve">  SO 01-20-06</t>
  </si>
  <si>
    <t>Žst. Vlkov u Tišnova, Most v km 50,253</t>
  </si>
  <si>
    <t>SO 01-20-06</t>
  </si>
  <si>
    <t>"ZKPP" 0,55*31*8,6=146.630 [A] 
"výkop" 2*8,6*(1,3*0,5+0,1*5,2)=20.124 [B] 
Celkem: A+B=166.754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</si>
  <si>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</si>
  <si>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2*12,8=25.600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</si>
  <si>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</si>
  <si>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t>
  </si>
  <si>
    <t>SEPARAČNÍ GEOTEXTILIE</t>
  </si>
  <si>
    <t>Geotextílie s funkcí separace a filtrace oddělující drenážní komín a zásyp železničního spodku</t>
  </si>
  <si>
    <t>2*1,0*8,6=17.200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</si>
  <si>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</si>
  <si>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285392</t>
  </si>
  <si>
    <t>DODATEČNÉ KOTVENÍ VLEPENÍM BETONÁŘSKÉ VÝZTUŽE D DO 16MM DO VRTŮ</t>
  </si>
  <si>
    <t>viz př. 2.503</t>
  </si>
  <si>
    <t>př. 2.503</t>
  </si>
  <si>
    <t>0,5*0,3*(10,67+9,2+9,2+9,5)+0,4*((1,25+0,1)/2*10,67+0,5*0,45*9,2)=9.494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</si>
  <si>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</si>
  <si>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výkresu 2.601</t>
  </si>
  <si>
    <t>Z1+Z2+Z3+Z4+Z5+Z6+konstr. ocel 
438,36+143,41+218,81+214,54+216,79+216,94+97,92=1 546.770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</si>
  <si>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</si>
  <si>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421125</t>
  </si>
  <si>
    <t>MOSTNÍ NOSNÉ DESKOVÉ KONSTR Z DÍLCŮ ŽELBET DO C30/37</t>
  </si>
  <si>
    <t>viz př. 2.501</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</si>
  <si>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</si>
  <si>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421365</t>
  </si>
  <si>
    <t>VÝZTUŽ MOSTNÍ DESKOVÉ KONSTRUKCE Z OCELI 10505, B500B</t>
  </si>
  <si>
    <t>viz př. 2.502</t>
  </si>
  <si>
    <t>(6504,28+1,97)*0,001=6.506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</si>
  <si>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</si>
  <si>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"odvodnění rubu" 2*0,4*1,3*11,0=11.440 [A]</t>
  </si>
  <si>
    <t>"pod nasazenou deskou" 2*0,1*5,2=1.040 [A]</t>
  </si>
  <si>
    <t>626112</t>
  </si>
  <si>
    <t>REPROFILACE PODHLEDŮ, SVISLÝCH PLOCH SANAČNÍ MALTOU JEDNOVRST TL 20MM</t>
  </si>
  <si>
    <t>"30% plochy betonového zdiva klenby" 8,6*(2*2,4+9,8)*0,3=37.668 [A]</t>
  </si>
  <si>
    <t>"betonové zdivo klenby" 8,6*(2*2,4+9,8)=125.560 [A]</t>
  </si>
  <si>
    <t>62745</t>
  </si>
  <si>
    <t>SPÁROVÁNÍ STARÉHO ZDIVA CEMENTOVOU MALTOU</t>
  </si>
  <si>
    <t>"křídla" 4*0,5*6,2*9,5=117.800 [A] 
"průčelí" 2*20,4m2=40.800 [B] 
Celkem: A+B=158.600 [C]</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</si>
  <si>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</si>
  <si>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"deska" 11,53*12,78=147.353 [A] 
"odvodnění rubu" 2*1,3*11,0=28.600 [B] 
Celkem: A+B=175.953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</si>
  <si>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</si>
  <si>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tvrdá ochranná vrstava</t>
  </si>
  <si>
    <t>11,53*12,78=147.353 [A]</t>
  </si>
  <si>
    <t>položka zahrnuje:  
- dodání  předepsaného ochranného materiálu  
- zřízení ochrany izolace</t>
  </si>
  <si>
    <t>2*1,0*11,0=22.000 [A]</t>
  </si>
  <si>
    <t>938442</t>
  </si>
  <si>
    <t>OČIŠTĚNÍ ZDIVA OTRYSKÁNÍM TLAKOVOU VODOU DO 500 BARŮ</t>
  </si>
  <si>
    <t>odstranění částí čelních zdí</t>
  </si>
  <si>
    <t>1,684*9,2*2=30.986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</si>
  <si>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</si>
  <si>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demontáž zábradlí</t>
  </si>
  <si>
    <t>11,2*2*53,085*0,001=1.189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</si>
  <si>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</si>
  <si>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Náhrada za zrušený nivelační pořad IV. řádu Ki02  
Jedná se o nivelační značku umístěnou do parapetu mostu</t>
  </si>
  <si>
    <t>položka zahrnuje:  
- dodání a osazení nivelační značky včetně nutných prací a materiálů a výplně pro kotvení  
- vnitrostaveništní a mimostaveništní dopravu  
- rekongoskaci  
- zaměření místopisu  
- měření a výpočty</t>
  </si>
  <si>
    <t>166,754*1,8=300.157 [A]</t>
  </si>
  <si>
    <t>1,684*9,2*2=30.986 [A] 
A*2,4=74.366 [B]</t>
  </si>
  <si>
    <t xml:space="preserve">  SO 01-22-06</t>
  </si>
  <si>
    <t>Žst. Vlkov u Tišnova, Most v km 50,253 - silniční propustek</t>
  </si>
  <si>
    <t>SO 01-22-06</t>
  </si>
  <si>
    <t>12273A</t>
  </si>
  <si>
    <t>ODKOPÁVKY A PROKOPÁVKY OBECNÉ TŘ. I - BEZ DOPRAVY</t>
  </si>
  <si>
    <t>Odkopávky v místě odláždění</t>
  </si>
  <si>
    <t>1,1m2 (plocha výkopu v příčném řezu) * 2m (délka) =2.200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</si>
  <si>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</si>
  <si>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3,6m2 (plocha výkopu v příčném řezu) * 15m (délka) =54.000 [A]</t>
  </si>
  <si>
    <t>Betonové prahy propustku a odlážění</t>
  </si>
  <si>
    <t>betonový práh - ukončení odláždění -&gt; (3,3+3,3)*0,6*0,3=1.188 [A] 
betonový práh - ukončení propustku -&gt; (1,2*2)*0,8*0,3=0.576 [B] 
celkem -&gt; A+B=1.764 [C]</t>
  </si>
  <si>
    <t>272324</t>
  </si>
  <si>
    <t>ZÁKLADY ZE ŽELEZOBETONU DO C25/30</t>
  </si>
  <si>
    <t>Betonový základ propustku tl. 200 mm + obetonování zboku</t>
  </si>
  <si>
    <t>0,4m2*14,4=5.760 [A]</t>
  </si>
  <si>
    <t>KARI síť v základu propustku 10/100/100 mm</t>
  </si>
  <si>
    <t>(14,8 *1)m2 * 12,34kg/m2=182.632 [A] 
přepočet na tuny -&gt; A/1000=0.183 [B] 
Prostřih + přesahy 25% -&gt; B*1,25=0.229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</si>
  <si>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</si>
  <si>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propustku tl. 100 mm</t>
  </si>
  <si>
    <t>0,1*1,5*14,4=2.160 [A]</t>
  </si>
  <si>
    <t>451315</t>
  </si>
  <si>
    <t>PODKLADNÍ A VÝPLŇOVÉ VRSTVY Z PROSTÉHO BETONU C30/37</t>
  </si>
  <si>
    <t>Podklad tl. 100 mm pod odláždění lomovým kamenem</t>
  </si>
  <si>
    <t>podkladní beton odláždění příkopy na vtoku -&gt; 3,3*1*0,1=0.330 [A] 
podkladní beton odláždění příkopy na výtoku -&gt; 3,3*1*0,1=0.330 [B] 
podkladní beton odláždění na svahu vtoku -&gt; 1,5*0,1=0.150 [C] 
podkladní beton odláždění na svahu výtoku -&gt; 1,8*0,1=0.180 [D] 
celkem -&gt; A+B+C+D=0.990 [E]</t>
  </si>
  <si>
    <t>Zásyp propustku znového materiálu ŠD frakce 0-32 mm</t>
  </si>
  <si>
    <t>3,1m2 (plocha zásypu v příčném řezu) * 12,5m (délka) =38.750 [A]</t>
  </si>
  <si>
    <t>podkladní beton odláždění příkopy na vtoku -&gt; 3,3*1*0,2=0.660 [A] 
podkladní beton odláždění příkopy na výtoku -&gt; 3,3*1*0,2=0.660 [B] 
podkladní beton odláždění na svahu vtoku -&gt; 1,5*0,2=0.300 [C] 
podkladní beton odláždění na svahu výtoku -&gt; 1,8*0,2=0.360 [D] 
celkem -&gt; A+B+C+D=1.980 [E]</t>
  </si>
  <si>
    <t>2,9*14,5=42.050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</si>
  <si>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</si>
  <si>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2=2.000 [A]</t>
  </si>
  <si>
    <t>918358</t>
  </si>
  <si>
    <t>PROPUSTY Z TRUB DN 600MM</t>
  </si>
  <si>
    <t>15=15.000 [A]</t>
  </si>
  <si>
    <t>Položka zahrnuje:  
- dodání a položení potrubí z trub z dokumentací předepsaného materiálu a předepsaného průměru  
- případné úpravy trub (zkrácení, šikmé seříznutí)  
Nezahrnuje podkladní vrstvy a obetonování.</t>
  </si>
  <si>
    <t>Bourání čelní zídky a betonového základu a čela propustku na vtoku</t>
  </si>
  <si>
    <t>betonové čelo -&gt; 0,75m2 *3m =2.250 [A] 
základ -&gt; 0,24m2 *14,5m =3.480 [B] 
celkem -&gt; A+B=5.730 [C]</t>
  </si>
  <si>
    <t>Stávající zábradlí</t>
  </si>
  <si>
    <t>0,05=0.050 [A]</t>
  </si>
  <si>
    <t>966358</t>
  </si>
  <si>
    <t>BOURÁNÍ PROPUSTŮ Z TRUB DN DO 600MM</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</si>
  <si>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</si>
  <si>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(2,2+54)m3 * 2t/m3=112.400 [A]</t>
  </si>
  <si>
    <t>Bourání čelní zídky a betonového základu a čela propustku na vtoku 
5,73m3 * 2,4t/m3=13.752 [A] 
Bourání trub DN 600mm z ŽB, dl. 15,0 m 
0,19 m2 * 15m * 2,5t/m3=7.125 [B] 
Celkem 
A+B=20.877 [C]</t>
  </si>
  <si>
    <t xml:space="preserve">  SO 01-23-01</t>
  </si>
  <si>
    <t>Žst. Vlkov u Tišnova, Opěrná zeď v km 49,440 - km 49,544</t>
  </si>
  <si>
    <t>SO 01-23-01</t>
  </si>
  <si>
    <t>939 m2 plocha sejmutí drnu na svazích náspu [A]</t>
  </si>
  <si>
    <t>11512</t>
  </si>
  <si>
    <t>ČERPÁNÍ VODY DO 1000 L/MIN</t>
  </si>
  <si>
    <t>2x3x55 = 330 hod [A]</t>
  </si>
  <si>
    <t>Položka čerpání vody na povrchu zahrnuje i potrubí, pohotovost záložní čerpací soupravy a zřízení čerpací jímky. Součástí položky je také následná demontáž a likvidace těchto zařízení</t>
  </si>
  <si>
    <t>výkop 613 m3 + výkopek ze štěrkových pilířů 183 m3 = 796 m3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</si>
  <si>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</si>
  <si>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</si>
  <si>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16171R</t>
  </si>
  <si>
    <t>Nakládání výkopku z hornin tř. I</t>
  </si>
  <si>
    <t>2x 796 = 1 592 - 589 = 1 003 m3 [A]</t>
  </si>
  <si>
    <t>Zahrnuje manipulaci s horninou do 10m od místa vzniku výkopu a její naložení na dopravní prostředek;     
- potřebnou mechanizaci.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</si>
  <si>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</si>
  <si>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589 m3 zásyp zdi + konsolidační vrstva - frakce 0/63  
případně zlepšený materiál pojivem  
50 m3 dosypání nad trativodem u líce zdi - výzisk fr. 0/63  
589 + 50 = 639 m3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</si>
  <si>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</si>
  <si>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</si>
  <si>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</si>
  <si>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139 m3 zásyp trativodu a drenážní komín za rubem zdi - fr. 16/32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</si>
  <si>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</si>
  <si>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17660</t>
  </si>
  <si>
    <t>VÝPLNĚ ZE ZEMIN KAMENITÝCH</t>
  </si>
  <si>
    <t>2 m3 výplň gabionů - fr. 63/125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</si>
  <si>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</si>
  <si>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18210</t>
  </si>
  <si>
    <t>ÚPRAVA POVRCHŮ SROVNÁNÍM ÚZEMÍ</t>
  </si>
  <si>
    <t>532 m2 x 1 = 532 m3 plocha nad konsolidační vrstvou [A]</t>
  </si>
  <si>
    <t>18243</t>
  </si>
  <si>
    <t>ZALOŽENÍ TRÁVNÍKU HYDROOSEVEM NA HLUŠINU</t>
  </si>
  <si>
    <t>138 m2 plocha osetí nad výziskem fr. 0/63 [A]</t>
  </si>
  <si>
    <t>Zahrnuje dodání předepsané travní směsi, hydroosev na hlušinu, zalévání, první pokosení, to vše bez ohledu na sklon terénu</t>
  </si>
  <si>
    <t>21461D</t>
  </si>
  <si>
    <t>SEPARAČNÍ GEOTEXTILIE DO 400G/M2</t>
  </si>
  <si>
    <t>1 525 m2 [A] v trativodu + pod kosolidační vrstvou + drenážní komín za rubem zdi</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</si>
  <si>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</si>
  <si>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1,92 m3 x 95 ks = 182,4 m3 x 1,5 (roztlačení) = 273,6 m3 [A]  
štěrkodrť fr. 8/32 do štěrkových pilířů</t>
  </si>
  <si>
    <t>95 ks x 5 m = 475 bm [A]</t>
  </si>
  <si>
    <t>520 m2 x 7,9 kg/m2 = 4 108 kg (kari síť)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</si>
  <si>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</si>
  <si>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584 m2 [A] pod konsolidační vrstvou  
jednoosá kotevní geomřížovina opěrné zdi 110 / 30 kNm … 3 707 m2 [A]  
584=584,000 [A]  
3707=3 707,000 [B]  
Celkem: A+B=4 291,000 [C]</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</si>
  <si>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</si>
  <si>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120 m3 železobetonový základ pod zdí 
13 m3 úhlové zdi v místech TV 
120 + 13 = 133 m3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</si>
  <si>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</si>
  <si>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3332A6</t>
  </si>
  <si>
    <t>MOSTNÍ OPĚRY A KŘÍDLA Z GABIONŮ RUČNĚ ROVNANÝCH, DRÁT O2,7MM, POVRCHOVÁ ÚPRAVA Zn + Al + PA6</t>
  </si>
  <si>
    <t>celková dl. gabionů 6 m, objem 2 m3 [A]</t>
  </si>
  <si>
    <t>- položka zahrnuje dodávku a osazení drátěných košů s výplní lomovým kamenem.     
- gabionové matrace se vykazují v pol.č.2722**.</t>
  </si>
  <si>
    <t>v příloze 2.502</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</si>
  <si>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</si>
  <si>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32821</t>
  </si>
  <si>
    <t>OPĚRNÝ SYSTÉM S LÍCEM Z BETON PANELŮ VÝŠ DO 2M</t>
  </si>
  <si>
    <t>Zeď 1 - sekce 1 = 76,0 m2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</si>
  <si>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panely,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</si>
  <si>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32822</t>
  </si>
  <si>
    <t>OPĚRNÝ SYSTÉM S LÍCEM Z BETON PANELŮ VÝŠ 2M - 4M</t>
  </si>
  <si>
    <t>Zeď 1 - sekce 2 = 91,8 m2 [A]  
Zeď 1 - sekce 3 = 110,8 m2 [A]   
Celková plocha opěrné zdi 202,6 m2.</t>
  </si>
  <si>
    <t>317125</t>
  </si>
  <si>
    <t>ŘÍMSY Z DÍLCŮ ŽELEZOBETONOVÝCH DO C30/37</t>
  </si>
  <si>
    <t>Celková délka římsy 117,0 m [A], 0,1575 m3/m = 18,428 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</si>
  <si>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</si>
  <si>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327365</t>
  </si>
  <si>
    <t>VÝZTUŽ ZDÍ OPĚRNÝCH, ZÁRUBNÍCH, NÁBŘEŽNÍCH Z OCELI 10505, B500B</t>
  </si>
  <si>
    <t>440 kg + 951 kg = 1 391 kg [A] 
tabulka kubatur - třmínky A 10 mm= 440 kg; A 16 mm= 951 kg</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</si>
  <si>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</si>
  <si>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celková plocha rubu opěrné zdi 278,6 m2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</si>
  <si>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</si>
  <si>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121 m [A] trativod DN 150 pod lícem zdi</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</si>
  <si>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</si>
  <si>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trativodní šachta 4 ks (celkem dl. 4,0 m) zeď 1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</si>
  <si>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</si>
  <si>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01-23-02</t>
  </si>
  <si>
    <t>Žst. Vlkov u Tišnova, Opěrná zeď v km 49,452 - km 49,667</t>
  </si>
  <si>
    <t>SO 01-23-02</t>
  </si>
  <si>
    <t>029511R</t>
  </si>
  <si>
    <t>3 x 8 = 24 hod odhad časové náročnosti [A]</t>
  </si>
  <si>
    <t>029611R</t>
  </si>
  <si>
    <t>OSTATNÍ POŽADAVKY - KONTROLA KVALITY PRACÍ</t>
  </si>
  <si>
    <t>225 hod odhad časové náročnosti</t>
  </si>
  <si>
    <t>2 639 m2 plocha sejmutí drnu na svazích náspu [A]</t>
  </si>
  <si>
    <t>2x3x75 = 450 hod [A]</t>
  </si>
  <si>
    <t>výkop 5 170 m3  + výkopek ze štěrkových pilířů 369 m3 = 5 539 m3 [A]</t>
  </si>
  <si>
    <t>výkop 5 170 m3  + výkopek ze štěrkových pilířů  369 m3 = 5 539 m3 [A]</t>
  </si>
  <si>
    <t>2x 5 539 = 11 078 - 6 955 = 4 123m3 [A]</t>
  </si>
  <si>
    <t>Zahrnuje manipulaci s rubaninou do 50m od místa vzniku nezaviněného nadvýlomu a její naložení na dopravní prostředek v podzemí;     
- potřebnou mechanizaci.</t>
  </si>
  <si>
    <t>6 955 m3 zásyp zdi + konsolidační vrstva - frakce 0/63  
případně zlepšený materiál pojivem  
90 m3 dosypání nad trativodem u líce zdi - výzisk fr. 0/63  
6 995 + 90 = 7 045 m3 [A]</t>
  </si>
  <si>
    <t>545 m3 zásyp trativodu a drenážní komín za rubem zdi - fr. 16/32  
12 m3 podsyp pod trativodem - štěrkopísek  
545 + 12 = 557 m3 [A]</t>
  </si>
  <si>
    <t>1 398 m2 x 1 = 1 398 m3 plocha nad konsolidační vrstvou [A]</t>
  </si>
  <si>
    <t>395 m2 plocha osetí nad výziskem fr. 0/63 [A]</t>
  </si>
  <si>
    <t>8 m3 výplň gabionů - fr. 63/125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</si>
  <si>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</si>
  <si>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4 530 m2 [A] v trativodu + pod kosolidační vrstvou + drenážní komín</t>
  </si>
  <si>
    <t>1,92 m3 x 192 ks = 368,64 m3 x 1,5 (roztlačení) = 553 m3   
štěrkodrť fr. 8/32 do štěrkových pilířů [A]</t>
  </si>
  <si>
    <t>192 ks x 5 m = 960 bm [A]</t>
  </si>
  <si>
    <t>1375 m2 x 7,9 kg/m2 = 10 862,5 kg (kari síť) [A]</t>
  </si>
  <si>
    <t>1 538 m2 [A] pod konsolidační vrstvou  
jednoosá kotevní geomřížovia opěrné zdi 110 / 30 kNm … 22 006 m2 [A]  
1538=1 538,000 [A]  
22006=22 006,000 [B]  
Celkem: A+B=23 544,000 [C]</t>
  </si>
  <si>
    <t>334 m3 železobetonový základ pod zdí 
30,5 m3 úhlové zdi v místech TV 
334 + 30,5 = 364,5 m3 [A]</t>
  </si>
  <si>
    <t>32823</t>
  </si>
  <si>
    <t>OPĚRNÝ SYSTÉM S LÍCEM Z BETON PANELŮ VÝŠ 4M - 6M</t>
  </si>
  <si>
    <t>Zeď 2 - sekce 1 = 74,9 m2 [A]   
Zeď 2 - sekce 2 = 115,5 m2 [A]   
Zeď 2 - sekce 3 = 111,1 m2 [A]   
Zeď 2 - sekce 4 = 130,5 m2 [A]   
Zeď 2 - sekce 5 = 150,2 m2 [A]   
Zeď 2 - sekce 6 = 127,2 m2 [A]   
Zeď 2 - sekce 7 = 139,4 m2 [A]   
Zeď 2 - sekce 8 = 142,1 m2 [A]   
Celková plocha opěrné zdi 990,9 m2.</t>
  </si>
  <si>
    <t>celková dl. gabionů 32 m  [A], objem 8 m3</t>
  </si>
  <si>
    <t>8 135,25 kg dle výkazu výmer v příloze 2.504 [A]</t>
  </si>
  <si>
    <t>Celková délka římsy 235,5 m [A], 0,1575 m3/m = 37,09 m3</t>
  </si>
  <si>
    <t>627 kg + 1 660 kg = 2 287 kg [A] 
tabulka kubatur - třmínky A 10 mm= 627 kg; A 16 mm= 1 660 kg</t>
  </si>
  <si>
    <t>celková plocha rubu opěrné zdi 990,9 m2 [A]</t>
  </si>
  <si>
    <t>241 m [A] trativod DN 150 pod lícem zdi</t>
  </si>
  <si>
    <t>trativodní šachta 9 ks (celkem dl. 12,0 m) zeď 2 [A]</t>
  </si>
  <si>
    <t xml:space="preserve">  SO 01-23-04</t>
  </si>
  <si>
    <t>Žst. Vlkov u Tišnova, Opěrné zdi v km 49,822 - km 49,851</t>
  </si>
  <si>
    <t>SO 01-23-04</t>
  </si>
  <si>
    <t>50 hod odhad časové náročnosti</t>
  </si>
  <si>
    <t>136 m2 plocha sejmutí drnu pod zdí A+C [A]</t>
  </si>
  <si>
    <t>191 m3 celkový výkop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</si>
  <si>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</si>
  <si>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odvoz 191 m3 na meziskládku do 10 km   
191 x 10 = 1 910 m3km [A]</t>
  </si>
  <si>
    <t>152 m3 obsyp opěrné zdi z nenamrzavého a propustného materiálu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</si>
  <si>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</si>
  <si>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pod zdí A ... 3 m x 22,706 m = 68,118 m2   
pod zdí C ... 3 m x 22,550 m = 67,650 m2   
68,118 + 67,550 = 135,768 m2 [A]</t>
  </si>
  <si>
    <t>750 m2 ... 2x vrstva geotextilie - ochrana izolace [A]</t>
  </si>
  <si>
    <t>24,4 kg/m trubky A 118/9mm x 5,0 m = 24,4 x 5 = 122 kg/ks 
94 ks x 122 kg = 11 468 kg 
celkem 11,468 t [A]</t>
  </si>
  <si>
    <t>ocelová roznášecí deska P25/200 7,85 kg/ks = 7,85 x 94 = 737,9 kg 
ocelový centrovací klín A 9 mm dl 380 mm...0,19 kg/ks = 0,19 x 94 = 17,9 kg 
beranící botka A 170 mm...14,3 kg/ks = 14,3 x 94 = 1 344,2 kg 
celkem 737,9 + 17,9 + 1 344,2 = 2 100 kg = 2, 100 t [A]</t>
  </si>
  <si>
    <t>43 m3 zálivkový beton C 20/25 pro injektáž duktilních pilot [A]</t>
  </si>
  <si>
    <t>kubatury zdí viz příloha 2.401 - celkem 197,4 m3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</si>
  <si>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</si>
  <si>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3 029 + 36 737 = 39 766 kg    
Tabulka kubatur   třmínky ? 10 mm= 3 029 kg;   ? 16 mm= 36 737 kg</t>
  </si>
  <si>
    <t>42 m3 podkladni beton pod zdmi [A]</t>
  </si>
  <si>
    <t>5 m3 pod dlaždu pod lícem zdí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</si>
  <si>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</si>
  <si>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58251</t>
  </si>
  <si>
    <t>DLÁŽDĚNÉ KRYTY Z BETONOVÝCH DLAŽDIC DO LOŽE Z KAMENIVA</t>
  </si>
  <si>
    <t>21 m2 betonová dlažda pod lícem zdí [A]</t>
  </si>
  <si>
    <t>1.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2. Položka neobsahuje:     
- nezahrnuje postřiky, nátěry     
- nezahrnuje těsnění podél obrubníků, dilatačních zařízení, odvodňovacích proužků, odvodňovačů, vpustí, šachet a pod.</t>
  </si>
  <si>
    <t>200 m2 rub zdí a na styku s terénem/chodníky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</si>
  <si>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</si>
  <si>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374 m2 ruby zdí (+ přesahy 10%) [A]</t>
  </si>
  <si>
    <t>750 m2  2x vrstva asfaltového pásu</t>
  </si>
  <si>
    <t>položka zahrnuje: - dodání  předepsaného ochranného materiálu - zřízení ochrany izolace</t>
  </si>
  <si>
    <t xml:space="preserve">  SO 01-23-07</t>
  </si>
  <si>
    <t>Žst. Vlkov u Tišnova, Opěrná zeď v km 50,100-50,200</t>
  </si>
  <si>
    <t>SO 01-23-07</t>
  </si>
  <si>
    <t>2*(40+21)+5*(50+102)=882.000 [A]</t>
  </si>
  <si>
    <t>0,7*(50+102)+(0,9)*(40+21)=161.300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</si>
  <si>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</si>
  <si>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drenáže</t>
  </si>
  <si>
    <t>(33,6+34,5)*0,6=40.860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</si>
  <si>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</si>
  <si>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2*(102+50)+1,5*(40+21)=395.500 [A]</t>
  </si>
  <si>
    <t>R18220</t>
  </si>
  <si>
    <t>z nakupovaných materiálů</t>
  </si>
  <si>
    <t>(2*(102+50)+1,5*(40+21))*0,1=39.550 [A]</t>
  </si>
  <si>
    <t>položka zahrnuje:  
nutné přemístění ornice z dočasných skládek vzdálených do 50m  
rozprostření ornice v předepsané tloušťce ve svahu přes 1:5</t>
  </si>
  <si>
    <t>21263</t>
  </si>
  <si>
    <t>TRATIVODY KOMPLET Z TRUB Z PLAST HMOT DN DO 150MM</t>
  </si>
  <si>
    <t>99,6+45,6=145.200 [A]</t>
  </si>
  <si>
    <t>(0,5+0,6)*(50+102)=167.200 [A]</t>
  </si>
  <si>
    <t>224324</t>
  </si>
  <si>
    <t>PILOTY ZE ŽELEZOBETONU C25/30</t>
  </si>
  <si>
    <t>3,14*0,315*0,315*9*73=204.699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</si>
  <si>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</si>
  <si>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</si>
  <si>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73*8,0=584.000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</si>
  <si>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</si>
  <si>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264239</t>
  </si>
  <si>
    <t>VRTY PRO PILOTY TŘ II D DO 700MM</t>
  </si>
  <si>
    <t>73*1,0=73.000 [A]</t>
  </si>
  <si>
    <t>1,15*(50+102)+0,6*(40+21)=211.400 [A]</t>
  </si>
  <si>
    <t>211,4*200/1000=42.280 [A]</t>
  </si>
  <si>
    <t>311325</t>
  </si>
  <si>
    <t>ZDI A STĚNY PODP A VOL ZE ŽELEZOBET DO C30/37</t>
  </si>
  <si>
    <t>dle výkresu 2.5.1.1</t>
  </si>
  <si>
    <t>"zeď vpravo část 1" 116+47,07+14,4=177.470 [A] 
"zeď vpravo část 2" 53,37+29,08+6,71=89.160 [B] 
Celkem: A+B=266.630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</si>
  <si>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</si>
  <si>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</si>
  <si>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</si>
  <si>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dle výkresu 2.5.2.1</t>
  </si>
  <si>
    <t>"díl 1" 2036,13*0,001=2.036 [A] 
"díl 2" 2093,23*0,001=2.093 [B] 
"díl 3" 2114,06*0,001=2.114 [C] 
"díl 4" 2203,14*0,001=2.203 [D] 
"díl 5" 2229,84*0,001=2.230 [E] 
"díl 6" 2250,67*0,001=2.251 [F] 
"díl 7" 2308,56*0,001=2.309 [G] 
"díl 8" 2366,44*0,001=2.366 [H] 
"díl 9" 2424,33*0,001=2.424 [I] 
"díl 10" 2547,56*0,001=2.548 [J] 
"díl 11" 2606,97*0,001=2.607 [K] 
"díl 12" 2441,0*0,001=2.441 [L] 
"díl 13" 2420,6*0,001=2.421 [M] 
"díl 14" 2363,22*0,001=2.363 [N] 
"díl 15" 1435,1*0,001=1.435 [O] 
Celkem: A+B+C+D+E+F+G+H+I+J+K+L+M+N+O=33.841 [P]</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</si>
  <si>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</si>
  <si>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0,3*(40+21)=18.300 [A]</t>
  </si>
  <si>
    <t>dle výkresu 2.6.1</t>
  </si>
  <si>
    <t>3161,05+158,73+134,51+107,49+140,74+144,68+283,97=4 131.170 [A]</t>
  </si>
  <si>
    <t>3,2*0,1*(50+102)=48.640 [A]</t>
  </si>
  <si>
    <t>457314</t>
  </si>
  <si>
    <t>VYROVNÁVACÍ A SPÁDOVÝ PROSTÝ BETON C25/30</t>
  </si>
  <si>
    <t>podklad pod drenáž</t>
  </si>
  <si>
    <t>(89,6+40,6)*0,6=78.120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</si>
  <si>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</si>
  <si>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0,9*(50+102)=136.800 [A] 
0,41*(40+21)=25.010 [B] 
A+B=161.810 [C]</t>
  </si>
  <si>
    <t>1,5*(50+102)+(2+0,6)*(40+21)=386.600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</si>
  <si>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</si>
  <si>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3,5*(50+102)=532.000 [A]</t>
  </si>
  <si>
    <t>3,5*(50+102)=532.000 [A] 
2*(40+21)=122.000 [B] 
A+B=654.000 [C]</t>
  </si>
  <si>
    <t>"výkopy" (2*(40+21)+5*(50+102))*2=1 764.000 [A] 
"z pilot" 2*(3,14*0,315*0,315*9,0*73)=409.398 [B] 
Celkem: A+B=2 173.398 [C]</t>
  </si>
  <si>
    <t xml:space="preserve">  SO 01-50-06</t>
  </si>
  <si>
    <t>Žst. Vlkov u Tišnova, Most v km 50,253 - úprava komunikace</t>
  </si>
  <si>
    <t>SO 01-50-06</t>
  </si>
  <si>
    <t>11313A</t>
  </si>
  <si>
    <t>ODSTRANĚNÍ KRYTU ZPEVNĚNÝCH PLOCH S ASFALTOVÝM POJIVEM - BEZ DOPRAVY</t>
  </si>
  <si>
    <t>100*0,1=10.000 [A]</t>
  </si>
  <si>
    <t>11332A</t>
  </si>
  <si>
    <t>ODSTRANĚNÍ PODKLADŮ ZPEVNĚNÝCH PLOCH Z KAMENIVA NESTMELENÉHO - BEZ DOPRAVY</t>
  </si>
  <si>
    <t>100*0,4=40.000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</si>
  <si>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</si>
  <si>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100=100.000 [A]</t>
  </si>
  <si>
    <t>0,5*0,8*7=2.800 [A]</t>
  </si>
  <si>
    <t>561431</t>
  </si>
  <si>
    <t>KAMENIVO ZPEVNĚNÉ CEMENTEM TŘ. I TL. DO 150MM</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</si>
  <si>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</si>
  <si>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56220</t>
  </si>
  <si>
    <t>VOZOVKOVÉ VRSTVY Z MATERIÁLŮ STABIL VÁPNEM</t>
  </si>
  <si>
    <t>56335</t>
  </si>
  <si>
    <t>VOZOVKOVÉ VRSTVY ZE ŠTĚRKODRTI TL. DO 250MM</t>
  </si>
  <si>
    <t>- dodání kameniva předepsané kvality a zrnitosti  
- rozprostření a zhutnění vrstvy v předepsané tloušťce  
- zřízení vrstvy bez rozlišení šířky, pokládání vrstvy po etapách  
- nezahrnuje postřiky, nátěry</t>
  </si>
  <si>
    <t>56932</t>
  </si>
  <si>
    <t>ZPEVNĚNÍ KRAJNIC ZE ŠTĚRKODRTI TL. DO 100MM</t>
  </si>
  <si>
    <t>12*0,8=9.600 [A]</t>
  </si>
  <si>
    <t>- dodání kameniva předepsané kvality a zrnitosti  
- rozprostření a zhutnění vrstvy v předepsané tloušťce  
- zřízení vrstvy bez rozlišení šířky, pokládání vrstvy po etapách</t>
  </si>
  <si>
    <t>572121</t>
  </si>
  <si>
    <t>INFILTRAČNÍ POSTŘIK ASFALTOVÝ DO 1,0KG/M2</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</si>
  <si>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</si>
  <si>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</si>
  <si>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</si>
  <si>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100*2=200.000 [A]</t>
  </si>
  <si>
    <t>574A34</t>
  </si>
  <si>
    <t>ASFALTOVÝ BETON PRO OBRUSNÉ VRSTVY ACO 11+, 11S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</si>
  <si>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</si>
  <si>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</si>
  <si>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</si>
  <si>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</si>
  <si>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</si>
  <si>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919112</t>
  </si>
  <si>
    <t>ŘEZÁNÍ ASFALTOVÉHO KRYTU VOZOVEK TL DO 100MM</t>
  </si>
  <si>
    <t>21,6=21.600 [A]</t>
  </si>
  <si>
    <t>položka zahrnuje řezání vozovkové vrstvy v předepsané tloušťce, včetně spotřeby vody</t>
  </si>
  <si>
    <t>931311</t>
  </si>
  <si>
    <t>TĚSNĚNÍ DILATAČ SPAR ASF ZÁLIVKOU PRŮŘ DO 100MM2</t>
  </si>
  <si>
    <t>položka zahrnuje dodávku a osazení předepsaného materiálu, očištění ploch spáry před úpravou, očištění okolí spáry po úpravě  
nezahrnuje těsnící profil</t>
  </si>
  <si>
    <t>Likvidace odpadů včetně dopravy</t>
  </si>
  <si>
    <t>(40+40)*1,8=144.000 [A]</t>
  </si>
  <si>
    <t>R015130</t>
  </si>
  <si>
    <t>NEOCEŇOVAT - POPLATKY ZA LIKVIDACI ODPADŮ NEKONTAMINOVANÝCH - 17 03 02 VYBOURANÝ ASFALTOVÝ BETON BEZ DEHTU VČETNĚ DOPRAVY</t>
  </si>
  <si>
    <t>10*2,3=23.000 [A]</t>
  </si>
  <si>
    <t>D.2.1.4.2</t>
  </si>
  <si>
    <t>Silniční mosty</t>
  </si>
  <si>
    <t xml:space="preserve">  SO 01-22-07</t>
  </si>
  <si>
    <t>Žst. Vlkov u Tišnova, Propustek v km 0,022 místní komunikace "Osočkan"</t>
  </si>
  <si>
    <t>SO 01-22-07</t>
  </si>
  <si>
    <t>výkop pro trouby 6,5m2*12,9m+12,5m2*10,4m=213.850 [A] 
výkop pro bet. práh 1,3m2*2,8m=3.640 [B] 
výkop pro šachtu Š1 1,91m*1,6m*2,0m+30,5m2*2,49m*0,5=44.085 [C] 
výkop pro šachtu Š2 2,84m*4,0m2+45,0m2*2,84m*0,5=75.260 [D] 
A+B+C+D=336.835 [E]</t>
  </si>
  <si>
    <t>25m2+35m2+1,25m*6,5m=68.125 [A]</t>
  </si>
  <si>
    <t>ŽB základ pod propustkem  
zesílený ŽB základ</t>
  </si>
  <si>
    <t>(12,3+8,1)*0,20*1,14=4.651 [A] 
2,0*0,55+0,42*1,54*0,3=1.294 [B] 
A+B=5.945 [C]</t>
  </si>
  <si>
    <t>výztuž zesíleného základu viz příloha 2.501</t>
  </si>
  <si>
    <t>47/1000=0.047 [A]</t>
  </si>
  <si>
    <t>272368</t>
  </si>
  <si>
    <t>VÝZTUŽ ZÁKLADŮ ZE SVAŘ SÍTÍ</t>
  </si>
  <si>
    <t>výztuž zesíleného základu viz příloha 2.501  
výztuž základu viz příloha 2.501</t>
  </si>
  <si>
    <t>325/1000=0.325 [A]</t>
  </si>
  <si>
    <t>386325</t>
  </si>
  <si>
    <t>KOMPLETNÍ KONSTRUKCE JÍMEK ZE ŽELEZOBETONU C30/37</t>
  </si>
  <si>
    <t>šachta Š1 viz příloha 2.502  
šachta Š2 viz příloha 2.503</t>
  </si>
  <si>
    <t>2*(1,6+1,4)m*0,3m*1,81m+0,3m*1,0m*1,4m-1,0m2*0,3m=3.378 [A] 
2*4,0m2*0,3m+(2,33m+2,19m+1,7m+0,72m)*0,3m*2,14m-(2*1,0m2*0,3m+0,6m*0,6m*0,3m)=6.147 [B] 
A+B=9.525 [C]</t>
  </si>
  <si>
    <t>386365</t>
  </si>
  <si>
    <t>VÝZTUŽ KOMPLETNÍCH KONSTRUKCÍ JÍMEK Z OCELI 10505, B500B</t>
  </si>
  <si>
    <t>šachta Š1 viz příloha 2.504  
šachta Š2 viz příloha 2.505</t>
  </si>
  <si>
    <t>(247+507)/1000=0.754 [A]</t>
  </si>
  <si>
    <t>386368</t>
  </si>
  <si>
    <t>VÝZTUŽ KOMPL KONSTR JÍMEK ZE SVAŘ SÍTÍ</t>
  </si>
  <si>
    <t>(193+342)/1000=0.535 [A]</t>
  </si>
  <si>
    <t>podkladní beton pod troubami  
podkladní beton pod šachtami</t>
  </si>
  <si>
    <t>(12,3+9,8)*2,14*0,1=4.729 [A] 
4,0*0,1+4,8*0,1=0.880 [B] 
A+B=5.609 [C]</t>
  </si>
  <si>
    <t>podkladní beton pod dlažbu</t>
  </si>
  <si>
    <t>0,1*(1,0*1,4+1,9)=0.330 [A] 
0,1*(7,8-3,2+9,0-3,9)=0.970 [B] 
0,1*(1,0*1,0+1,25*2*1,2+1,25*4,5)=0.963 [C] 
A+B+C=2.263 [D]</t>
  </si>
  <si>
    <t>zpětný zásyp trub a šachet</t>
  </si>
  <si>
    <t>zásyp trub (6,15-1,30)m2*12,9m+(12,20-1,30)m2*10,40m=175.925 [A] 
zásyp bet. prahu a okolí výtoku 0,8m2*2,8m=2.240 [B] 
zásyp šachty Š1 (25,0-1,6*2,0)m2*1,91m*0,5=20.819 [C] 
zásyp šachty Š2 (40,0-4,0)m2*2,84m*0,5=51.120 [D] 
A+B+C+D=250.104 [E]</t>
  </si>
  <si>
    <t>odláždění dna šachet  
odláždění okolo šachet  
odlážděná výtoku</t>
  </si>
  <si>
    <t>0,2*(1,0*1,4+1,9)=0.660 [A] 
0,2*(7,8-3,2+9,0-3,9)=1.940 [B] 
0,2*(1,0*1,0+1,25*2*1,2+1,25*4,5)=1.925 [C] 
A+B+C=4.525 [D]</t>
  </si>
  <si>
    <t>izolační nátěr trub</t>
  </si>
  <si>
    <t>3,2*(13,3+9,3)=72.320 [A]</t>
  </si>
  <si>
    <t>ochrana trub (vrchlík trub)</t>
  </si>
  <si>
    <t>1,5*(13,3+9,3)=33.900 [A]</t>
  </si>
  <si>
    <t>86644</t>
  </si>
  <si>
    <t>CHRÁNIČKY Z TRUB OCELOVÝCH DN DO 250MM</t>
  </si>
  <si>
    <t>chránička v šachtě Š2 - prostup odvodnění opěrné zdi</t>
  </si>
  <si>
    <t>0,3=0.300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</si>
  <si>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</si>
  <si>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89911A</t>
  </si>
  <si>
    <t>PLASTOVÝ POKLOP A15</t>
  </si>
  <si>
    <t>poklop šachty Š2 viz příloha 2.503</t>
  </si>
  <si>
    <t>1=1.000 [A]</t>
  </si>
  <si>
    <t>Položka zahrnuje dodávku a osazení předepsané mříže včetně rámu</t>
  </si>
  <si>
    <t>89915</t>
  </si>
  <si>
    <t>STUPADLA (A POD)</t>
  </si>
  <si>
    <t>stupadla šachty Š2 viz příloha 2.503</t>
  </si>
  <si>
    <t>7=7.000 [A]</t>
  </si>
  <si>
    <t>- Položka zahrnuje veškerý materiál, výrobky a polotovary, včetně mimostaveništní a vnitrostaveništní dopravy (rovněž přesuny), včetně naložení a složení,případně s uložením.</t>
  </si>
  <si>
    <t>označení letopočtu výstavby - 2x šachta, 1x odláždění výtokové trouby</t>
  </si>
  <si>
    <t>3=3.000 [A]</t>
  </si>
  <si>
    <t>91836</t>
  </si>
  <si>
    <t>PROPUSTY Z TRUB DN 800MM</t>
  </si>
  <si>
    <t>13+10,4=23.400 [A]</t>
  </si>
  <si>
    <t>93261</t>
  </si>
  <si>
    <t>POCHOZÍ ROŠT Z KOMPOZITU - PŘEKRYTÍ ZRCADLA MOSTU</t>
  </si>
  <si>
    <t>překrytí šachty Š1 - poklop z kompozitu viz příloha 2.502</t>
  </si>
  <si>
    <t>1,0*1,4=1.400 [A]</t>
  </si>
  <si>
    <t>položka zahrnuje:  
- dodání a uložení předepsané konstrukce z předepsaného materiálu včetně vnitrostaveništní a mimostaveništní dopravy  
- veškeré potřebné pomocné práce  
- veškerý pomocný a upevňovací materiál</t>
  </si>
  <si>
    <t>93650</t>
  </si>
  <si>
    <t>DROBNÉ DOPLŇK KONSTR KOVOVÉ</t>
  </si>
  <si>
    <t>rám z L profilu pro kotvení poklopu šachty Š1</t>
  </si>
  <si>
    <t>4,8*5,5=26.400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</si>
  <si>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</si>
  <si>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336,835*1,8=606.303 [A]</t>
  </si>
  <si>
    <t xml:space="preserve">  SO 01-22-08</t>
  </si>
  <si>
    <t>Žst. Vlkov u Tišnova. Propustek v km 0,062 místní komunikace "Osočkan"</t>
  </si>
  <si>
    <t>SO 01-22-08</t>
  </si>
  <si>
    <t>výkop pro propustek</t>
  </si>
  <si>
    <t>výkop propustek 7,0m2*16,9m=118.300 [A] 
výkop pro bet, prahy 1,3m2*2,8m*2ks=7.280 [B] 
stávající propustek -0,9m2*8,3m=-7.470 [C] 
stávající čela -0,8m2*1,35m*2ks=-2.160 [D] 
A+B+C+D=115.950 [E]</t>
  </si>
  <si>
    <t>svah vlevo 2,2m*5,5m=12.100 [A] 
svah vpravo 2,5m*5,5m=13.750 [B] 
oblast vtoku a výtoku 2ks*2,5m2=5.000 [C] 
odláždění -1,2*(3,5m2+3,7m2)=-8.640 [D] 
A+B+C+D=22.210 [E]</t>
  </si>
  <si>
    <t>ŽB základ trub  
zesílený ŽB základ  
ŽB práh</t>
  </si>
  <si>
    <t>12,9*0,2*1,14=2.941 [A] 
2*2,0*0,6=2.400 [B] 
2*0,4*0,3*1,54=0.370 [C] 
A+B+C=5.711 [D]</t>
  </si>
  <si>
    <t>výztuž zesíleného betonového základu viz příloha 2.501</t>
  </si>
  <si>
    <t>93/1000=0.093 [A]</t>
  </si>
  <si>
    <t>výztuž ŽB základu a zesíleného betonového základu viz příloha 2.501</t>
  </si>
  <si>
    <t>327/1000=0.327 [A]</t>
  </si>
  <si>
    <t>podkladní beton trub</t>
  </si>
  <si>
    <t>16,3*2,14*0,1=3.488 [A]</t>
  </si>
  <si>
    <t>podkladní beton odláždění</t>
  </si>
  <si>
    <t>1,25*(6,2+5,1)*0,1=1.413 [A]</t>
  </si>
  <si>
    <t>zásyp propustku</t>
  </si>
  <si>
    <t>zásyp propustku 7,0m2*16,9m=118.300 [A] 
zásyp betonových prahů a okolí čel propustku 1,0m2*3,5m*2ks=7.000 [B] 
propustek, základ, podkladní beton -1,5m2*16,9m=-25.350 [C] 
A+B+C=99.950 [D]</t>
  </si>
  <si>
    <t>odláždění vtoku a výtoku</t>
  </si>
  <si>
    <t>1,25*(6,2+5,1)*0,2=2.825 [A]</t>
  </si>
  <si>
    <t>izolační nátěr propustku</t>
  </si>
  <si>
    <t>14,5*3,2=46.400 [A]</t>
  </si>
  <si>
    <t>překrytí vrchlíku propustku</t>
  </si>
  <si>
    <t>14,5*1,5=21.750 [A]</t>
  </si>
  <si>
    <t>letopočet výstavby do odláždění</t>
  </si>
  <si>
    <t>16,9=16.900 [A]</t>
  </si>
  <si>
    <t>ŽB trouby  
ŽB základ  
ŽB čela  
ŽB římsy</t>
  </si>
  <si>
    <t>0,25*8,0=2.000 [A] 
0,40*6,7=2.680 [B] 
2*(1,0*1,35-0,25*0,6)=2.400 [C] 
2*0,4*0,3*1,35=0.324 [D] 
A+B+C+D=7.404 [E]</t>
  </si>
  <si>
    <t>115,950*1,8=208.710 [A]</t>
  </si>
  <si>
    <t>0,25*8,0=2.000 [A] 
0,40*6,7=2.680 [B] 
2*(1,0*1,35-0,25*0,6)=2.400 [C] 
2*0,4*0,3*1,35=0.324 [D] 
2,5*(A+B+C+D)=18.510 [E]</t>
  </si>
  <si>
    <t>D.2.1.4.3</t>
  </si>
  <si>
    <t>Návětsní lávky</t>
  </si>
  <si>
    <t xml:space="preserve">  SO 01-25-01</t>
  </si>
  <si>
    <t>Žst. Vlkov u Tišnova, Návěstní krakorec v km 49,797</t>
  </si>
  <si>
    <t>SO 01-25-01</t>
  </si>
  <si>
    <t>výkop pro ŽB patku, nezahrnuje vrt pro piloty!</t>
  </si>
  <si>
    <t>5m2*2,2m+1,4m2*2*1,7m=15.760 [A]</t>
  </si>
  <si>
    <t>224325</t>
  </si>
  <si>
    <t>PILOTY ZE ŽELEZOBETONU C30/37</t>
  </si>
  <si>
    <t>1x pilota průměru 900 mm C30/37, dl. 12,0m + 0,7m přebetonávka</t>
  </si>
  <si>
    <t>3,14*0,45*0,45*12,7=8.075 [A]</t>
  </si>
  <si>
    <t>Armování obou pilot viz výkres tvaru a výztuže pilot</t>
  </si>
  <si>
    <t>560,43*0,001=0.560 [A]</t>
  </si>
  <si>
    <t>264141</t>
  </si>
  <si>
    <t>VRTY PRO PILOTY TŘ. I D DO 1000MM</t>
  </si>
  <si>
    <t>1x vrt DN900 dl.12,7 m + 2,3 m hluché vrtání</t>
  </si>
  <si>
    <t>12,7 + 2,3=15.000 [A]</t>
  </si>
  <si>
    <t>ŽB patka C30/37</t>
  </si>
  <si>
    <t>1,7m*1,7m*2m=5.780 [A]</t>
  </si>
  <si>
    <t>Viz výkres tvaru a vyztužení ŽB patky</t>
  </si>
  <si>
    <t>152,2*0,001=0.152 [A]</t>
  </si>
  <si>
    <t>272367</t>
  </si>
  <si>
    <t>VÝZTUŽ ZÁKLADŮ TUHÁ</t>
  </si>
  <si>
    <t>chráničky pro prostup kabelů viz př. č. 2.401</t>
  </si>
  <si>
    <t>30,59*0,001=0.031 [A]</t>
  </si>
  <si>
    <t>2,0*2,0*0,1=0.400 [A]</t>
  </si>
  <si>
    <t>451366</t>
  </si>
  <si>
    <t>VÝZTUŽ PODKL VRSTEV Z KARI-SÍTÍ</t>
  </si>
  <si>
    <t>Výztuž podkladního betonu10-100/100</t>
  </si>
  <si>
    <t>2,0*2,0*12,34kg/m2*1,05 (prostřih)*1,20(přesahy)*0,001=0.062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</si>
  <si>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</si>
  <si>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Zpětný zásyp základů novým materiálem.</t>
  </si>
  <si>
    <t>viz hloubení jam = 15,76m3=15.760 [A]</t>
  </si>
  <si>
    <t>LÁVKA Z OCELI S 235 VČETNĚ PŘÍSLUŠENSTVÍ</t>
  </si>
  <si>
    <t>Ocelová konstrukce krakorce vč. dovozu a montáže  
Viz výkresy OK</t>
  </si>
  <si>
    <t>0,384t+0,191t+3,266t+0,348t+2,727t+0,195t=7.111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</si>
  <si>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veškeré druhy protikorozní ochrany a nátěry konstrukcí,  
- zvláštní spojovací prostředky, rozebíratelnost konstrukce,  
- ochranná opatření před účinky bludných proudů  
- ochranu před přepětím.</t>
  </si>
  <si>
    <t>všechny povrchy ŽB patky na styku se zeminou</t>
  </si>
  <si>
    <t>viz položka 711111 = 16,280m2 =16.280 [A]</t>
  </si>
  <si>
    <t>96715A</t>
  </si>
  <si>
    <t>VYBOURÁNÍ ČÁSTÍ KONSTRUKCÍ BETON - BEZ DOPRAVY</t>
  </si>
  <si>
    <t>"odbourání přebetonávky piloty" 
3,14*0,45*0,45*0,7=0.445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</si>
  <si>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</si>
  <si>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"výkopy"  15,76*1,8=28.368 [A] 
"pilota" 3,14*0,9*0,9*15,0*1,8=68.672 [B] 
Celkem: A+B=97.040 [C]</t>
  </si>
  <si>
    <t>"odbouraná část piloty" 
0,445*2,2=0.979 [A]</t>
  </si>
  <si>
    <t>D.2.1.5.1</t>
  </si>
  <si>
    <t>Přeložky a úpravy sdělovacích zařízení</t>
  </si>
  <si>
    <t xml:space="preserve">  SO 01-30-01</t>
  </si>
  <si>
    <t>Ochrana a přeložky sdělovacích kabelů SŽ</t>
  </si>
  <si>
    <t>SO 01-30-01</t>
  </si>
  <si>
    <t>113138</t>
  </si>
  <si>
    <t>ODSTRANĚNÍ KRYTU ZPEVNĚNÝCH PLOCH S ASFALT POJIVEM, ODVOZ DO 20KM</t>
  </si>
  <si>
    <t>u VB 
22*0,6*0,3=3.960 [A] 
účelovka  
13*0,6*0,3=2.340 [B] 
hlavní 
15*0,6*0,3=2.700 [C] 
celkem 
A+B+C=9.000 [D]</t>
  </si>
  <si>
    <t>113328</t>
  </si>
  <si>
    <t>ODSTRAN PODKL ZPEVNĚNÝCH PLOCH Z KAMENIVA NESTMEL, ODVOZ DO 20KM</t>
  </si>
  <si>
    <t>u VB 
22*0,6*0,5=6.600 [A] 
účelovka  
13*0,6*0,5=3.900 [B] 
hlavní 
15*0,6*0,5=4.500 [C] 
celkem 
A+B+C=15.000 [D]</t>
  </si>
  <si>
    <t>u VB 
22*0,6=13.200 [A] 
účelovka  
13*0,6=7.800 [B] 
hlavní 
15*0,6=9.000 [C] 
celkem 
A+B+C=30.000 [D]</t>
  </si>
  <si>
    <t>R17481</t>
  </si>
  <si>
    <t>Pískové lože</t>
  </si>
  <si>
    <t>572213</t>
  </si>
  <si>
    <t>SPOJOVACÍ POSTŘIK Z EMULZE DO 0,5KG/M2</t>
  </si>
  <si>
    <t>u VB 
22*0,6*0=0.000 [A] 
účelovka  
13*0,6=7.800 [B] 
hlavní 
15*0,6*0=0.000 [C] 
celkem 
A+B+C=7.800 [D]</t>
  </si>
  <si>
    <t>574E56</t>
  </si>
  <si>
    <t>ASFALTOVÝ BETON PRO PODKLADNÍ VRSTVY ACP 16+, 16S TL. 60MM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</si>
  <si>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</si>
  <si>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</si>
  <si>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75I321</t>
  </si>
  <si>
    <t>KABEL ZEMNÍ DVOUPLÁŠŤOVÝ S PANCÍŘEM PRŮMĚRU ŽÍLY 0,8 MM DO 5XN</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</si>
  <si>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</si>
  <si>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</si>
  <si>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t>
  </si>
  <si>
    <t>75IA5Y</t>
  </si>
  <si>
    <t>OPTOTRUBKOVÁ KONCOVKA - DEMONTÁŽ</t>
  </si>
  <si>
    <t>75IA6Y</t>
  </si>
  <si>
    <t>OPTOTRUBKOVÁ KONCOKA S VENTILKEM - DEMONTÁŽ</t>
  </si>
  <si>
    <t>75ID3Y</t>
  </si>
  <si>
    <t>PLASTOVÁ ZEMNÍ KOMORA TĚSNENÍ PRO HDPE TRUBKU DO 40 MM - DEMONTÁŽ</t>
  </si>
  <si>
    <t>75IEEY</t>
  </si>
  <si>
    <t>OPTICKÝ ROZVADĚČ 19" PROVEDENÍ - DEMONTÁŽ</t>
  </si>
  <si>
    <t>75IF3Y</t>
  </si>
  <si>
    <t>ZEMNÍCÍ SVORKOVNICE - DEMONTÁŽ</t>
  </si>
  <si>
    <t>75IH2Y</t>
  </si>
  <si>
    <t>UKONČENÍ KABELU CELOPLASTOVÝHO S PANCÍŘEM - DEMONTÁŽ</t>
  </si>
  <si>
    <t>75IH31</t>
  </si>
  <si>
    <t>UKONČENÍ KABELU FORMA KABELOVÁ DÉLKY DO 0,5 M DO 5XN</t>
  </si>
  <si>
    <t>75IH6Y</t>
  </si>
  <si>
    <t>UKONČENÍ KABELU OPTICKÉHO - DEMONTÁŽ</t>
  </si>
  <si>
    <t>UKONČENÍ KABELU SMRŠŤOVACÍ KONCOVKA  DO 40 MM</t>
  </si>
  <si>
    <t>UKONČENÍ KABELU SMRŠŤOVACÍ KONCOVKA  - MONTÁŽ</t>
  </si>
  <si>
    <t>75IH81</t>
  </si>
  <si>
    <t>UKONČENÍ KABELU OBJÍMKA KABELOVÁ</t>
  </si>
  <si>
    <t>75IH8X</t>
  </si>
  <si>
    <t>UKONČENÍ KABELU OBJÍMKA KABELOVÁ - MONTÁŽ</t>
  </si>
  <si>
    <t>75IH8Y</t>
  </si>
  <si>
    <t>UKONČENÍ KABELU OBJÍMKA KABELOVÁ - DEMONTÁŽ</t>
  </si>
  <si>
    <t>75IH9Y</t>
  </si>
  <si>
    <t>UKONČENÍ KABELU ŠTÍTEK KABELOVÝ - DEMONTÁŽ</t>
  </si>
  <si>
    <t>75II22</t>
  </si>
  <si>
    <t>SPOJKA PRO CELOPLASTOVÉ KABELY S PANCÍŘEM PŘES 100 ŽIL</t>
  </si>
  <si>
    <t>75II2Y</t>
  </si>
  <si>
    <t>SPOJKA PRO CELOPLASTOVÉ KABELY S PANCÍŘEM - DEMONTÁŽ</t>
  </si>
  <si>
    <t>75II32</t>
  </si>
  <si>
    <t>SPOJKA DÁLKOVÉHO KABELU PŘES 100 ŽIL</t>
  </si>
  <si>
    <t>75II3X</t>
  </si>
  <si>
    <t>SPOJKA DÁLKOVÉHO KABELU - MONTÁŽ</t>
  </si>
  <si>
    <t>75II3Y</t>
  </si>
  <si>
    <t>SPOJKA DÁLKOVÉHO KABELU - DEMONTÁŽ</t>
  </si>
  <si>
    <t>75II7Y</t>
  </si>
  <si>
    <t>SPOJKA OPTICKÁ - DEMONTÁŽ</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</si>
  <si>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</si>
  <si>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</si>
  <si>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</si>
  <si>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</si>
  <si>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</si>
  <si>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</si>
  <si>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</si>
  <si>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87834</t>
  </si>
  <si>
    <t>NASUNUTÍ PLAST TRUB DN DO 200MM DO CHRÁNIČKY</t>
  </si>
  <si>
    <t>položka zahrnuje:  
pojízdná sedla (objímky)  
případně předepsané utěsnění konců chráničky  
nezahrnuje dodávku potrubí</t>
  </si>
  <si>
    <t>919113</t>
  </si>
  <si>
    <t>ŘEZÁNÍ ASFALTOVÉHO KRYTU VOZOVEK TL DO 150MM</t>
  </si>
  <si>
    <t>u VB 
22*2=44.000 [A] 
účelovka  
13*2=26.000 [B] 
hlavní 
15*2=30.000 [C] 
celkem 
A+B+C=100.000 [D]</t>
  </si>
  <si>
    <t>931313</t>
  </si>
  <si>
    <t>TĚSNĚNÍ DILATAČ SPAR ASF ZÁLIVKOU PRŮŘ DO 300MM2</t>
  </si>
  <si>
    <t>R015160</t>
  </si>
  <si>
    <t>NEOCEŇOVAT - 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</si>
  <si>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</si>
  <si>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R015895</t>
  </si>
  <si>
    <t>NEOCEŇOVAT - POPLATKY ZA LIKVIDACI ODPADŮ NEKONTAMINOVANÝCH - 17 02 03 ZBYTKY OPTICKÝCH KABELŮ, VČETNĚ DOPRAVY</t>
  </si>
  <si>
    <t xml:space="preserve">  SO 01-30-02</t>
  </si>
  <si>
    <t>Ochrana a přeložky sdělovacích kabelů ostatních operátorů</t>
  </si>
  <si>
    <t>SO 01-30-02</t>
  </si>
  <si>
    <t>R02940</t>
  </si>
  <si>
    <t>OSTATNÍ POŽADAVKY - Aktualizace DOKUMENTACE</t>
  </si>
  <si>
    <t>11316</t>
  </si>
  <si>
    <t>ODSTRANĚNÍ KRYTU ZPEVNĚNÝCH PLOCH ZE SILNIČNÍCH DÍLCŮ</t>
  </si>
  <si>
    <t>58302</t>
  </si>
  <si>
    <t>KRYT ZE SINIČNÍCH DÍLCŮ (PANELŮ) TL 180MM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</si>
  <si>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</si>
  <si>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OPTOTRUBKOVÁ SPOJKA  PRŮMĚRU DO 40 MM</t>
  </si>
  <si>
    <t>OPTOTRUBKOVÁ SPOJKA  - MONTÁŽ</t>
  </si>
  <si>
    <t xml:space="preserve">  SO 01-30-03</t>
  </si>
  <si>
    <t>NEOCEŇOVAT - Ochrana a přeložky sdělovacích kabelů společnosti CETIN</t>
  </si>
  <si>
    <t>SO 01-30-03</t>
  </si>
  <si>
    <t>75I312</t>
  </si>
  <si>
    <t>KABEL ZEMNÍ DVOUPLÁŠŤOVÝ S PANCÍŘEM PRŮMĚRU ŽÍLY 0,6 MM DO 25XN</t>
  </si>
  <si>
    <t>75I31X</t>
  </si>
  <si>
    <t>KABEL ZEMNÍ DVOUPLÁŠŤOVÝ S PANCÍŘEM PRŮMĚRU ŽÍLY 0,6 MM - MONTÁŽ</t>
  </si>
  <si>
    <t>75I31Y</t>
  </si>
  <si>
    <t>KABEL ZEMNÍ DVOUPLÁŠŤOVÝ S PANCÍŘEM PRŮMĚRU ŽÍLY 0,6 MM - DEMONTÁŽ</t>
  </si>
  <si>
    <t>75I324</t>
  </si>
  <si>
    <t>KABEL ZEMNÍ DVOUPLÁŠŤOVÝ S PANCÍŘEM PRŮMĚRU ŽÍLY 0,8 MM PŘES 50XN</t>
  </si>
  <si>
    <t>75IE11</t>
  </si>
  <si>
    <t>SKŘÍŇ ROZVODNÁ DO 20 PÁRŮ</t>
  </si>
  <si>
    <t>75IE1X</t>
  </si>
  <si>
    <t>SKŘÍŇ ROZVODNÁ DO 20 PÁRŮ - MONTÁŽ</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</si>
  <si>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</si>
  <si>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75IJ16</t>
  </si>
  <si>
    <t>MĚŘENÍ A VYROVNÁNÍ KAPACITNÍCH NEROVNOVÁH NA MÍSTNÍM SDĚLOVACÍM KABELU, KABEL DO 8 KM DÉLKY, 1 ČTYŘKA</t>
  </si>
  <si>
    <t>R742A12</t>
  </si>
  <si>
    <t>zaslepovací kabelová koncovka pro sdělovací kabely, venkovní</t>
  </si>
  <si>
    <t>87633</t>
  </si>
  <si>
    <t>CHRÁNIČKY Z TRUB PLASTOVÝCH DN DO 150MM</t>
  </si>
  <si>
    <t>87833</t>
  </si>
  <si>
    <t>NASUNUTÍ PLAST TRUB DN DO 150MM DO CHRÁNIČKY</t>
  </si>
  <si>
    <t>D.2.1.6</t>
  </si>
  <si>
    <t>Potrubní vedení (voda, plan, kanalizace)</t>
  </si>
  <si>
    <t xml:space="preserve">  SO 01-31-01</t>
  </si>
  <si>
    <t>Žst. Vlkov u Tišnova, kanalizace</t>
  </si>
  <si>
    <t>SO 01-31-01</t>
  </si>
  <si>
    <t>4*5*3,3=66.000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</si>
  <si>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</si>
  <si>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1,42*1,2*3,5=5.964 [A] 
2,79*1,3*20*2=145.080 [B] 
Celkem: A+B=151.044 [C]</t>
  </si>
  <si>
    <t>66+5,3*1,2*2,8-19,8-19,11-2,204=42.694 [A]</t>
  </si>
  <si>
    <t>38,2*1,2*2,8=128.352 [A]</t>
  </si>
  <si>
    <t>1,2*43,5*0,5=26.100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</si>
  <si>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</si>
  <si>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R386124</t>
  </si>
  <si>
    <t>KOMPL KONSTR JÍMEK Z DÍLCŮ ZE ŽELBET DO C25/30</t>
  </si>
  <si>
    <t>3,5*2,6*2,1=19.110 [A]</t>
  </si>
  <si>
    <t>- poklopy s rámem, mříže s rámem, stupadla,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</si>
  <si>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451324</t>
  </si>
  <si>
    <t>PODKL A VÝPLŇ VRSTVY ZE ŽELEZOBET DO C25/30</t>
  </si>
  <si>
    <t>2,9*3,8*0,2=2.204 [A]</t>
  </si>
  <si>
    <t>45157</t>
  </si>
  <si>
    <t>PODKLADNÍ A VÝPLŇOVÉ VRSTVY Z KAMENIVA TĚŽENÉHO</t>
  </si>
  <si>
    <t>2,9*3,8*0,1=1.102 [A] 
1,2*0,1*44=5.280 [B] 
Celkem: A+B=6.382 [C]</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</si>
  <si>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</si>
  <si>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</si>
  <si>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</si>
  <si>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87433</t>
  </si>
  <si>
    <t>POTRUBÍ Z TRUB PLASTOVÝCH ODPADNÍCH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</si>
  <si>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</si>
  <si>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</si>
  <si>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89946</t>
  </si>
  <si>
    <t>VÝŘEZ, VÝSEK, ÚTES NA POTRUBÍ DN DO 400MM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</si>
  <si>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</si>
  <si>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</si>
  <si>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</si>
  <si>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</si>
  <si>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</si>
  <si>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</si>
  <si>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položka zahrnuje prohlídku potrubí televizní kamerou, záznam prohlídky na nosičích DVD a vyhotovení závěrečného písemného protokolu</t>
  </si>
  <si>
    <t>969233</t>
  </si>
  <si>
    <t>VYBOURÁNÍ POTRUBÍ DN DO 150MM KANALIZAČ</t>
  </si>
  <si>
    <t>66+151,05-42,7=174.350 [A] 
A*1,8=313.830 [B]</t>
  </si>
  <si>
    <t xml:space="preserve">  SO 01-32-01</t>
  </si>
  <si>
    <t>Žst. Vlkov u Tišnova, vodovody</t>
  </si>
  <si>
    <t>SO 01-32-01</t>
  </si>
  <si>
    <t>11343</t>
  </si>
  <si>
    <t>ODSTRAN KRYTU ZPEVNĚNÝCH PLOCH S ASFALT POJIVEM VČET PODKLADU</t>
  </si>
  <si>
    <t>1,2*68,5*0,5=41.100 [A] 
3,6*1,7*0,5+3,2*1,7*0,5=5.780 [B] 
Celkem: A+B=46.880 [C]</t>
  </si>
  <si>
    <t>1,2*2,03*60,5=147.378 [A] 
1*1*1*2+0,5*0,8*0,3*2=2.240 [B] 
3,6*1,7*3,1+3,2*1,7*3,3=36.924 [C] 
1,3*6*0,9=7.020 [D] 
Celkem: A+B+C+D=193.562 [E]</t>
  </si>
  <si>
    <t>193,563-28,56-9,952-3,282-2,6*1,9*2,85-2,2*1,9*2,35-1*1,2*0,7=127.027 [A]</t>
  </si>
  <si>
    <t>1,2*0,4*59,5=28.560 [A]</t>
  </si>
  <si>
    <t>3,6*2,9*0,15=1.566 [A] 
3,2*2,9*0,15=1.392 [B] 
0,8*0,5*0,3*2=0.240 [C] 
0,7*0,4*0,3=0.084 [D] 
0,25*0,25*0,4*4=0.100 [E] 
Celkem: A+B+C+D+E=3.382 [F]</t>
  </si>
  <si>
    <t>1,2*0,1*66,5=7.980 [A] 
3,6*2,9*0,1=1.044 [B] 
3,2*2,9*0,1=0.928 [C] 
Celkem: A+B+C=9.952 [D]</t>
  </si>
  <si>
    <t>45734</t>
  </si>
  <si>
    <t>VYROVNÁVACÍ A SPÁD BETON ZVLÁŠTNÍ (PLASTBETON)</t>
  </si>
  <si>
    <t>2,2*1,5*0,1+1,8*1,5*0,1=0.600 [A]</t>
  </si>
  <si>
    <t>položka zahrnuje:  
- dodání zvláštního betonu (plastbetonu) předepsané kvality a jeho rozprostření v předepsané tloušťce a v předepsaném tvaru</t>
  </si>
  <si>
    <t>567302</t>
  </si>
  <si>
    <t>VRSTVY PRO OBNOVU A OPRAVY Z VIBROV ŠTĚRKU</t>
  </si>
  <si>
    <t>1,2*0,4*66,5=31.920 [A] 
3,6*1,7*0,4+3,2*1,7*0,4=4.624 [B] 
Celkem: A+B=36.544 [C]</t>
  </si>
  <si>
    <t>567521</t>
  </si>
  <si>
    <t>VRSTVY PRO OBNOVU A OPRAVY RECYK ZA STUDENA CEM TL DO 100MM</t>
  </si>
  <si>
    <t>1,2*66,5=79.800 [A] 
3,6*1,7+3,2*1,7=11.560 [B] 
Celkem: A+B=91.360 [C]</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</si>
  <si>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</si>
  <si>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72127</t>
  </si>
  <si>
    <t>VENTILAČNÍ HLAVICE</t>
  </si>
  <si>
    <t>1. Položka obsahuje:  
 – veškeré příslušenství pro montáž  
2. Položka neobsahuje:  
 X  
3. Způsob měření:  
Udává se počet kusů kompletní konstrukce nebo práce.</t>
  </si>
  <si>
    <t>86645</t>
  </si>
  <si>
    <t>CHRÁNIČKY Z TRUB OCELOVÝCH DN DO 300MM</t>
  </si>
  <si>
    <t>87326</t>
  </si>
  <si>
    <t>POTRUBÍ Z TRUB PLASTOVÝCH TLAKOVÝCH SVAŘOVANÝCH DN DO 80MM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</si>
  <si>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</si>
  <si>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87333</t>
  </si>
  <si>
    <t>POTRUBÍ Z TRUB PLASTOVÝCH TLAKOVÝCH SVAŘOVANÝCH DN DO 150MM</t>
  </si>
  <si>
    <t>891115</t>
  </si>
  <si>
    <t>ŠOUPÁTKA DN DO 50MM</t>
  </si>
  <si>
    <t>- Položka zahrnuje kompletní montáž dle technologického předpisu, dodávku armatury, veškerou mimostaveništní a vnitrostaveništní dopravu.</t>
  </si>
  <si>
    <t>891126</t>
  </si>
  <si>
    <t>ŠOUPÁTKA DN DO 80MM</t>
  </si>
  <si>
    <t>891133</t>
  </si>
  <si>
    <t>ŠOUPÁTKA DN DO 150MM</t>
  </si>
  <si>
    <t>s ručním kolečkem do šachty</t>
  </si>
  <si>
    <t>891326</t>
  </si>
  <si>
    <t>MONTÁŽNÍ VLOŽKY DN DO 80MM</t>
  </si>
  <si>
    <t>891333</t>
  </si>
  <si>
    <t>MONTÁŽNÍ VLOŽKY DN DO 150MM</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</si>
  <si>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</si>
  <si>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</si>
  <si>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</si>
  <si>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</si>
  <si>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</si>
  <si>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89948</t>
  </si>
  <si>
    <t>VÝŘEZ, VÝSEK, ÚTES NA POTRUBÍ DN DO 800MM</t>
  </si>
  <si>
    <t>899631</t>
  </si>
  <si>
    <t>TLAKOVÉ ZKOUŠKY POTRUBÍ DN DO 150MM</t>
  </si>
  <si>
    <t>89973</t>
  </si>
  <si>
    <t>PROPLACH A DEZINFEKCE VODOVODNÍHO POTRUBÍ DN DO 150MM</t>
  </si>
  <si>
    <t>- napuštění a vypuštění vody, dodání vody a dezinfekčního prostředku, bakteriologický rozbor vody.</t>
  </si>
  <si>
    <t>R85226</t>
  </si>
  <si>
    <t>POTRUBÍ Z TRUB LITINOVÝCH TLAKOVÝCH PŘÍRUBOVÝCH DN DO 80MM</t>
  </si>
  <si>
    <t>vystrojení armaturní šachty - tvarovky  
FF80-600  1  
FF80-800  1  
FF80-900  1  
Q80 - 90°  2  
točivá příruba DN80  1</t>
  </si>
  <si>
    <t>R85233</t>
  </si>
  <si>
    <t>POTRUBÍ Z TRUB LITINOVÝCH TLAKOVÝCH PŘÍRUBOVÝCH DN DO 150MM</t>
  </si>
  <si>
    <t>vystrojení armaturních šachet - tvarovky  
FF150-300  1  
FF150-400  1  
FF150-500  3  
XR150/50  1  
T150/80   1  
T150/150  1  
Q150 90°  1  
N150 90° s patkou 1  
točivá příruba DN150 4  
multitoleranční spojka vč. nerezových rozpěrných pouzder do potrubí  4</t>
  </si>
  <si>
    <t>R86912</t>
  </si>
  <si>
    <t>POTRUBÍ  Z  OCEL TRUB NEREZOVÝCH DN DO 100MM</t>
  </si>
  <si>
    <t>odvětrání AŠ1 potrubí ocel DIN 1.4301</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</si>
  <si>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</si>
  <si>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R891415</t>
  </si>
  <si>
    <t>VZDUŠNÍK AUTOMATICKÝ DN 50MM</t>
  </si>
  <si>
    <t>vzdušník v armaturní šachtě</t>
  </si>
  <si>
    <t>R893117</t>
  </si>
  <si>
    <t>ŠACHTY ARMATUR Z BETON DÍLCŮ PŮDORYS PLOCHY DO 7,5M2</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</si>
  <si>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</si>
  <si>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R893118</t>
  </si>
  <si>
    <t>ŠACHTY ARMATUR Z BETON DÍLCŮ PŮDORYS PLOCHY PŘES 7,5M2</t>
  </si>
  <si>
    <t>R893383</t>
  </si>
  <si>
    <t>DEMONTÁŽ ŠACHTY ARMATURNÍ ZE ŽELBET VČET VÝTUŽE PŮDORYS PLOCHY DO 3,5M2</t>
  </si>
  <si>
    <t>včetně armatur</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</si>
  <si>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</si>
  <si>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R89917</t>
  </si>
  <si>
    <t>KOVOVÉ DOPLŇKY TRUB VEDENÍ</t>
  </si>
  <si>
    <t>nerezový žebřík s výsuvným madlem do armaturních šachet</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</si>
  <si>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</si>
  <si>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93658</t>
  </si>
  <si>
    <t>OCHRANNÉ TYČOVÉ ZNAKY - ORIENTAČNÍ SLOUPKY</t>
  </si>
  <si>
    <t>969133</t>
  </si>
  <si>
    <t>VYBOURÁNÍ POTRUBÍ DN DO 150MM VODOVODNÍCH</t>
  </si>
  <si>
    <t>193*1,8=347.400 [B]</t>
  </si>
  <si>
    <t>3,5*2,8=9.800 [A]</t>
  </si>
  <si>
    <t>1,2*68*0,1*2,6=21.216 [A] 
6,8*1,7*0,1*2,6=3.006 [B] 
Celkem: A+B=24.222 [C]</t>
  </si>
  <si>
    <t xml:space="preserve">  SO 01-32-02</t>
  </si>
  <si>
    <t>Žst. Vlkov u Tišnova, vodovodní přípojka</t>
  </si>
  <si>
    <t>SO 01-32-02</t>
  </si>
  <si>
    <t>1,1*42=46.200 [A]</t>
  </si>
  <si>
    <t>11313</t>
  </si>
  <si>
    <t>ODSTRANĚNÍ KRYTU ZPEVNĚNÝCH PLOCH S ASFALTOVÝM POJIVEM</t>
  </si>
  <si>
    <t>36*1,1*0,1=3.960 [A]</t>
  </si>
  <si>
    <t>11332</t>
  </si>
  <si>
    <t>ODSTRANĚNÍ PODKLADŮ ZPEVNĚNÝCH PLOCH Z KAMENIVA NESTMELENÉHO</t>
  </si>
  <si>
    <t>36*1,1*0,3=11.880 [A]</t>
  </si>
  <si>
    <t>2*2*1,7=6.800 [A] 
2*3,5*2=14.000 [B] 
3*3,5*2,5=26.250 [C] 
Celkem: A+B+C=47.050 [D]</t>
  </si>
  <si>
    <t>1,7*1,1*95=177.650 [A] 
1,5*1,1*12,5=20.625 [B] 
Celkem: A+B=198.275 [C]</t>
  </si>
  <si>
    <t>141733</t>
  </si>
  <si>
    <t>PROTLAČOVÁNÍ POTRUBÍ Z PLAST HMOT DN DO 150MM</t>
  </si>
  <si>
    <t>198,275+47,05-35,64-11,88-15,84-1,05-0,334-2,08-47,52=130.981 [A]</t>
  </si>
  <si>
    <t>1,1*1,2*36=47.520 [A]</t>
  </si>
  <si>
    <t>1*0,33*108=35.640 [A]</t>
  </si>
  <si>
    <t>1,65*1,35*0,15=0.334 [A]</t>
  </si>
  <si>
    <t>5*0,1*1,3=0.650 [A] 
1,6*0,1=0.160 [B] 
Celkem: A+B=0.810 [C]</t>
  </si>
  <si>
    <t>1,1*0,1*108=11.880 [A] 
3*3,5*0,1=1.050 [B] 
Celkem: A+B=12.930 [C]</t>
  </si>
  <si>
    <t>567571</t>
  </si>
  <si>
    <t>VRSTVY PRO OBNOVU A OPRAVY RECYK ZA STUDENA CEM TL DO 350MM</t>
  </si>
  <si>
    <t>36*1,1=39.600 [A]</t>
  </si>
  <si>
    <t>87313</t>
  </si>
  <si>
    <t>POTRUBÍ Z TRUB PLASTOVÝCH TLAKOVÝCH SVAŘOVANÝCH DN DO 25MM</t>
  </si>
  <si>
    <t>104+12,5=116.500 [A]</t>
  </si>
  <si>
    <t>87814</t>
  </si>
  <si>
    <t>NASUNUTÍ PLAST TRUB DN DO 40MM DO CHRÁNIČKY</t>
  </si>
  <si>
    <t>891113</t>
  </si>
  <si>
    <t>ŠOUPÁTKA DN DO 25MM</t>
  </si>
  <si>
    <t>891833</t>
  </si>
  <si>
    <t>NAVRTÁVACÍ PASY DN DO 150MM</t>
  </si>
  <si>
    <t>891915</t>
  </si>
  <si>
    <t>ZEMNÍ SOUPRAVY DN DO 50MM S POKLOPEM</t>
  </si>
  <si>
    <t>899611</t>
  </si>
  <si>
    <t>TLAKOVÉ ZKOUŠKY POTRUBÍ DN DO 80MM</t>
  </si>
  <si>
    <t>89971</t>
  </si>
  <si>
    <t>PROPLACH A DEZINFEKCE VODOVODNÍHO POTRUBÍ DN DO 80MM</t>
  </si>
  <si>
    <t>899901</t>
  </si>
  <si>
    <t>PŘEPOJENÍ PŘÍPOJEK</t>
  </si>
  <si>
    <t>položka zahrnuje řez na potrubí, dodání a osazení příslušných tvarovek a armatur</t>
  </si>
  <si>
    <t>R891144</t>
  </si>
  <si>
    <t>VODOMĚRNÁ SESTAVA</t>
  </si>
  <si>
    <t>R893111</t>
  </si>
  <si>
    <t>ŠACHTY VODOMĚRNÉ PŮDORYS PLOCHY DO 1,5M2</t>
  </si>
  <si>
    <t>DEMONTÁŽ ŠACHTY VODOMĚRNÉ ZE ŽELBET VČET VÝTUŽE PŮDORYS PLOCHY DO 1,5M2</t>
  </si>
  <si>
    <t>96911</t>
  </si>
  <si>
    <t>VYBOURÁNÍ POTRUBÍ DN DO 50MM VODOVODNÍCH</t>
  </si>
  <si>
    <t>LIKVIDACE ODPADŮ VČ. DOPRAVY</t>
  </si>
  <si>
    <t>11,88+35,64+1,05+0,334+47,52=96.424 [A] 
A*1,8=173.563 [B]</t>
  </si>
  <si>
    <t>15,84*2,6=41.184 [A]</t>
  </si>
  <si>
    <t xml:space="preserve">  SO 01-33-01</t>
  </si>
  <si>
    <t>Žst. Vlkov u Tišnova, plynovody</t>
  </si>
  <si>
    <t>SO 01-33-01</t>
  </si>
  <si>
    <t>POPLATKY ZA LIKVIDACI ODPADŮ NEKONTAMINOVANÝCH - 17 05 04 VYTĚŽENÉ ZEMINY A HORNINY - III. TŘÍDA TĚŽITELNOSTI VČETNĚ DOPRAVY</t>
  </si>
  <si>
    <t>kubatura obsypu m3 * 1,8</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</si>
  <si>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</si>
  <si>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Díl 01</t>
  </si>
  <si>
    <t>132734</t>
  </si>
  <si>
    <t>HLOUBENÍ RÝH A MELIOR KAN ŠÍŘ DO 2M PAŽ I NEPAŽ TŘ.3 DO 5 KM</t>
  </si>
  <si>
    <t>jámy protlaku 8,0*3,0 hl. 2,5 m, 4,0*2,0 hl. 2,5m, montážní jáma 4,0*2,0 hl. 2,0 m rýha (12,5+23,0)*1,0, hl. 1,8 m</t>
  </si>
  <si>
    <t>vodorovná a svislá doprava, přemístění, přeložení, manipulace s výkopkem    
- kompletní provedení vykopávky nezapažené i zapažené     
- příplatek za lepivost    
- těžení po vrstvách, pásech a po jiných nutných částech (figurách)    
- čerpání vody vč. čerpacích jímek, potrubí a pohotovostní čerpací soupravy      
- vytahování a nošení výkopku      
- pažení, vzepření a rozepření vč. přepažování      
- třídění výkopku    
- veškeré pomocné konstrukce umožňující provedení vykopávky (příjezdy, sjezdy, nájezdy, lešení, podpěr. konstr., přemostění, zpevněné plochy, zakrytí a pod.)</t>
  </si>
  <si>
    <t>ZÁSYP JAM A RÝH ZEMINOU SE ZHUT</t>
  </si>
  <si>
    <t>výkop - obsyp</t>
  </si>
  <si>
    <t>- kompletní provedení zemní konstrukce vč. výběru vhodného materiálu      
- úprava  ukládaného  materiálu  vlhčením,  tříděním,  promícháním  nebo  vysoušením,  příp. jiné úpravy za účelem zlepšení jeho  mech. vlastností                                                                                                                                                                                     - hutnění i různé míry hutnění     
- ukládání po vrstvách a po jiných nutných částech (figurách) vč. dosypávek    
- spouštění a nošení materiálu     
- veškeré  pomocné konstrukce umožňující provedení  zemní konstrukce  (příjezdy,  sjezdy,  nájezdy, lešení, podpěrné konstrukce, přemostění, zpevněné plochy, zakrytí a pod.)    
- případné prohození nebo třídění materiálu.</t>
  </si>
  <si>
    <t>OBSYP POTRUBÍ A OBJEKTU Z NAKUPOVANÝCH MATERIALU</t>
  </si>
  <si>
    <t>0,495 m3/m potrubí * (35,5 m délka rýhy + 16,0 délka v šachtách)</t>
  </si>
  <si>
    <t>Položka zahrnuje: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ukládání po vrstvách a po jiných nutných částech (figurách) vč. dosypávek    
- spouštění a nošení materiálu    
-  veškeré  pomocné konstrukce umožňující provedení  zemní konstrukce  (příjezdy,  sjezdy,  nájezdy, lešení, podpěrné konstrukce, přemostění, zpevněné plochy, zakrytí a pod.)    
- případné prohození nebo třídění materiálu.</t>
  </si>
  <si>
    <t>ÚPRAVA POVRCHU SROVNÁNÍM ÚZEMÍ</t>
  </si>
  <si>
    <t>35,5*2,0 + 8,0*3,0 + 4,0*2,0 + 4,0*2,0</t>
  </si>
  <si>
    <t>Veškeré práce jsou obsaženy v textu položky včetně vyrovnání výškových rozdílů. Míru zhutnění určuje projekt.</t>
  </si>
  <si>
    <t>900 R 001</t>
  </si>
  <si>
    <t>PROTLAČOVÁNÍ POTRUBÍ Z PLAST HMOT DO DN 400</t>
  </si>
  <si>
    <t>délka protlaku 51,0 m</t>
  </si>
  <si>
    <t>Protlačení potrubí zahrnuje veškeré pomocné práce (startovací zařízení, startovací jáma, opěrné a vodící bloky a pod.), rovněž dodávku protlačovaného potrubí.</t>
  </si>
  <si>
    <t>Díl 05</t>
  </si>
  <si>
    <t>KRYT ZE SILNIČ PANELU TL.150MM</t>
  </si>
  <si>
    <t>dno jam 8,0*3,0 + 4,0*2,0 + 4,0*2,0</t>
  </si>
  <si>
    <t>dodání směsi, postřiku, nátěru, dlažeb nebo dílců v požadované kvalitě    
- očištění podkladu případně zřízení spojovací vrstvy    
- uložení směsi, dlažby nebo dílců a provedení nátěrů a postřiků dle předepsaného technologického předpisu     
- těsnění, tmelení a výplň spar a otvorů     
Položka zahrnuje všechny práce pro zřízení plně funkčního dlážděného krytu, t.j. včetně lože, ukončení dlažby a její provedení do předepsaného tvaru a pohledové úpravy, včetně výplně spar a otvorů a pod.</t>
  </si>
  <si>
    <t>Díl 08</t>
  </si>
  <si>
    <t>87327</t>
  </si>
  <si>
    <t>POTRUBÍ Z TRUB PLAST SVAR DO DN 100 MM</t>
  </si>
  <si>
    <t>délka přeložky 24,0 m</t>
  </si>
  <si>
    <t>položky pro zhotovení potrubí platí bez ohledu na sklon    
- dodání veškerého trubního a pomocného materiálu  (trouby,  trubky,  tvarovky,  spojovací a těsnící  materiál a pod.), podpěrných, závěsných a upevňovacích prvků, včetně potřebných úprav     
- zřízení plně funkčního potrubí, kompletní soustavy, podle příslušného technologického předpisu     
- úprava prostupů, průchodů  šachtami a komorami, okolí podpěr a vyústění, zaústění, napojení, vyvedení a upevnění odpad. výustí     
- položky platí pro práce prováděné v prostoru zapaženém i nezapaženém a i v kolektorech, chráničkách</t>
  </si>
  <si>
    <t>87334</t>
  </si>
  <si>
    <t>POTRUBÍ Z TRUB PLAST SVAR DO DN 200 MM</t>
  </si>
  <si>
    <t>délka přeložky 65,0 m</t>
  </si>
  <si>
    <t>87646</t>
  </si>
  <si>
    <t>CHRÁNIČKY Z TRUB PLAST DN DO 400MM</t>
  </si>
  <si>
    <t>délka protlaku  51,0 m</t>
  </si>
  <si>
    <t>položky pro zhotovení potrubí platí bez ohledu na sklon.     
- dodání veškerého trubního a pomocného materiálu  (trouby,  trubky,  tvarovky,  spojovací a těsnící  materiál a pod.), podpěrných, závěsných a upevňovacích prvků, včetně potřebných úprav     
- zřízení plně funkčního potrubí, kompletní soustavy, podle příslušného technologického předpisu     
- úprava prostupů, průchodů  šachtami a komorami, okolí podpěr a vyústění, zaústění, napojení, vyvedení a upevnění odpad. výustí     
- položky platí pro práce prováděné v prostoru zapaženém i nezapaženém a i v kolektorech, chráničkách</t>
  </si>
  <si>
    <t>NASUNUTÍ PLAST TRUB DO 200MM DO CHRÁNIČKY</t>
  </si>
  <si>
    <t>položky pro zhotovení potrubí platí bez ohledu na sklon.     
- dodání veškerého trubního a pomocného materiálu  (trouby,  trubky,  tvarovky,  spojovací a těsnící  materiál a pod.), podpěrných, závěsných a upevňovacích prvků, včetně potřebných úprav     
- položky platí pro práce prováděné v prostoru zapaženém i nezapaženém a i v kolektorech, chráničkách</t>
  </si>
  <si>
    <t>891134</t>
  </si>
  <si>
    <t>DOPLŇKY NA PLYN POTRUBÍ - ŠOUPÁTKA DO DN200mm</t>
  </si>
  <si>
    <t>měkce těsnící klínové šoupátko s PE navařovacími konci</t>
  </si>
  <si>
    <t>popisy prací zahrnují veškerý materiál, výrobky a polotovary, včetně mimostaveništní a vnitrostaveništní dopravy (rovněž přesuny), včetně naložení a složení,případně s uložením.     
- položka čichačka zahrnuje i zaizolování podzemní části.</t>
  </si>
  <si>
    <t>891934</t>
  </si>
  <si>
    <t>ZEMNÍ SOUPRAVY DO DN 200MM S POKLOPEM</t>
  </si>
  <si>
    <t>Poklop, vč teelskopické zemní soupravy</t>
  </si>
  <si>
    <t>899302</t>
  </si>
  <si>
    <t>DOPLŇKY NA PLYN POTRUBÍ - ČICHAČKY</t>
  </si>
  <si>
    <t>osazení čichaček na chráničce</t>
  </si>
  <si>
    <t>DOPLŇKY NA PLYN POTRUBÍ - SIGNALIZAČNÍ VODIČ</t>
  </si>
  <si>
    <t>viz délka potrubí</t>
  </si>
  <si>
    <t>popisy prací zahrnují veškerý materiál, výrobky a polotovary, včetně mimostaveništní a vnitrostaveništní dopravy (rovněž přesuny), včetně naložení a složení,případně s uložením.     
- položka signalizační vodič zahrnuje i kontrolní vývody.</t>
  </si>
  <si>
    <t>DOPLŇKY NA PLYN POTRUBÍ - VÝSTRAŽNÁ FÓLIE</t>
  </si>
  <si>
    <t>viz délka potrubí - protlak</t>
  </si>
  <si>
    <t>popisy prací zahrnují veškerý materiál, výrobky a polotovary, včetně mimostaveništní a vnitrostaveništní dopravy (rovněž přesuny), včetně naložení a složení,případně s uložením.</t>
  </si>
  <si>
    <t>899321</t>
  </si>
  <si>
    <t>DOPLŇKY NA PLYN POTRUBÍ DO DN 100MM - PROPOJE</t>
  </si>
  <si>
    <t>propoje na stávající potrubí</t>
  </si>
  <si>
    <t>položka propoje zahrnuje dodávku a montáž propojovacího mezikusu, vypracování technologického postupu a práce s ním spojené, dozor správce potrubí.</t>
  </si>
  <si>
    <t>899341</t>
  </si>
  <si>
    <t>DOPLŇKY NA PLYN POTRUBÍ DO DN 200MM - PROPOJE</t>
  </si>
  <si>
    <t>899621</t>
  </si>
  <si>
    <t>TLAKOVÉ ZKOUŠKY POTRUBÍ DN DO 100MM</t>
  </si>
  <si>
    <t>délka přeložky</t>
  </si>
  <si>
    <t>přísun, montáž, demontáž, odsun zkoušecího čerpadla, montáž a demontáž dílců pro zabezpečení konce zkoušeného úseku potrubí, montáž a demontáž koncových tvarovek</t>
  </si>
  <si>
    <t>899641</t>
  </si>
  <si>
    <t>TLAKOVÉ ZKOUŠKY POTRUBÍ DN DO 200MM</t>
  </si>
  <si>
    <t>DOPLŇKY NA PLYN POTRUBÍ - ORIENTAČNÍ SLOUPKY</t>
  </si>
  <si>
    <t>osazení OS</t>
  </si>
  <si>
    <t>96932</t>
  </si>
  <si>
    <t>VYBOURÁNÍ POTRUBÍ DN DO 100MM PLYNOVÝCH</t>
  </si>
  <si>
    <t>délka stávajícího potrubí</t>
  </si>
  <si>
    <t>zahrnují veškerou manipulaci s vybouranou sutí a hmotami včetně uložení na skládku a poplatku za skládku,    
- zahrnují veškeré další práce plynoucí z technologického předpisu a z platných předpisů (zvláště vyhlášky č.324/1990 Sb.).</t>
  </si>
  <si>
    <t>96934</t>
  </si>
  <si>
    <t>VYBOURÁNÍ POTRUBÍ DN DO 200MM PLYNOVÝCH</t>
  </si>
  <si>
    <t>96942</t>
  </si>
  <si>
    <t>PROPLACH PLYN POTRUBÍ DN DO 100MM VZDUCHEM</t>
  </si>
  <si>
    <t>veškeré práce jsou obsaženy v textu položky</t>
  </si>
  <si>
    <t>969434</t>
  </si>
  <si>
    <t>PROPLACH PLYN POTRUBÍ DN DO 200MM VZDUCHEM</t>
  </si>
  <si>
    <t>Revize</t>
  </si>
  <si>
    <t>900 R 002</t>
  </si>
  <si>
    <t>HZS - nezměřitelné práce (práce plynárny na propojích)</t>
  </si>
  <si>
    <t>hzs</t>
  </si>
  <si>
    <t>odborné práce prováděné pracovníky plynárny</t>
  </si>
  <si>
    <t>900 R 003</t>
  </si>
  <si>
    <t>HZS - nezměřitelné práce (zkoušky v rámci montážních prací)</t>
  </si>
  <si>
    <t>dílčí zkoušky na potrubí</t>
  </si>
  <si>
    <t>900 R 004</t>
  </si>
  <si>
    <t>HZS - nezměřitelné práce (revize)</t>
  </si>
  <si>
    <t>revize</t>
  </si>
  <si>
    <t>D.2.1.8</t>
  </si>
  <si>
    <t>Pozemní komunikace</t>
  </si>
  <si>
    <t xml:space="preserve">  SO 01-50-01</t>
  </si>
  <si>
    <t>Žst. Vlkov u Tišnova, úprava komunikace OSOČKAN</t>
  </si>
  <si>
    <t>SO 01-50-01</t>
  </si>
  <si>
    <t>270 x 0,25</t>
  </si>
  <si>
    <t>270 x 0,45</t>
  </si>
  <si>
    <t>11352</t>
  </si>
  <si>
    <t>ODSTRANĚNÍ CHODNÍKOVÝCH OBRUBNÍKŮ BETONOVÝCH</t>
  </si>
  <si>
    <t>50+50</t>
  </si>
  <si>
    <t>12373</t>
  </si>
  <si>
    <t>ODKOP PRO SPOD STAVBU SILNIC A ŽELEZNIC TŘ. I</t>
  </si>
  <si>
    <t>(7,9m2*33,4m)=263,860 [A]   
+výkop mimo most(11,5 m2*(10,7 m+7,1 m))=204,700 [B]  Odkopávky + výměna podloží tl. 0,8 m pro lomový kámen"   
A+B=468,560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</si>
  <si>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</si>
  <si>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4*2*2*2, trativodní šacht</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</si>
  <si>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</si>
  <si>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(36+8+36+5+10+10)*0,5*2, Výkop rýh pro trativody a kanalizace</t>
  </si>
  <si>
    <t>17180</t>
  </si>
  <si>
    <t>ULOŽENÍ SYPANINY DO NÁSYPŮ Z NAKUPOVANÝCH MATERIÁLŮ</t>
  </si>
  <si>
    <t>(570*0,25)+(3,5*55)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</si>
  <si>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</si>
  <si>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32+105, zásyp rýh, zásyp jám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</si>
  <si>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</si>
  <si>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((2*2*4)+(85*0,5))*1,5 Obsyp trativodů a kanalizačních přípojek</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</si>
  <si>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</si>
  <si>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55*12</t>
  </si>
  <si>
    <t>18216</t>
  </si>
  <si>
    <t>ÚPRAVA POVRCHŮ SROVNÁNÍM ÚZEMÍ V TL DO 0,75M</t>
  </si>
  <si>
    <t>4*20*6</t>
  </si>
  <si>
    <t>položka zahrnuje:             
nutné přemístění ornice z dočasných skládek vzdálených do 50m             
rozprostření ornice v předepsané tloušťce ve svahu přes 1:5</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</si>
  <si>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</si>
  <si>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</si>
  <si>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</si>
  <si>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</si>
  <si>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</si>
  <si>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4*20*6*0,1</t>
  </si>
  <si>
    <t>014211</t>
  </si>
  <si>
    <t>POPLATKY ZA ZEMNÍK - ORNICE</t>
  </si>
  <si>
    <t>zahrnuje veškeré poplatky majiteli zemníku související s nákupem zeminy (nikoliv s otvírkou zemníku)</t>
  </si>
  <si>
    <t>125738</t>
  </si>
  <si>
    <t>VYKOPÁVKY ZE ZEMNÍKŮ A SKLÁDEK TŘ. 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</si>
  <si>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</si>
  <si>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36+8+36+5, trativod dn 150, trativod bude mít plné dno a perfoforaci pouze ve výseči 270 stupňů</t>
  </si>
  <si>
    <t>21451</t>
  </si>
  <si>
    <t>SANAČNÍ VRSTVY Z LOMOVÉHO KAMENE</t>
  </si>
  <si>
    <t>sanace podloží z lomového kamene</t>
  </si>
  <si>
    <t>399 m3, plocha 532m2 *  tloušťka 0,75m, lomový kámen, tloušťky 0,75 , zlepšení podloží.</t>
  </si>
  <si>
    <t>položka zahrnuje dodávku lomového kamen předepsané kvality, včetně mimostaveništní a vnitrostaveništní dopravy, rozprostření se zhutněním  
není-li v zadávací dokumentaci uvedeno jinak, jedná se o nakupovaný materiál</t>
  </si>
  <si>
    <t>KOMUNIKACE</t>
  </si>
  <si>
    <t>570+(55*4*2)+300, separační geotextílie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</si>
  <si>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</si>
  <si>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56314</t>
  </si>
  <si>
    <t>VOZOVKOVÉ VRSTVY Z MECHANICKY ZPEVNĚNÉHO KAMENIVA TL. DO 200MM</t>
  </si>
  <si>
    <t>460</t>
  </si>
  <si>
    <t>570, vozovka</t>
  </si>
  <si>
    <t>- dodání kameniva předepsané kvality a zrnitosti            
- rozprostření a zhutnění vrstvy v předepsané tloušťce            
- zřízení vrstvy bez rozlišení šířky, pokládání vrstvy po etapách            
- nezahrnuje postřiky, nátěry</t>
  </si>
  <si>
    <t>56341</t>
  </si>
  <si>
    <t>VOZOVKOVÉ VRSTVY ZE ŠTĚRKOPÍSKU TL. DO 50MM</t>
  </si>
  <si>
    <t>plocha 532m2 *  tloušťka 0,05m, VYROVNÁVACÍ VRSTVA, ŠTĚRKOPÍSEK TL. 50 mm , zlepšení podloží.</t>
  </si>
  <si>
    <t>56343</t>
  </si>
  <si>
    <t>VOZOVKOVÉ VRSTVY ZE ŠTĚRKOPÍSKU TL. DO 150MM</t>
  </si>
  <si>
    <t>5+105+2, chodník</t>
  </si>
  <si>
    <t>56930</t>
  </si>
  <si>
    <t>ZPEVNĚNÍ KRAJNIC ZE ŠTĚRKODRTI</t>
  </si>
  <si>
    <t>55*0,35*2</t>
  </si>
  <si>
    <t>dodání kameniva předepsané kvality a zrnitosti             
- rozprostření a zhutnění vrstvy v předepsané tloušťce             
- zřízení vrstvy bez rozlišení šířky, pokládání vrstvy po etapách</t>
  </si>
  <si>
    <t>390+410 (ve vozovce + na odžezaná místa)</t>
  </si>
  <si>
    <t>dodání všech předepsaných materiálů pro postřiky v předepsaném množství             
- provedení dle předepsaného technologického předpisu             
- zřízení vrstvy bez rozlišení šířky, pokládání vrstvy po etapách             
- úpravu napojení, ukončení</t>
  </si>
  <si>
    <t>572221</t>
  </si>
  <si>
    <t>SPOJOVACÍ POSTŘIK Z ASFALTU DO 1,0KG/M2</t>
  </si>
  <si>
    <t>460, na vrstvu MZK</t>
  </si>
  <si>
    <t>574B34</t>
  </si>
  <si>
    <t>ASFALTOVÝ BETON PRO OBRUSNÉ VRSTVY MODIFIK ACO 11+, 11S TL. 40MM</t>
  </si>
  <si>
    <t>380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</si>
  <si>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</si>
  <si>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574D56</t>
  </si>
  <si>
    <t>ASFALTOVÝ BETON PRO LOŽNÍ VRSTVY MODIFIK ACL 16+, 16S TL. 60MM</t>
  </si>
  <si>
    <t>390</t>
  </si>
  <si>
    <t>2, Lemovací pás při reliefní dlažbě</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</si>
  <si>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</si>
  <si>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5+105, ZÁMKOVÁ DLAŽBA TL. 60 mm + DRCENÉ KAMENIVO 4-8, 40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</si>
  <si>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</si>
  <si>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</si>
  <si>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</si>
  <si>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2*1, barva červená, slepecká s výstupky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</si>
  <si>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</si>
  <si>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574F46</t>
  </si>
  <si>
    <t>ASFALTOVÝ BETON PRO PODKLADNÍ VRSTVY MODIFIK ACP 16+, 16S TL. 50MM</t>
  </si>
  <si>
    <t>410 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</si>
  <si>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</si>
  <si>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10+10, kanalizační přípojky</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</si>
  <si>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</si>
  <si>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894446</t>
  </si>
  <si>
    <t>ŠACHTY KANAL ZE ŽELEZOBET VČET VÝZT NA POTRUBÍ DN DO 400MM</t>
  </si>
  <si>
    <t>4, pojízdní poklopy na zatížení D400 + obnetonovaní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</si>
  <si>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</si>
  <si>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899642</t>
  </si>
  <si>
    <t>ZKOUŠKA VODOTĚSNOSTI POTRUBÍ DN DO 200MM</t>
  </si>
  <si>
    <t>R897543</t>
  </si>
  <si>
    <t>LÍNIOVÝ ŽLAB Z POLYMERBETONU SV. ŠÍŘKY DO 200MM, ZATÍŽENÍ E600, KOMPLET, 2X REVIZNÍ ŠACHTA, 1 X VPUSŤ S VÝTOKEM.</t>
  </si>
  <si>
    <t>liniový žlab</t>
  </si>
  <si>
    <t>7, monoblok pro příční žlab. osazení žlábu podle dodavatele, včetně podkladního betonu předepsané tříd, revizní šachet, vpusťí s výtokem do kanalizační přípojky, záslepak atd (16500 x 1.15 _ 18975)</t>
  </si>
  <si>
    <t>položka zahrnuje dodávku a osazení předepsaného dílce včetně mříže, komplet.           
zahrnuje předepsané podkladní konstrukce</t>
  </si>
  <si>
    <t>914121</t>
  </si>
  <si>
    <t>DOPRAVNÍ ZNAČKY ZÁKLADNÍ VELIKOSTI OCELOVÉ FÓLIE TŘ 1 - DODÁVKA A MONTÁŽ</t>
  </si>
  <si>
    <t>2, podjezdní výška</t>
  </si>
  <si>
    <t>položka zahrnuje:        
- dodávku a montáž značek v požadovaném provedení</t>
  </si>
  <si>
    <t>60+60</t>
  </si>
  <si>
    <t>Položka zahrnuje:          
dodání a pokládku betonových obrubníků o rozměrech předepsaných zadávací dokumentací          
betonové lože i boční betonovou opěrku.</t>
  </si>
  <si>
    <t>917224</t>
  </si>
  <si>
    <t>SILNIČNÍ A CHODNÍKOVÉ OBRUBY Z BETONOVÝCH OBRUBNÍKŮ ŠÍŘ 150MM</t>
  </si>
  <si>
    <t>65+65</t>
  </si>
  <si>
    <t>96611</t>
  </si>
  <si>
    <t>BOURÁNÍ KONSTRUKCÍ Z BETONOVÝCH DÍLCŮ</t>
  </si>
  <si>
    <t>(35+40)*0,6 Demolice betonových častí bet, chodníky</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</si>
  <si>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</si>
  <si>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R00001</t>
  </si>
  <si>
    <t>Ochrana Boží muka.</t>
  </si>
  <si>
    <t>(30 000 x 1,15 _ 34 500)</t>
  </si>
  <si>
    <t>R00002</t>
  </si>
  <si>
    <t>VZORKOVÁNÍ A ZKOUŠENÍ STÁVAJÍCÍCH ASFALTOVÝCH SMĚSÍ (DLE VYHLÁŠKY č. 130/2019 Sb.)</t>
  </si>
  <si>
    <t>1, zkouška obsahu dehtu v asfaltobetonových změsích. (50 000 x 1,15 _ 57 500)</t>
  </si>
  <si>
    <t>(122+468,56+32+105) =727,560 [A]   
koef. 2=2,000 [B]   
A*B=1 455,120 [C]</t>
  </si>
  <si>
    <t>67,5 m3 - 155,25 ton</t>
  </si>
  <si>
    <t>45 m3 - 117 ton</t>
  </si>
  <si>
    <t>Evidenční položka           
N odpad: nebezpečné látky:dehet (třída vyluhovatelnosti překračuje I, a II. třídu a nepřekračuje III. třídu dle vyhlášky 273/2021 Sb.)           
Způsob likvidace: skládka S-NO, spalovna N odpadu</t>
  </si>
  <si>
    <t>155,25 ton*0,15= 23,2875 ton</t>
  </si>
  <si>
    <t xml:space="preserve">  SO 01-50-02</t>
  </si>
  <si>
    <t>Žst. Vlkov u Tišnova,zpevněná plocha u technologické budovy</t>
  </si>
  <si>
    <t>SO 01-50-02</t>
  </si>
  <si>
    <t>(84+990)*0,07=75,180 [A]</t>
  </si>
  <si>
    <t>(27,3+174+150,2-34)*0,05=15,875 [A]</t>
  </si>
  <si>
    <t>1074*0,3+347,5*0,2=391,700 [A]</t>
  </si>
  <si>
    <t>11352A</t>
  </si>
  <si>
    <t>ODSTRANĚNÍ CHODNÍKOVÝCH A SILNIČNÍCH OBRUBNÍKŮ BETONOVÝCH - BEZ DOPRAVY</t>
  </si>
  <si>
    <t>45+520=565,000 [A]</t>
  </si>
  <si>
    <t>(315+990)*0,5=652,500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</si>
  <si>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</si>
  <si>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60*0,4*1,2=28,800 [A]   
délka přípojek a trativodů</t>
  </si>
  <si>
    <t>652,5+391,7+14,4=1 058,600 [A]   odkop zemina+podkl vrstvy+rýhy</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</si>
  <si>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</si>
  <si>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60*0,6*0,4=14,400 [A]</t>
  </si>
  <si>
    <t>315+990+18+192=1 515,000 [A]   
příjezd+oprava po stavbě+chodník+štěrková plocha</t>
  </si>
  <si>
    <t>90=90,000 [A]</t>
  </si>
  <si>
    <t>18232</t>
  </si>
  <si>
    <t>ROZPROSTŘENÍ ORNICE V ROVINĚ V TL DO 0,15M</t>
  </si>
  <si>
    <t>230=230,000 [A]</t>
  </si>
  <si>
    <t>položka zahrnuje:      
nutné přemístění ornice z dočasných skládek vzdálených do 50m      
rozprostření ornice v předepsané tloušťce v rovině a ve svahu do 1:5</t>
  </si>
  <si>
    <t>230+90=320,000 [A]</t>
  </si>
  <si>
    <t>Zahrnuje pokosení se shrabáním, naložení shrabků na dopravní prostředek, s odvozem a se složením, to vše bez ohledu na sklon terénu      
zahrnuje nutné zalití a hnojení</t>
  </si>
  <si>
    <t>výměna materiálu zemní pláně</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</si>
  <si>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</si>
  <si>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50*2,5=125,000 [A]   
obalení trativodu geotextílií</t>
  </si>
  <si>
    <t>21461E</t>
  </si>
  <si>
    <t>SEPARAČNÍ GEOTEXTILIE DO 500G/M2</t>
  </si>
  <si>
    <t>200=200,000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</si>
  <si>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</si>
  <si>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56324</t>
  </si>
  <si>
    <t>VOZOVKOVÉ VRSTVY Z VIBROVANÉHO ŠTĚRKU TL. DO 200MM</t>
  </si>
  <si>
    <t>192=192,000 [A]   
štěrková plocha</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</si>
  <si>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</si>
  <si>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</si>
  <si>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</si>
  <si>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315*2=630,000 [A]   
plocha komunikace - dvě vrstvy</t>
  </si>
  <si>
    <t>56334</t>
  </si>
  <si>
    <t>VOZOVKOVÉ VRSTVY ZE ŠTĚRKODRTI TL. DO 200MM</t>
  </si>
  <si>
    <t>18=18,000 [A]   
chodník</t>
  </si>
  <si>
    <t>990=990,000 [A]   
plocha komunikace oprava po stavbě</t>
  </si>
  <si>
    <t>56361</t>
  </si>
  <si>
    <t>VOZOVKOVÉ VRSTVY Z RECYKLOVANÉHO MATERIÁLU TL DO 50MM</t>
  </si>
  <si>
    <t>990=990,000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</si>
  <si>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</si>
  <si>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315=315,000 [A]</t>
  </si>
  <si>
    <t>- dodání všech předepsaných materiálů pro postřiky v předepsaném množství      
- provedení dle předepsaného technologického předpisu      
- zřízení vrstvy bez rozlišení šířky, pokládání vrstvy po etapách      
- úpravu napojení, ukončení</t>
  </si>
  <si>
    <t>574A33</t>
  </si>
  <si>
    <t>ASFALTOVÝ BETON PRO OBRUSNÉ VRSTVY ACO 11 TL. 40MM</t>
  </si>
  <si>
    <t>315=315,000 [A]   
plocha komunikace</t>
  </si>
  <si>
    <t>574A45</t>
  </si>
  <si>
    <t>ASFALTOVÝ BETON PRO OBRUSNÉ VRSTVY ACO 16 TL. 50MM</t>
  </si>
  <si>
    <t>990=990,000 [A]   
oprava komunikace po stavbě</t>
  </si>
  <si>
    <t>574C66</t>
  </si>
  <si>
    <t>ASFALTOVÝ BETON PRO LOŽNÍ VRSTVY ACL 16+, 16S TL. 70MM</t>
  </si>
  <si>
    <t>40=40,000 [A]   
přídlažba 500x250x100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</si>
  <si>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</si>
  <si>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60=60,000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</si>
  <si>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</si>
  <si>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1=1,000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</si>
  <si>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</si>
  <si>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</si>
  <si>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</si>
  <si>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</si>
  <si>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</si>
  <si>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</si>
  <si>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 položka výškové úpravy zahrnuje všechny nutné práce a materiály pro zvýšení nebo snížení zařízení (včetně nutné úpravy stávajícího povrchu vozovky nebo chodníku).</t>
  </si>
  <si>
    <t>13=13,000 [A]   
chodník</t>
  </si>
  <si>
    <t>424=424,000 [A]   
obrubník nájezdový a silniční</t>
  </si>
  <si>
    <t>(652,5+391,7+14,4)*1.8=1905,48 [A]   odkop zemina+podkl vrstvy+rýhy</t>
  </si>
  <si>
    <t>75*2,3=172,500 [A]</t>
  </si>
  <si>
    <t>16*2,5+45,2=85,200 [A]   
dlažba a obrubníky</t>
  </si>
  <si>
    <t>14211</t>
  </si>
  <si>
    <t>230*0,15=34,500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</si>
  <si>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</si>
  <si>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D.2.1.9</t>
  </si>
  <si>
    <t>Kabelovod</t>
  </si>
  <si>
    <t xml:space="preserve">  SO 01-60-01</t>
  </si>
  <si>
    <t>SO 01-60-01</t>
  </si>
  <si>
    <t>10364100</t>
  </si>
  <si>
    <t>zemina pro terénní úpravy - tříděná</t>
  </si>
  <si>
    <t>Zemní práce - obsyp šachet (obj) 
obsyp_šachet_obj:   
Součet: 672,404  
(obsyp_šachet_obj) 
Součet 0 
672,404*1,8 "Přepočtené koeficientem množství</t>
  </si>
  <si>
    <t>113106011</t>
  </si>
  <si>
    <t>Rozebrání dlažeb a dílců při překopech inženýrských sítí s přemístěním hmot na skládku na vzdálenost do 3 m nebo s naložením na dopravní prostředek ručně komunikací pro pěší s ložem z kameniva nebo ži</t>
  </si>
  <si>
    <t>Rozebrání chodníku (pl) 
50,0 
Součet 50</t>
  </si>
  <si>
    <t>115101201</t>
  </si>
  <si>
    <t>Čerpání vody na dopravní výšku do 10 m s uvažovaným průměrným přítokem do 500 l/min</t>
  </si>
  <si>
    <t>Čerpání vody (dl * p) (p = 10 hod/m) 
(740,00)*10 
Součet 7400</t>
  </si>
  <si>
    <t>132254205</t>
  </si>
  <si>
    <t>Hloubení zapažených rýh šířky přes 800 do 2 000 mm strojně s urovnáním dna do předepsaného profilu a spádu v hornině třídy těžitelnosti I skupiny 3 přes 500 do 1 000 m3</t>
  </si>
  <si>
    <t>Zemní práce - rýhy (dl * š * v) 
(740,0)*1,40*2,95 
Součet 3056,2</t>
  </si>
  <si>
    <t>133254104</t>
  </si>
  <si>
    <t>Hloubení zapažených šachet strojně v hornině třídy těžitelnosti I skupiny 3 přes 100 m3</t>
  </si>
  <si>
    <t>Zemní práce - šachty (dl * š * v * p) 
(3,80*4,18*3,20)*24 
(0,6*4,18*3,8)*3 "rozšírenie pre KK21,22,23 
(0,98*4,18*3,8)*4 "rozšírenie pre KK1,2,3,5 
Součet 1310,748</t>
  </si>
  <si>
    <t>151101101</t>
  </si>
  <si>
    <t>Zřízení pažení a rozepření stěn rýh pro podzemní vedení příložné pro jakoukoliv mezerovitost, hloubky do 2 m</t>
  </si>
  <si>
    <t>Zemní práce - rýhy, pažení (dl * v * p) 
(740,0)*2,95*2 
Zemní práce - šachty, pažení (dl * v * p) 
(3,80*2+4,18*2)*3,20*24 
(0,6*2+4,18*2)*3,20*3 "rozšírenie 
(0,98*2+4,18*2)*3,20*4 "rozšírenie 
Součet 5815,6</t>
  </si>
  <si>
    <t>151101111</t>
  </si>
  <si>
    <t>Odstranění pažení a rozepření stěn rýh pro podzemní vedení s uložením materiálu na vzdálenost do 3 m od kraje výkopu příložné, hloubky do 2 m</t>
  </si>
  <si>
    <t>151401501</t>
  </si>
  <si>
    <t>Přepažování rozepření zapažených stěn výkopů při pažení příložném, hloubky do 4 m</t>
  </si>
  <si>
    <t>Zemní práce - přepažení (obj) 
rýhy_obj:   
Zemní práce - rýhy (dl * š * v) 
(740,0)*1,40*2,95 
Součet 3056,2 
Součet: 3056,20  
(rýhy_obj) 
šachty_obj:   
Zemní práce - šachty (dl * š * v * p) 
(3,80*4,18*3,20)*24 
(0,6*4,18*3,8)*3 "rozšírenie pre KK21,22,23 
(0,98*4,18*3,8)*4 "rozšírenie pre KK1,2,3,5 
Součet 1310,748 
Součet: 1310,747  
(šachty_obj) 
Součet 0</t>
  </si>
  <si>
    <t>162351103</t>
  </si>
  <si>
    <t>Vodorovné přemístění výkopku nebo sypaniny po suchu na obvyklém dopravním prostředku, bez naložení výkopku, avšak se složením bez rozhrnutí z horniny třídy těžitelnosti I skupiny 1 až 3 na vzdálenost</t>
  </si>
  <si>
    <t>Zemní práce - přesun (obj) 
rýhy_obj:   
Zemní práce - rýhy (dl * š * v) 
(740,0)*1,40*2,95 
Součet 3056,2 
Součet: 3056,20  
(rýhy_obj) 
šachty_obj:   
Zemní práce - šachty (dl * š * v * p) 
(3,80*4,18*3,20)*24 
(0,6*4,18*3,8)*3 "rozšírenie pre KK21,22,23 
(0,98*4,18*3,8)*4 "rozšírenie pre KK1,2,3,5 
Součet 1310,748 
Součet: 1310,747  
(šachty_obj) 
zásyp_obj:   
Součet: 1243,20  
(zásyp_obj) 
Součet 0</t>
  </si>
  <si>
    <t>167151111</t>
  </si>
  <si>
    <t>Nakládání, skládání a překládání neulehlého výkopku nebo sypaniny strojně nakládání, množství přes 100 m3, z hornin třídy těžitelnosti I, skupiny 1 až 3</t>
  </si>
  <si>
    <t>Zemní práce - naložení (obj) 
rýhy_obj:   
Zemní práce - rýhy (dl * š * v) 
(740,0)*1,40*2,95 
Součet 3056,2 
Součet: 3056,20  
(rýhy_obj) 
šachty_obj:   
Zemní práce - šachty (dl * š * v * p) 
(3,80*4,18*3,20)*24 
(0,6*4,18*3,8)*3 "rozšírenie pre KK21,22,23 
(0,98*4,18*3,8)*4 "rozšírenie pre KK1,2,3,5 
Součet 1310,748 
Součet: 1310,747  
(šachty_obj) 
Součet 0</t>
  </si>
  <si>
    <t>171201201</t>
  </si>
  <si>
    <t>Uložení sypaniny na skládky nebo meziskládky bez hutnění s upravením uložené sypaniny do předepsaného tvaru</t>
  </si>
  <si>
    <t>Zemní práce - deponie (obj) 
rýhy_obj:   
Zemní práce - rýhy (dl * š * v) 
(740,0)*1,40*2,95 
Součet 3056,2 
Součet: 3056,20  
(rýhy_obj) 
šachty_obj:   
Zemní práce - šachty (dl * š * v * p) 
(3,80*4,18*3,20)*24 
(0,6*4,18*3,8)*3 "rozšírenie pre KK21,22,23 
(0,98*4,18*3,8)*4 "rozšírenie pre KK1,2,3,5 
Součet 1310,748 
Součet: 1310,747  
(šachty_obj) 
Součet 0</t>
  </si>
  <si>
    <t>174101101</t>
  </si>
  <si>
    <t>Zásyp sypaninou z jakékoliv horniny strojně s uložením výkopku ve vrstvách se zhutněním jam, šachet, rýh nebo kolem objektů v těchto vykopávkách</t>
  </si>
  <si>
    <t>Zemní práce - zásyp rýh (dl * š * v) 
(740,0)*1,40*1,20 
Mezisoučet 1243.2 
Zemní práce - obsyp šachet (dl * š * v * p) 
(3,80*4,18)*3,20*24 
(0,6*4,18)*3,20*3 "rozšírenie 
(0,9*4,18)*3,20*4 "rozšírenie 
-(2,80*3,18*2,90)*24 
Mezisoučet 672.4032000000002 
Součet 1915,603</t>
  </si>
  <si>
    <t>175151101</t>
  </si>
  <si>
    <t>Obsypání potrubí strojně sypaninou z vhodných třídy těžitelnosti I a II, skupiny 1 až 4 nebo materiálem připraveným podél výkopu ve vzdálenosti do 3 m od jeho kraje, pro jakoukoliv hloubku výkopu a mí</t>
  </si>
  <si>
    <t>Zemní práce - zásyp s obsypem (dl * š * v) - kabelovod (dl * š * v * p) 
(740,00)*1,30*1,50 
-(740,00*0,40*0,40*3) 
Mezisoučet 1087.8 
Součet 1087,8</t>
  </si>
  <si>
    <t>58341364</t>
  </si>
  <si>
    <t>kamenivo drcené drobné frakce 2/4</t>
  </si>
  <si>
    <t>Zemní práce - zásyp s obsypem (obj) 
štěrkodrt_fr_4_obj:   
Součet: 1087,80  
(štěrkodrt_fr_4_obj) 
Součet 0 
1087,8*1,8 "Přepočtené koeficientem množství</t>
  </si>
  <si>
    <t>58344169</t>
  </si>
  <si>
    <t>štěrkodrť frakce 0/32 OTP ČD</t>
  </si>
  <si>
    <t>Zemní práce - zásyp rýh (obj) 
zásyp_obj:   
Součet: 1243,20  
(zásyp_obj) 
Součet 0 
1243,2*1,8 "Přepočtené koeficientem množství</t>
  </si>
  <si>
    <t>979071021</t>
  </si>
  <si>
    <t>Očištění vybouraných dlažebních kostek při překopech inženýrských sítí od spojovacího materiálu, s přemístěním hmot na skládku na vzdálenost do 3 m nebo s naložením na dopravní prostředek drobných, s</t>
  </si>
  <si>
    <t>213141111</t>
  </si>
  <si>
    <t>Zřízení vrstvy z geotextilie  filtrační, separační, odvodňovací, ochranné, výztužné nebo protierozní v rovině nebo ve sklonu do 1:5, šířky do 3 m</t>
  </si>
  <si>
    <t>Geotextílie (dl * š) 
(740,0)*1,30 
Součet 962</t>
  </si>
  <si>
    <t>271572211</t>
  </si>
  <si>
    <t>Podsyp pod základové konstrukce se zhutněním a urovnáním povrchu ze štěrkopísku netříděného</t>
  </si>
  <si>
    <t>Kabelovod - podsyp (dl * š * v) 
(740,0)*1,30*0,10 
Mezisoučet 96.2 
Šachty - podsyp (dl * š * v * p) 
(3,10*3,48)*0,15*24 
(0,6*3,48)*0,15*3 "rozšírenie 
(0,98*3,48)*0,15*4 "rozšírenie 
Mezisoučet 41.82263999999999 
Součet 138,023</t>
  </si>
  <si>
    <t>69311081</t>
  </si>
  <si>
    <t>geotextilie netkaná separační, ochranná, filtrační, drenážní PES 300g/m2</t>
  </si>
  <si>
    <t>962*1,15 "Přepočtené koeficientem množství</t>
  </si>
  <si>
    <t>Svislé a kompletní konstrukce</t>
  </si>
  <si>
    <t>341321610</t>
  </si>
  <si>
    <t>Stěny a příčky z betonu železového (bez výztuže) nosné tř. C 30/37</t>
  </si>
  <si>
    <t>Šachty prefabrikované - ŽB krček (dl * š * v * p) 
(0,90*2+1,20*2)*0,15*0,60*24 
Mezisoučet 9.072 
Součet 9,072</t>
  </si>
  <si>
    <t>341351111</t>
  </si>
  <si>
    <t>Bednění stěn a příček nosných rovné oboustranné za každou stranu zřízení</t>
  </si>
  <si>
    <t>Šachty prefabrikované - ŽB krček, bednění (dl * v * p * p) 
(0,90*2+1,20*2)*0,60*2*24 
Součet 120,96</t>
  </si>
  <si>
    <t>341351112</t>
  </si>
  <si>
    <t>Bednění stěn a příček nosných rovné oboustranné za každou stranu odstranění</t>
  </si>
  <si>
    <t>341361821</t>
  </si>
  <si>
    <t>Výztuž stěn a příček nosných svislých nebo šikmých, rovných nebo oblých z betonářské oceli 10 505 (R) nebo BSt 500</t>
  </si>
  <si>
    <t>Šachty prefabrikované - ŽB krček, výztuž (obj * m) (m = 100,0 kg/m3) 
žb_krček_obj:   
Součet: 9,072  
(žb_krček_obj)*100,0/1000 
Součet 0</t>
  </si>
  <si>
    <t>Komunikace pozemní</t>
  </si>
  <si>
    <t>591211111</t>
  </si>
  <si>
    <t>Kladení dlažby z kostek  s provedením lože do tl. 50 mm, s vyplněním spár, s dvojím beraněním a se smetením přebytečného materiálu na krajnici drobných z kamene, do lože z kameniva těženého</t>
  </si>
  <si>
    <t>Zpětné zapravení chodníku (pl) 
50,0 
Součet 50</t>
  </si>
  <si>
    <t>Úpravy povrchů, podlahy a osazování výplní</t>
  </si>
  <si>
    <t>631311133</t>
  </si>
  <si>
    <t>Mazanina z betonu  prostého bez zvýšených nároků na prostředí tl. přes 120 do 240 mm tř. C 12/15</t>
  </si>
  <si>
    <t>Mazanina (dl * š * v * p) 
(2,40*2,78)*0,15*24 
(0,6*2,78)*0,15*3 
(0,98*2,78)*0,15*4 
Součet 26,404</t>
  </si>
  <si>
    <t>631319013</t>
  </si>
  <si>
    <t>Příplatek k cenám mazanin  za úpravu povrchu mazaniny přehlazením, mazanina tl. přes 120 do 240 mm</t>
  </si>
  <si>
    <t>631319197</t>
  </si>
  <si>
    <t>Příplatek k cenám mazanin  za malou plochu do 5 m2 jednotlivě mazanina tl. přes 120 do 240 mm</t>
  </si>
  <si>
    <t>Trubní vedení</t>
  </si>
  <si>
    <t>899620131</t>
  </si>
  <si>
    <t>Obetonování plastových šachet z polypropylenu betonem prostým v otevřeném výkopu, beton tř. C 16/20</t>
  </si>
  <si>
    <t>Obetonování multikanálu (dl * š * v) - multikanál (dl * š * v * p) 
(1,00*0,60*0,60)*3*24 
(0,6*0,60*0,60)*3*3 
(0,98*0,60*0,60)*3*4 
-(1,00*0,40*0,40)*3*24 
Součet 20,578</t>
  </si>
  <si>
    <t>899722114</t>
  </si>
  <si>
    <t>Krytí potrubí z plastů výstražnou fólií z PVC šířky 40 cm</t>
  </si>
  <si>
    <t>Výstražná fólie (dl * p) 
(740,0)*2 
Součet 1480</t>
  </si>
  <si>
    <t>K001</t>
  </si>
  <si>
    <t>D+M beton (pref.) šachta, poklop D400 zatížení ZT+P vč. vybavení (dle PD)</t>
  </si>
  <si>
    <t>K002</t>
  </si>
  <si>
    <t>D+M (plastová komora Polyvault) šachta 1690x1690x2120 mm, poklop B125 zatížení ZT+P vč. vybavení (dle PD)</t>
  </si>
  <si>
    <t>K003</t>
  </si>
  <si>
    <t>D+M HTA profily - info cena</t>
  </si>
  <si>
    <t>1,7*(5+5+4+2)</t>
  </si>
  <si>
    <t>POPLATKY ZA LIKVIDACI ODPADŮ NEKONTAMINOVANÝCH - 17 05 04 VYTĚŽENÉ ZEMINY A HORNINY - II. TŘÍDA TĚŽITELNOSTI VČETNĚ DOPRAVY</t>
  </si>
  <si>
    <t>Viz PD D.2.3.2_SO 01-60-01_01-10 
Zemní práce - přesun (obj) 
(2320.409)=2 320.409 [A] 
(694.523)=694.523 [B] 
-(546.993)=- 546.993 [C] 
-(56.76)=-56.760 [D] 
Celkem: A+B+C+D=2 411.179 [E] 
E * 1.8Koeficient množství=4 340.122 [F]</t>
  </si>
  <si>
    <t>998</t>
  </si>
  <si>
    <t>Přesun hmot</t>
  </si>
  <si>
    <t>998276101</t>
  </si>
  <si>
    <t>Přesun hmot pro trubní vedení hloubené z trub z plastických hmot nebo sklolaminátových pro vodovody nebo kanalizace v otevřeném výkopu dopravní vzdálenost do 15 m</t>
  </si>
  <si>
    <t>OST</t>
  </si>
  <si>
    <t>Ostatní</t>
  </si>
  <si>
    <t>OST000X10</t>
  </si>
  <si>
    <t>D+M ucpávky chrániček O160 mm proti tlakové vodě vč. doplňků (dle PD)</t>
  </si>
  <si>
    <t>OST000X11</t>
  </si>
  <si>
    <t>D+M požární ucpávky EI 60 DP1 (dle PD)</t>
  </si>
  <si>
    <t>OST000X12</t>
  </si>
  <si>
    <t>D+M ucpávky multikanálu proti tlakové vodě vč. doplňků (dle PD)</t>
  </si>
  <si>
    <t>OST000X3</t>
  </si>
  <si>
    <t>D+M těleso kabelovodu z plastu, multikanál, 9x otvor, vodotěsné provedení se sníženou hořlavostí vč. spojovacích prvjů a doplňků (dle PD)</t>
  </si>
  <si>
    <t>OST000X6</t>
  </si>
  <si>
    <t>D+M dvouplášťová korugovaná chránička O160 mm vč. doplňků (dle PD)</t>
  </si>
  <si>
    <t>OST000X8</t>
  </si>
  <si>
    <t>D+M drenážní polyethylenové trubky O 40 mm vč. doplňků (dle PD)</t>
  </si>
  <si>
    <t>OSTRED01</t>
  </si>
  <si>
    <t>D+M redukce se zatěsněním vstupů multikanálů vč. doplňků (dle PD)</t>
  </si>
  <si>
    <t>OSTUCP03</t>
  </si>
  <si>
    <t>D+M ucpávky multikanálu proti průniku nečištot vč. doplňků (dle PD)</t>
  </si>
  <si>
    <t>OSTŽEB01</t>
  </si>
  <si>
    <t>D+M skládací hliníkový žebřík dl. 5,0 m (dle PD)</t>
  </si>
  <si>
    <t xml:space="preserve">  SO 01-60-02</t>
  </si>
  <si>
    <t>Zast. Vlkov-Osová - kabelovod</t>
  </si>
  <si>
    <t>SO 01-60-02</t>
  </si>
  <si>
    <t>121151103</t>
  </si>
  <si>
    <t>Sejmutí ornice plochy do 100 m2 tl vrstvy do 200 mm strojně</t>
  </si>
  <si>
    <t>CS ÚRS 2021 02</t>
  </si>
  <si>
    <t>(140,0*2)*0,8 "délka * šířka 
Součet 224</t>
  </si>
  <si>
    <t>131551102</t>
  </si>
  <si>
    <t>Hloubení jam nezapažených v hornině třídy těžitelnosti III skupiny 6 objem do 50 m3 strojně</t>
  </si>
  <si>
    <t>(2,4*2,4*2,38)*2 "žb šachta 
(0,99*1,295*1,42)*8 "plastová šachta 
Součet 41,982</t>
  </si>
  <si>
    <t>132551102</t>
  </si>
  <si>
    <t>Hloubení rýh nezapažených š do 800 mm v hornině třídy těžitelnosti III skupiny 6 objem do 50 m3 strojně</t>
  </si>
  <si>
    <t>1,35*0,8*(38+35+39+22+22+39+35+38) "hloubka * šířka * délky 
0,6*0,8*(6,2*4) "hloubka * šířka * délky 
2,32*1,2*(8,7) "hloubka * šířka * délky 
0,6*1,2*(11,7) "hloubka * šířka * délky 
Součet 333,989</t>
  </si>
  <si>
    <t>151101102</t>
  </si>
  <si>
    <t>Zřízení příložného pažení a rozepření stěn rýh hl přes 2 do 4 m</t>
  </si>
  <si>
    <t>CS ÚRS 2023 01</t>
  </si>
  <si>
    <t>pažení šachet 
(1,99*2)+(2,295*2)*1,42*8 
(3,4*2)+(3,4*2)*2,38*2 
Součet 95,29</t>
  </si>
  <si>
    <t>151101112</t>
  </si>
  <si>
    <t>Odstranění příložného pažení a rozepření stěn rýh hl přes 2 do 4 m</t>
  </si>
  <si>
    <t>167151103</t>
  </si>
  <si>
    <t>Nakládání výkopku z hornin třídy těžitelnosti III skupiny 6 a 7 do 100 m3</t>
  </si>
  <si>
    <t>(41,982+333,989-294,168) "výkop - zpětný zásyp 
Součet 81,803</t>
  </si>
  <si>
    <t>174151101</t>
  </si>
  <si>
    <t>Zásyp jam, šachet rýh nebo kolem objektů sypaninou se zhutněním</t>
  </si>
  <si>
    <t>(38+35+39+22+22+39+35+38+11,7+8,7)*0,05*1,2 "délky * tlouška * šířka násypu (štěrkopísek) 
((38+35+39+22+22+39+35+38+11,7+8,7)*0,5*0,8)-((38+35+39+22+22+39+35+38+11,7+8,7)*0,4*0,4)"délky * tlouška * šířka násypu (štěrkodrť) 
(38+35+39+22+22+39+35+38+11,7+8,7)*0,6*1,2 "zpětný zásyp a1 
Součet 294,168</t>
  </si>
  <si>
    <t>58337331</t>
  </si>
  <si>
    <t>štěrkopísek frakce 0/22</t>
  </si>
  <si>
    <t>2*17,304 "2 tuny na 1 m3 
Součet 34,608</t>
  </si>
  <si>
    <t>58344121</t>
  </si>
  <si>
    <t>štěrkodrť frakce 0/8</t>
  </si>
  <si>
    <t>69,216*1,4 "objem * hmotnost 
Součet 96,902</t>
  </si>
  <si>
    <t>273313511</t>
  </si>
  <si>
    <t>Základové desky z betonu tř. C 12/15</t>
  </si>
  <si>
    <t>podkladní beton 
(0,99+0,15)*(1,295+0,15)*0,15*8 
(2,4+0,15)*(2,4+0,15)*0,15*2 
Součet 3,928</t>
  </si>
  <si>
    <t>279321211</t>
  </si>
  <si>
    <t>Základová zeď ze ŽB bez zvýšených nároků na prostředí tř. C 12/15 bez výztuže</t>
  </si>
  <si>
    <t>Obetonování plastových šachet 
(0,99*2+1,295*2)*0,15*1,42*8 
Součet 7,787</t>
  </si>
  <si>
    <t>279351121</t>
  </si>
  <si>
    <t>Zřízení oboustranného bednění základových zdí</t>
  </si>
  <si>
    <t>Obetonování plastových šachet 
(0,99*2+1,295*2)*1,42*8 
Součet 51,915</t>
  </si>
  <si>
    <t>279351122</t>
  </si>
  <si>
    <t>Odstranění oboustranného bednění základových zdí</t>
  </si>
  <si>
    <t>279362021</t>
  </si>
  <si>
    <t>Výztuž základových zdí nosných svařovanými sítěmi Kari</t>
  </si>
  <si>
    <t>7,787*0,15 
Součet 1,168</t>
  </si>
  <si>
    <t>22-M</t>
  </si>
  <si>
    <t>Montáže technologických zařízení pro dopravní stavby</t>
  </si>
  <si>
    <t>R220182001</t>
  </si>
  <si>
    <t>Osazení 9-ti komorového multikanálu do výkopu (včetně dovozu)</t>
  </si>
  <si>
    <t>((38+35+39+22+22+39+35+38+8,7+11,7)*2)*1,2 "délka * rezerva 
Součet 692,16</t>
  </si>
  <si>
    <t>R28613822</t>
  </si>
  <si>
    <t>9-ti komorový multikanál 385x385 mm</t>
  </si>
  <si>
    <t>R28614240</t>
  </si>
  <si>
    <t>Plastová šachta 990x1295, hl. 1420 mm</t>
  </si>
  <si>
    <t>8 
Součet 8</t>
  </si>
  <si>
    <t>R59224000</t>
  </si>
  <si>
    <t>Železobetonová prefabrikovaná šachta s poklopem 2400x2400, hl. 2380 mm</t>
  </si>
  <si>
    <t>2 
Součet 2</t>
  </si>
  <si>
    <t>R893215121</t>
  </si>
  <si>
    <t>Osazení železobetonové prefabrikované šachty s poklopem 2400x2400, hl. 2380 mm (včetně dovozu)</t>
  </si>
  <si>
    <t>R893225111</t>
  </si>
  <si>
    <t>Osazení plastové šachty 990x1295, hl. 1420 mm (včetně dovozu)</t>
  </si>
  <si>
    <t>POPLATKY ZA LIKVIDACI ODPADŮ NEKONTAMINOVANÝCH - 17 05 04 VYTĚŽENÉ ZEMINY A HORNINY - I. TŘÍDA TĚŽITELNOSTI VČETNĚ DOPRAVY</t>
  </si>
  <si>
    <t>(81,803)*1,7 "hloubení rýh (m3) - zpětný násyp (m3) * objemová hmotnost 
Součet 139,065</t>
  </si>
  <si>
    <t>998017001</t>
  </si>
  <si>
    <t>Přesun hmot s omezením mechanizace pro budovy v do 6 m</t>
  </si>
  <si>
    <t>D.2.2.1</t>
  </si>
  <si>
    <t>Pozemní objekty budov</t>
  </si>
  <si>
    <t xml:space="preserve">  SO 01-72-01.05</t>
  </si>
  <si>
    <t>Žst. Vlkov u Tišnova, Provizorní přístřešek pro cestující</t>
  </si>
  <si>
    <t>SO 01-72-01.05</t>
  </si>
  <si>
    <t>233211121</t>
  </si>
  <si>
    <t>Zemní vrut pro kontejnery a dřevostavby D 76 mm dl 1000 mm</t>
  </si>
  <si>
    <t>CS ÚRS 2022 02</t>
  </si>
  <si>
    <t>Zemní ocelové vruty pro kontejnery a dřevostavby průměru 76 mm, délky 1000 mm</t>
  </si>
  <si>
    <t>4=4.000 [A]</t>
  </si>
  <si>
    <t>762</t>
  </si>
  <si>
    <t>Konstrukce tesařské</t>
  </si>
  <si>
    <t>60512135</t>
  </si>
  <si>
    <t>hranol stavební řezivo průřezu do 288cm2 do dl 6m</t>
  </si>
  <si>
    <t>pol.1 sloupek 
2.6*4*(0.14*0.14)=0.204 [A] 
pol.2 spodní boční trámek 
2.5*2*(0.14*0.14)=0.098 [B] 
pol.3 delící zadní trámek 
3.56*2*(0.14*0.14)=0.140 [C] 
pol.4 delící horní trámek 
2.220*4*(0.14*0.14)=0.174 [D] 
pol.5 vaznice 
4.2*3*(0.14*0.2)=0.353 [E] 
pol.6 trámek 
4.0*(0.15*0.07)=0.042 [F] 
pol.7 krokev 
3.3*5*(0.1*0.12)=0.198 [G] 
Mezisoučet: A+B+C+D+E+F+G=1.209 [H] 
1.209*1.1=1.330 [I]</t>
  </si>
  <si>
    <t>61191120</t>
  </si>
  <si>
    <t>palubky obkladové smrk profil klasický 12,5x96mm jakost A/B</t>
  </si>
  <si>
    <t>(3.84+2.42*2)*2.16*1.1=20.624 [A] 
A * 1.1Koeficient množství=22.686 [B]</t>
  </si>
  <si>
    <t>762081150</t>
  </si>
  <si>
    <t>Hoblování hraněného řeziva ve staveništní dílně</t>
  </si>
  <si>
    <t>Hoblování hraněného řeziva přímo na staveništi ve staveništní dílně</t>
  </si>
  <si>
    <t>1.33=1.330 [A]</t>
  </si>
  <si>
    <t>762132137</t>
  </si>
  <si>
    <t>Montáž bednění stěn z hoblovaných prken tl do 32 mm na sraz s olištováním</t>
  </si>
  <si>
    <t>Montáž bednění stěn  z hoblovaných prken tl. do 32 mm na sraz s olištováním</t>
  </si>
  <si>
    <t>(3.84+2.42*2)*2.16=18.749 [A]</t>
  </si>
  <si>
    <t>762195000</t>
  </si>
  <si>
    <t>Spojovací prostředky pro montáž stěn, příček, bednění stěn</t>
  </si>
  <si>
    <t>Spojovací prostředky stěn a příček  hřebíky, svory, fixační prkna</t>
  </si>
  <si>
    <t>22.686*0.125=2.836 [A]</t>
  </si>
  <si>
    <t>762332531</t>
  </si>
  <si>
    <t>Montáž vázaných kcí krovů pravidelných z řeziva hoblovaného průřezové pl do 120 cm2</t>
  </si>
  <si>
    <t>Montáž vázaných konstrukcí krovů střech pultových, sedlových, valbových, stanových čtvercového nebo obdélníkového půdorysu z řeziva hoblovaného průřezové plochy do 120 cm2</t>
  </si>
  <si>
    <t>pol.6 trámek 
4.0=4.000 [A] 
pol.7 krokev 
3.3*5=16.500 [B] 
Celkem: A+B=20.500 [C]</t>
  </si>
  <si>
    <t>762332532</t>
  </si>
  <si>
    <t>Montáž vázaných kcí krovů pravidelných z řeziva hoblovaného průřezové pl přes 120 do 224 cm2</t>
  </si>
  <si>
    <t>Montáž vázaných konstrukcí krovů střech pultových, sedlových, valbových, stanových čtvercového nebo obdélníkového půdorysu z řeziva hoblovaného průřezové plochy přes 120 do 224 cm2</t>
  </si>
  <si>
    <t>pol.1 sloupek 
2.6*4=10.400 [A] 
pol.2 spodní boční trámek 
2.5*2=5.000 [B] 
pol.3 delící zadní trámek 
3.56*2=7.120 [C] 
pol.4 delící horní trámek 
2.222*4=8.888 [D] 
Celkem: A+B+C+D=31.408 [E]</t>
  </si>
  <si>
    <t>762332533</t>
  </si>
  <si>
    <t>Montáž vázaných kcí krovů pravidelných z řeziva hoblovaného průřezové pl přes 224 do 288 cm2</t>
  </si>
  <si>
    <t>Montáž vázaných konstrukcí krovů střech pultových, sedlových, valbových, stanových čtvercového nebo obdélníkového půdorysu z řeziva hoblovaného průřezové plochy přes 224 do 288 cm2</t>
  </si>
  <si>
    <t>pol.5 vaznice 
4.2*3=12.600 [A] 
Celkem: A=12.600 [B]</t>
  </si>
  <si>
    <t>762341022</t>
  </si>
  <si>
    <t>Bednění střech rovných sklon do 60° z desek OSB tl 12 mm na pero a drážku šroubovaných na krokve</t>
  </si>
  <si>
    <t>Bednění a laťování bednění střech rovných sklonu do 60° s vyřezáním otvorů z dřevoštěpkových desek OSB šroubovaných na krokve na pero a drážku, tloušťky desky 12 mm</t>
  </si>
  <si>
    <t>pol. 8 bednění 
2.5*1.25*6*1.1=20.625 [A]</t>
  </si>
  <si>
    <t>762395000</t>
  </si>
  <si>
    <t>Spojovací prostředky krovů, bednění, laťování, nadstřešních konstrukcí</t>
  </si>
  <si>
    <t>Spojovací prostředky krovů, bednění a laťování, nadstřešních konstrukcí  svory, prkna, hřebíky, pásová ocel, vruty</t>
  </si>
  <si>
    <t>1.33+20.625*0.12=3.805 [A]</t>
  </si>
  <si>
    <t>998762101</t>
  </si>
  <si>
    <t>Přesun hmot tonážní pro kce tesařské v objektech v do 6 m</t>
  </si>
  <si>
    <t>Přesun hmot pro konstrukce tesařské  stanovený z hmotnosti přesunovaného materiálu vodorovná dopravní vzdálenost do 50 m v objektech výšky do 6 m</t>
  </si>
  <si>
    <t>764</t>
  </si>
  <si>
    <t>Konstrukce klempířské</t>
  </si>
  <si>
    <t>764111641</t>
  </si>
  <si>
    <t>Krytina střechy rovné drážkováním ze svitků z Pz plechu s povrchovou úpravou do rš 670 mm sklonu do 30°</t>
  </si>
  <si>
    <t>Krytina ze svitků, ze šablon nebo taškových tabulí z pozinkovaného plechu s povrchovou úpravou s úpravou u okapů, prostupů a výčnělků střechy rovné drážkováním ze svitků do rš 670 mm, sklon střechy do 30°</t>
  </si>
  <si>
    <t>14.62=14.620 [A]</t>
  </si>
  <si>
    <t>764511602</t>
  </si>
  <si>
    <t>Žlab podokapní půlkruhový z Pz s povrchovou úpravou rš 330 mm</t>
  </si>
  <si>
    <t>Žlab podokapní z pozinkovaného plechu s povrchovou úpravou včetně háků a čel půlkruhový rš 330 mm</t>
  </si>
  <si>
    <t>4.3=4.300 [A]</t>
  </si>
  <si>
    <t>764511642</t>
  </si>
  <si>
    <t>Kotlík oválný (trychtýřový) pro podokapní žlaby z Pz s povrchovou úpravou 330/100 mm</t>
  </si>
  <si>
    <t>Žlab podokapní z pozinkovaného plechu s povrchovou úpravou včetně háků a čel kotlík oválný (trychtýřový), rš žlabu/průměr svodu 330/100 mm</t>
  </si>
  <si>
    <t>764518622</t>
  </si>
  <si>
    <t>Svody kruhové včetně objímek, kolen, odskoků z Pz s povrchovou úpravou průměru 100 mm</t>
  </si>
  <si>
    <t>Svod z pozinkovaného plechu s upraveným povrchem včetně objímek, kolen a odskoků kruhový, průměru 100 mm</t>
  </si>
  <si>
    <t>3.2=3.200 [A]</t>
  </si>
  <si>
    <t>998764101</t>
  </si>
  <si>
    <t>Přesun hmot tonážní pro konstrukce klempířské v objektech v do 6 m</t>
  </si>
  <si>
    <t>Přesun hmot pro konstrukce klempířské stanovený z hmotnosti přesunovaného materiálu vodorovná dopravní vzdálenost do 50 m v objektech výšky do 6 m</t>
  </si>
  <si>
    <t>783</t>
  </si>
  <si>
    <t>Dokončovací práce - nátěry</t>
  </si>
  <si>
    <t>783214101</t>
  </si>
  <si>
    <t>Základní jednonásobný syntetický nátěr tesařských konstrukcí</t>
  </si>
  <si>
    <t>Základní nátěr tesařských konstrukcí jednonásobný syntetický</t>
  </si>
  <si>
    <t>pol.1 sloupek 
2.6*4*(0.14+0.14)*2+0.14*0.14*2=5.863 [A] 
pol.2 spodní boční trámek 
2.5*2*(0.14+0.14)*2+0.14*0.14*2=2.839 [B] 
pol.3 delící zadní trámek 
3.56*2*(0.14+0.14)*2+0.14*0.14*2=4.026 [C] 
pol.4 delící horní trámek 
2.220*4*(0.14+0.14)*2+0.14*0.14*2=5.012 [D] 
pol.5 vaznice 
4.2*3*(0.14+0.2)*2+0.14*0.2*2=8.624 [E] 
pol.6 trámek 
4.0*(0.15+0.07)*2+0.15*0.07*2=1.781 [F] 
pol.7 krokev 
3.3*5*(0.1+0.12)*2+0.1*0.12*2=7.284 [G] 
palubky 
(3.84+2.42*2)*2.16*2=37.498 [H] 
pol. 8 bednění 
2.5*1.25*6=18.750 [I] 
Celkem: A+B+C+D+E+F+G+H+I=91.677 [J]</t>
  </si>
  <si>
    <t>783217101</t>
  </si>
  <si>
    <t>Krycí jednonásobný syntetický nátěr tesařských konstrukcí</t>
  </si>
  <si>
    <t>Krycí nátěr tesařských konstrukcí jednonásobný syntetický</t>
  </si>
  <si>
    <t>91.677=91.677 [A]</t>
  </si>
  <si>
    <t>783218101</t>
  </si>
  <si>
    <t>Lazurovací jednonásobný syntetický nátěr tesařských konstrukcí</t>
  </si>
  <si>
    <t>Lazurovací nátěr tesařských konstrukcí jednonásobný syntetický</t>
  </si>
  <si>
    <t>Ostatní konstrukce a práce, bourání</t>
  </si>
  <si>
    <t>949101111</t>
  </si>
  <si>
    <t>Lešení pomocné pro objekty pozemních staveb s lešeňovou podlahou v do 1,9 m zatížení do 150 kg/m2</t>
  </si>
  <si>
    <t>Lešení pomocné pracovní pro objekty pozemních staveb pro zatížení do 150 kg/m2, o výšce lešeňové podlahy do 1,9 m</t>
  </si>
  <si>
    <t>3.4*4.2=14.280 [A]</t>
  </si>
  <si>
    <t>952902121</t>
  </si>
  <si>
    <t>Čištění budov zametení drsných podlah</t>
  </si>
  <si>
    <t>Čištění budov při provádění oprav a udržovacích prací  podlah drsných nebo chodníků zametením</t>
  </si>
  <si>
    <t>14.62+5.0=19.620 [A]</t>
  </si>
  <si>
    <t>R1</t>
  </si>
  <si>
    <t>D+M lavička vč. kotvení</t>
  </si>
  <si>
    <t>D+M lavička antivandal venkovní-výběr dle investora</t>
  </si>
  <si>
    <t>R2</t>
  </si>
  <si>
    <t>D+M odpadkového koše vč. kotvení</t>
  </si>
  <si>
    <t>D+M odpadkového koše na tříděný odpad interiér - výběr dle investora</t>
  </si>
  <si>
    <t>R3</t>
  </si>
  <si>
    <t>D+M vývěska vč. kotvení</t>
  </si>
  <si>
    <t>D+M vývěska - výběr dle investora</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</si>
  <si>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</si>
  <si>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</si>
  <si>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</si>
  <si>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 xml:space="preserve">  SO 01-72-01.1</t>
  </si>
  <si>
    <t>Žst. Vlkov-Technologická budova -arch-stav.reseni</t>
  </si>
  <si>
    <t>SO 01-72-01.1</t>
  </si>
  <si>
    <t>Obsypání kolem objektu  
(27,15*2+12,9*2)*1,8*1,5  
Součet 216,27</t>
  </si>
  <si>
    <t>58337344</t>
  </si>
  <si>
    <t>štěrkopísek frakce 0/32</t>
  </si>
  <si>
    <t>216,27*1,8  
Součet 389,286</t>
  </si>
  <si>
    <t>271532212</t>
  </si>
  <si>
    <t>Podsyp pod základové konstrukce se zhutněním z hrubého kameniva frakce 16 až 32 mm</t>
  </si>
  <si>
    <t>Podkladní podsyp  
27,23*12,98*1,75  
Mezisoučet 618.52945  
Součet 618,529</t>
  </si>
  <si>
    <t>Podkladní beton   
skladba Z1  
(20,36*2+11,38*2+11,81+4,79+1,01)*0,8*0,1  
(0,62+0,96*3+1,1+1,71+1,01+0,91+0,71+1,36+1,01+1,085+1,01+0,7*2+1,7+3,985+1,93)*0,35*0,1  
Mezisoučet 7.2719  
skladba Z3  
6,84*12,98*0,1  
(6,84*2+12,98)*1,2*0,2  
Mezisoučet 15.276720000000001  
Součet 22,548 m3</t>
  </si>
  <si>
    <t>273322511</t>
  </si>
  <si>
    <t>Základové desky ze ŽB se zvýšenými nároky na prostředí tř. C 25/30</t>
  </si>
  <si>
    <t>Podlahová betonová deska - Z2  
27,23*12,98*0,15  
2,439*3,985*0,3  
Mezisoučet 55.9326345  
Součet 55,933</t>
  </si>
  <si>
    <t>273323511</t>
  </si>
  <si>
    <t>Základové desky ze ŽB pro konstrukce bílých van tř. C 25/30</t>
  </si>
  <si>
    <t>ŽB monolitický základ - Z3  
6,69*12,98*0,35  
Mezisoučet 30.39267  
Součet 30,393</t>
  </si>
  <si>
    <t>273351121</t>
  </si>
  <si>
    <t>Zřízení bednění základových desek</t>
  </si>
  <si>
    <t>Bednění:  
Podlahová betonová deska - Z2  
(27,23+12,98)*2*0,3  
(2,439+3,985)*2*0,5  
ŽB monolitický základ - Z3  
(6,69+12,98)*2*0,8  
Podkladní beton   
skladba Z1  
(20,36*2+11,38*2+11,81+4,79+1,01)*2*0,1  
(0,62+0,96*3+1,1+1,71+1,01+0,91+0,71+1,36+1,01+1,085+1,01+0,7*2+1,7+3,985+1,93)*2*0,1  
Mezisoučet 82.724  
skladba Z2  
(27,23+12,98)*2*0,1  
Mezisoučet 8.042  
skladba Z3  
(6,84+12,98)*2*0,3  
Mezisoučet 11.892  
Součet 102,658</t>
  </si>
  <si>
    <t>273351122</t>
  </si>
  <si>
    <t>Odstranění bednění základových desek</t>
  </si>
  <si>
    <t>273362021</t>
  </si>
  <si>
    <t>Výztuž základových desek svařovanými sítěmi Kari</t>
  </si>
  <si>
    <t>Základová deska Z2 -2x  kari 150/150/8  
Podlahová betonová deska - Z2  
(27,23*12,98)*5,4*2*1,2*0,001  
Mezisoučet 4.580652384  
Součet 4,581</t>
  </si>
  <si>
    <t>274322511</t>
  </si>
  <si>
    <t>Základové pasy ze ŽB se zvýšenými nároky na prostředí tř. C 25/30</t>
  </si>
  <si>
    <t>Základové pasy - Z1  
(20,36*2+11,38*2+11,81+4,79+1,01)*0,8*0,5  
Mezisoučet 32.436  
Součet 32,436</t>
  </si>
  <si>
    <t>274323511</t>
  </si>
  <si>
    <t>Základové pasy ze ŽB pro konstrukce bílých van tř. C 25/30</t>
  </si>
  <si>
    <t>ŽB monolitický základ - Z3  
(5,03+0,54+2,89)*0,55*0,9  
6,84*0,73*0,9  
(2,89+0,54+1,8)*4,54*0,9  
5,575*0,54*0,9  
(0,79+5,44)*1,31*0,9  
2,03*0,79*0,9  
5,03*0,49*0,9  
(0,49+2,46+0,55)*1,24*0,9  
(0,49+2,46+0,55)*(1,675+0,365+0,15)*0,9  
(0,15+0,365+0,795+2,03)*(0,315+0,365+0,15)*0,9  
Mezisoučet 57.06702  
Součet 57,067</t>
  </si>
  <si>
    <t>274351121</t>
  </si>
  <si>
    <t>Zřízení bednění základových pasů rovného</t>
  </si>
  <si>
    <t>Bednění:  
Základové pasy - Z1  
(20,36*2+11,38*2+11,81+4,79+1,01)*2*0,5  
Mezisoučet 81.09  
ŽB monolitický základ - Z3  
(6,69*2+12,98)*1,25  
(5,57*2+2,89*2)*1  
0,54*2*1  
(2,46*2+5,03*2)*1  
(2,65*2+1,8*2)*1  
(5,44*2+2,03*2)*1  
(2,95*2+0,4)*1  
Mezisoučet 96.07000000000001  
Součet 177,16</t>
  </si>
  <si>
    <t>274351122</t>
  </si>
  <si>
    <t>Odstranění bednění základových pasů rovného</t>
  </si>
  <si>
    <t>279113154</t>
  </si>
  <si>
    <t>Základová zeď tl přes 250 do 300 mm z tvárnic ztraceného bednění včetně výplně z betonu tř. C 25/30</t>
  </si>
  <si>
    <t>Ztracené bednění tl. 250 mm  
(0,62+0,96*3+1,1+1,71+1,01+0,91+0,71+1,36+1,01+1,085+1,01+0,7*2+1,7+3,985+1,93)*1  
Mezisoučet 22.42  
Součet 22,42</t>
  </si>
  <si>
    <t>279113156</t>
  </si>
  <si>
    <t>Základová zeď tl přes 400 do 500 mm z tvárnic ztraceného bednění včetně výplně z betonu tř. C 25/30</t>
  </si>
  <si>
    <t>Ztracené bednění tl.500 mm - Z1  
(20,36*2+11,38*2+11,81+4,79+1,01)*1  
Mezisoučet 81.09  
Součet 81,09</t>
  </si>
  <si>
    <t>279361821</t>
  </si>
  <si>
    <t>Výztuž základových zdí nosných betonářskou ocelí 10 505</t>
  </si>
  <si>
    <t>Výztuž základových pasů a ztraceného bednění + 5% prořez  
3,944*1,05  
Výztuž ŽB monolitického základu + 5% prořez  
4,374*1,05  
Mezisoučet 8.7339  
Součet 8,734</t>
  </si>
  <si>
    <t>220R001</t>
  </si>
  <si>
    <t>D+M dielektrického koberce</t>
  </si>
  <si>
    <t>m.č.114, 116  
18,69+19,74  
Součet 38,43</t>
  </si>
  <si>
    <t>311235151</t>
  </si>
  <si>
    <t>Zdivo jednovrstvé z cihel broušených do P10 na tenkovrstvou maltu tl 300 mm</t>
  </si>
  <si>
    <t>Vnitřní nosné  
(12*2+6,09+12,11)*3  
Mezisoučet 126.6  
Odečet otvory  
-(1,4*2,15+1,2*2,15*2)  
Mezisoučet -8.17  
Součet 118,43</t>
  </si>
  <si>
    <t>311235161</t>
  </si>
  <si>
    <t>Zdivo jednovrstvé z cihel broušených přes P10 do P15 na tenkovrstvou maltu tl 300 mm</t>
  </si>
  <si>
    <t>Obvodové zdivo  
(27,15*2+12,9*2)*0,5  
Mezisoučet 40.05  
Součet 40,05</t>
  </si>
  <si>
    <t>311235211</t>
  </si>
  <si>
    <t>Zdivo jednovrstvé z cihel broušených do P10 na tenkovrstvou maltu tl 440 mm</t>
  </si>
  <si>
    <t>Obvodové zdivo  
(27,15*2+12,9*2)*2,5  
Mezisoučet 200.25  
Štít střechy  
12,9*2,75  
Mezisoučet 35.475  
Součet 235,725</t>
  </si>
  <si>
    <t>317168022</t>
  </si>
  <si>
    <t>Překlad keramický plochý š 145 mm dl 1250 mm</t>
  </si>
  <si>
    <t>P7  
8  
Součet 8</t>
  </si>
  <si>
    <t>317168053</t>
  </si>
  <si>
    <t>Překlad keramický vysoký v 238 mm dl 1500 mm</t>
  </si>
  <si>
    <t>P5  
6  
Součet 6</t>
  </si>
  <si>
    <t>317168054</t>
  </si>
  <si>
    <t>Překlad keramický vysoký v 238 mm dl 1750 mm</t>
  </si>
  <si>
    <t>P2+P6  
25+3  
Součet 28</t>
  </si>
  <si>
    <t>317168055</t>
  </si>
  <si>
    <t>Překlad keramický vysoký v 238 mm dl 2000 mm</t>
  </si>
  <si>
    <t>P3  
5  
Součet 5</t>
  </si>
  <si>
    <t>317168056</t>
  </si>
  <si>
    <t>Překlad keramický vysoký v 238 mm dl 2250 mm</t>
  </si>
  <si>
    <t>P1  
10  
Součet 10</t>
  </si>
  <si>
    <t>317168059</t>
  </si>
  <si>
    <t>Překlad keramický vysoký v 238 mm dl 3000 mm</t>
  </si>
  <si>
    <t>P4  
10  
Součet 10</t>
  </si>
  <si>
    <t>317998113</t>
  </si>
  <si>
    <t>Tepelná izolace mezi překlady v 24 cm z EPS tl 80 mm</t>
  </si>
  <si>
    <t>P1  
2,25*2  
P2  
1,75*5  
P3  
2  
P4  
3*2  
P5  
1,5*2  
P6  
1,75  
Součet 26</t>
  </si>
  <si>
    <t>342244221</t>
  </si>
  <si>
    <t>Příčka z cihel broušených na tenkovrstvou maltu tloušťky 140 mm</t>
  </si>
  <si>
    <t>Příčkovky  
(6,23+0,14+2,2+6+3+2,86+6,09+7,54*3+2+3,29+2+3,29+1+1,75+3,5)*3,25  
Součet 214,403</t>
  </si>
  <si>
    <t>342291112</t>
  </si>
  <si>
    <t>Ukotvení příček montážní polyuretanovou pěnou tl příčky přes 100 mm</t>
  </si>
  <si>
    <t>Dilatační napojení ke stropu  
Příčkovky  
(6,23+0,14+2,2+6+3+2,86+6,09+7,54*3+2+3,29+2+3,29+1+1,75+3,5)  
Součet 65,97</t>
  </si>
  <si>
    <t>342291121</t>
  </si>
  <si>
    <t>Ukotvení příček k cihelným konstrukcím plochými kotvami</t>
  </si>
  <si>
    <t>Ukotvení příček k nosné konstrukci  
20*3,25  
Součet 65</t>
  </si>
  <si>
    <t>389361001</t>
  </si>
  <si>
    <t>Doplňující výztuž prefabrikovaných konstrukcí z betonářské oceli</t>
  </si>
  <si>
    <t>0,5  
Součet 0,5</t>
  </si>
  <si>
    <t>389381001</t>
  </si>
  <si>
    <t>Dobetonování prefabrikovaných konstrukcí</t>
  </si>
  <si>
    <t>Betonová zálivka spar  
50*0,1*0,25  
Součet 1,25</t>
  </si>
  <si>
    <t>411121125</t>
  </si>
  <si>
    <t>Montáž prefabrikovaných ŽB stropů ze stropních panelů š 1200 mm dl přes 3800 do 7000 mm</t>
  </si>
  <si>
    <t>10+10+1+10  
Součet 31</t>
  </si>
  <si>
    <t>411121125B</t>
  </si>
  <si>
    <t>Montáž prefabrikovaných ŽB stropů ze stropních panelů š 1200 mm dl přes 7000 mm</t>
  </si>
  <si>
    <t>2+8  
Součet 10</t>
  </si>
  <si>
    <t>411354313</t>
  </si>
  <si>
    <t>Zřízení podpěrné konstrukce stropů výšky do 4 m tl přes 15 do 25 cm</t>
  </si>
  <si>
    <t>strop nad 1.NP  
27,15*12,9  
Mezisoučet 350.235  
Součet 350,235</t>
  </si>
  <si>
    <t>411354314</t>
  </si>
  <si>
    <t>Odstranění podpěrné konstrukce stropů výšky do 4 m tl přes 15 do 25 cm</t>
  </si>
  <si>
    <t>417321515</t>
  </si>
  <si>
    <t>Ztužující pásy a věnce ze ŽB tř. C 25/30</t>
  </si>
  <si>
    <t>věnec V1  
(27,15*2+12,9*2)*0,35*0,35  
(12*2+6,09+12,11)*0,3*0,35  
věnec V2  
(27,15*2+12,9*2)*0,35*0,25  
(12*2+6,09+12,11)*0,3*0,25  
štítový věnec  
7,5*0,44*0,2*4  
Součet 27,057</t>
  </si>
  <si>
    <t>417351115</t>
  </si>
  <si>
    <t>Zřízení bednění ztužujících věnců</t>
  </si>
  <si>
    <t>věnec V1  
(27,15*2+12,9*2)*0,35*2  
(12*2+6,09+12,11)*0,35*2  
věnec V2  
(27,15*2+12,9*2)*0,25*2  
(12*2+6,09+12,11)*0,25*2  
štítový věnec  
7,5*0,2*4*2  
Součet 158,76</t>
  </si>
  <si>
    <t>417351116</t>
  </si>
  <si>
    <t>Odstranění bednění ztužujících věnců</t>
  </si>
  <si>
    <t>417361821</t>
  </si>
  <si>
    <t>Výztuž ztužujících pásů a věnců betonářskou ocelí 10 505</t>
  </si>
  <si>
    <t>výztuž věnec V1  
1,276  
výztuž věnec V2  
1,04  
Součet 2,316</t>
  </si>
  <si>
    <t>H 499-998012</t>
  </si>
  <si>
    <t>DOD stropní dílec prefabrikovaný dutinový z předpjatého ŽB, např. typ Spiroll PPD 254, š. 1200mm - tl.250mm</t>
  </si>
  <si>
    <t>28342201</t>
  </si>
  <si>
    <t>profil začišťovací PVC 9mm pro tenkovrstvé omítky</t>
  </si>
  <si>
    <t>materiál  
132,8*1,1  
Mezisoučet 146.08  
Součet 146,08</t>
  </si>
  <si>
    <t>28375873</t>
  </si>
  <si>
    <t>deska EPS 70 pro konstrukce s malým zatížením ?=0,039 tl 100mm</t>
  </si>
  <si>
    <t>zateplení věnců  
(27,15*2+12,9*2)*0,6*1,1  
Mezisoučet 52.866  
Součet 52,866</t>
  </si>
  <si>
    <t>28376017</t>
  </si>
  <si>
    <t>deska perimetrická fasádní soklová 150kPa ?=0,035 tl 100mm</t>
  </si>
  <si>
    <t>117,356 * 1,1  Přepočtené koeficientem množství</t>
  </si>
  <si>
    <t>28376416</t>
  </si>
  <si>
    <t>deska z polystyrénu XPS, hrana polodrážková a hladký povrch 300kPA tl 40mm</t>
  </si>
  <si>
    <t>Vyrovnání zakládacího zdiva tl. 300  
(27,15*2+12,9*2)*0,5*1,1  
Mezisoučet 44.055  
Součet 44,055</t>
  </si>
  <si>
    <t>55331486</t>
  </si>
  <si>
    <t>zárubeň jednokřídlá ocelová pro zdění tl stěny 110-150mm rozměru 700/1970, 2100mm</t>
  </si>
  <si>
    <t>D09  
1  
Součet 1</t>
  </si>
  <si>
    <t>55331487</t>
  </si>
  <si>
    <t>zárubeň jednokřídlá ocelová pro zdění tl stěny 110-150mm rozměru 800/1970, 2100mm</t>
  </si>
  <si>
    <t>D08  
7  
Součet 7</t>
  </si>
  <si>
    <t>55331746</t>
  </si>
  <si>
    <t>zárubeň dvoukřídlá ocelová pro zdění tl stěny 110-150mm rozměru 1250/1970, 2100mm</t>
  </si>
  <si>
    <t>ocelová zárubeň pro D10  
1  
Součet 1</t>
  </si>
  <si>
    <t>611111001</t>
  </si>
  <si>
    <t>Ubroušení výstupků betonu vnitřních neomítaných stropů po odbednění</t>
  </si>
  <si>
    <t>611111121</t>
  </si>
  <si>
    <t>Vyspravení lokální cementovou maltou vnitřních stropů betonových nebo železobetonových</t>
  </si>
  <si>
    <t>611131101</t>
  </si>
  <si>
    <t>Cementový postřik vnitřních stropů nanášený celoplošně ručně</t>
  </si>
  <si>
    <t>611142001</t>
  </si>
  <si>
    <t>Potažení vnitřních stropů sklovláknitým pletivem vtlačeným do tenkovrstvé hmoty</t>
  </si>
  <si>
    <t>611321141</t>
  </si>
  <si>
    <t>Vápenocementová omítka štuková dvouvrstvá vnitřních stropů rovných nanášená ručně</t>
  </si>
  <si>
    <t>Vnitřní omítka   
21,04+2,45+2,19+5,89+5,88+3,66+11,19+11,38+14,53+69,34+18,27+34,41+6,8+19,49+8,58+18,69+6,6+19,74+15,53  
Mezisoučet 295.66  
Součet 295,66</t>
  </si>
  <si>
    <t>611321191</t>
  </si>
  <si>
    <t>Příplatek k vápenocementové omítce vnitřních stropů za každých dalších 5 mm tloušťky ručně</t>
  </si>
  <si>
    <t>295,66*3  
Součet 886,98</t>
  </si>
  <si>
    <t>612131101</t>
  </si>
  <si>
    <t>Cementový postřik vnitřních stěn nanášený celoplošně ručně</t>
  </si>
  <si>
    <t>612142001</t>
  </si>
  <si>
    <t>Potažení vnitřních stěn sklovláknitým pletivem vtlačeným do tenkovrstvé hmoty</t>
  </si>
  <si>
    <t>612321141</t>
  </si>
  <si>
    <t>Vápenocementová omítka štuková dvouvrstvá vnitřních stěn nanášená ručně</t>
  </si>
  <si>
    <t>Vnitřní omítky  
Obvodové zdivo  
(27,15*2+12,9*2)*3,2  
Mezisoučet 256.32  
Štít střechy  
12,9*2,75  
Mezisoučet 35.475  
Vnitřní nosné  
(12*2+6,09+12,11)*3,2*2  
Mezisoučet 270.08  
Odečet otvory  
-(1,4*2,15+1,2*2,15*2)*2  
Mezisoučet -16.34  
Příčkovky  
(6,23+0,14+2,2+6+3+2,86+6,09+7,54*3+2+3,29+2+3,29+1+1,75+3,5)*3,2*2  
Mezisoučet 422.208  
ŽB základ m.č.113, 114, 115, 116, 117  
(2,86+2,86+3+3)*0,9  
(3+3+6,23+6,23)*0,9  
(3+3+2,2+2,2)*0,9  
(6+6+3,29+3,29)*0,9  
(2,86+2,86+5,43+5,43)*0,9  
Mezisoučet 68.166  
Součet 1035,909</t>
  </si>
  <si>
    <t>612321191</t>
  </si>
  <si>
    <t>Příplatek k vápenocementové omítce vnitřních stěn za každých dalších 5 mm tloušťky ručně</t>
  </si>
  <si>
    <t>621131121</t>
  </si>
  <si>
    <t>Penetrační nátěr vnějších podhledů nanášený ručně</t>
  </si>
  <si>
    <t>621142001</t>
  </si>
  <si>
    <t>Potažení vnějších podhledů sklovláknitým pletivem vtlačeným do tenkovrstvé hmoty</t>
  </si>
  <si>
    <t>621321131</t>
  </si>
  <si>
    <t>Potažení vnějších pohledů vápenocementovým aktivovaným štukem tloušťky do 3 mm</t>
  </si>
  <si>
    <t>621811002</t>
  </si>
  <si>
    <t>Tepelně izolační jednovrstvá omítka vnějších podhledů tloušťky do 30 mm</t>
  </si>
  <si>
    <t>Podbití - R3  
58*(0,6+0,2)  
7,5*4*(0,2+0,3)  
Součet 61,4</t>
  </si>
  <si>
    <t>622131101</t>
  </si>
  <si>
    <t>Cementový postřik vnějších stěn nanášený celoplošně ručně</t>
  </si>
  <si>
    <t>622131121</t>
  </si>
  <si>
    <t>Penetrační nátěr vnějších stěn nanášený ručně</t>
  </si>
  <si>
    <t>622142001</t>
  </si>
  <si>
    <t>Potažení vnějších stěn sklovláknitým pletivem vtlačeným do tenkovrstvé hmoty</t>
  </si>
  <si>
    <t>622143004</t>
  </si>
  <si>
    <t>Montáž omítkových samolepících začišťovacích profilů pro spojení s okenním rámem</t>
  </si>
  <si>
    <t>Začišťovací lišta  
(2,5+1,5*2)*2  
(1,5+2,2*2)*1  
(1,3+2,4*2)*4  
(1,75+1,75*2)*1  
(1,7+2,4*2)*1  
(1,55+2,4*2)*1  
(1,3+2,85*2)*1  
Mezisoučet 66.4  
vnitřní  
66,4  
Mezisoučet 66.4  
Součet 132,8</t>
  </si>
  <si>
    <t>622211021</t>
  </si>
  <si>
    <t>Montáž kontaktního zateplení vnějších stěn lepením a mechanickým kotvením polystyrénových desek do betonu a zdiva tl přes 80 do 120 mm</t>
  </si>
  <si>
    <t>Zateplení soklu tl.100 mm  
(6,69*2+12,98)*1,6  
(20,36*2+12,98)*1,4  
Mezisoučet 117,356  
Vyrovnání zakládacího zdiva tl. 300  
(27,15*2+12,9*2)*0,5  
Mezisoučet 40.05  
zateplení věnců  
(27,15*2+12,9*2)*0,6  
Mezisoučet 48.06  
Součet 205,466</t>
  </si>
  <si>
    <t>622251105</t>
  </si>
  <si>
    <t>Příplatek k cenám kontaktního zateplení vnějších stěn za zápustnou montáž a použití použití tepelněizolačních zátek z minerální vlny</t>
  </si>
  <si>
    <t>622321131</t>
  </si>
  <si>
    <t>Potažení vnějších stěn vápenocementovým aktivovaným štukem tloušťky do 3 mm</t>
  </si>
  <si>
    <t>622811002</t>
  </si>
  <si>
    <t>Tepelně izolační jednovrstvá omítka vnějších stěn tloušťky do 30 mm</t>
  </si>
  <si>
    <t>Vnější omítka  
(27,15*2+12,9*2)*3,73  
Štíty  
12,9*2,62  
Součet 332,571</t>
  </si>
  <si>
    <t>629991012</t>
  </si>
  <si>
    <t>Zakrytí výplní otvorů fólií přilepenou na začišťovací lišty</t>
  </si>
  <si>
    <t>Venkovní zakrytí  
(2,5*1,5)*2  
(1,5*2,2)*1  
(1,3*2,4)*4  
(1,75*1,75)*1  
(1,7*2,4)*1  
(1,55*2,4)*1  
(1,3*2,85)*1  
Mezisoučet 37.8475  
vnitřní zakrytí  
37,848  
Mezisoučet 37.848  
Součet 75,696</t>
  </si>
  <si>
    <t>631362021</t>
  </si>
  <si>
    <t>Výztuž mazanin svařovanými sítěmi Kari</t>
  </si>
  <si>
    <t>Vyztužení podlahy 1 NP F1,F2, F3, F4, F5  
Kari 6/100/100  
295,66*4,44*1,2*0,001  
Součet 1,575</t>
  </si>
  <si>
    <t>632451234</t>
  </si>
  <si>
    <t>Potěr cementový samonivelační litý C25 tl přes 45 do 50 mm</t>
  </si>
  <si>
    <t>1 NP F1,F2, F3, F4, F5  
21,04+2,45+2,19+5,89+5,88+3,66+11,19+11,38+14,53+69,34+18,27+34,41+6,8+19,49+8,58+18,69+6,6+19,74+15,53  
Mezisoučet 295.66  
Součet 295,66</t>
  </si>
  <si>
    <t>632451292</t>
  </si>
  <si>
    <t>Příplatek k cementovému samonivelačnímu litému potěru C25 ZKD 5 mm tl přes 50 mm</t>
  </si>
  <si>
    <t>tl. 85 mm  
295,66*7  
Součet 2069,62</t>
  </si>
  <si>
    <t>632481213</t>
  </si>
  <si>
    <t>Separační vrstva z PE fólie</t>
  </si>
  <si>
    <t>separační vrstva 1 NP F1,F2, F3, F4, F5  
21,04+2,45+2,19+5,89+5,88+3,66+11,19+11,38+14,53+69,34+18,27+34,41+6,8+19,49+8,58+18,69+6,6+19,74+15,53  
Mezisoučet 295.66  
Součet 295,66</t>
  </si>
  <si>
    <t>633111112</t>
  </si>
  <si>
    <t>Povrchová úprava průmyslových podlah pro lehký provoz vsypovou směsí s příměsí křemíku tl 3 mm</t>
  </si>
  <si>
    <t>vsyp skladba F5  
11,19+69,34+18,27+34,41+6,8+19,49+8,58+18,69+6,6+19,74+15,53  
Součet 228,64</t>
  </si>
  <si>
    <t>633811111</t>
  </si>
  <si>
    <t>Broušení nerovností betonových podlah do 2 mm - stržení šlemu</t>
  </si>
  <si>
    <t>634112113</t>
  </si>
  <si>
    <t>Obvodová dilatace podlahovým páskem z pěnového PE mezi stěnou a mazaninou nebo potěrem v 80 mm</t>
  </si>
  <si>
    <t>Obvodová dilatace   
1 NP  
mč 101  
2,79+2,79+7,54+7,54  
mč 102  
1,75+1,75+1,8+1,8  
mč 103  
1,75+1,75+1,8+1,8  
mč 104.1  
2,11+2,11+2,9+2,9  
mč 104.2  
2,11+3,11+1+2,6+2,6  
mč 104.3  
1,75+1,75+2,6+2,6  
mč 105  
3,1+3,1+3,29+3,29  
mč 106  
3,25+3,25+3,5+3,5  
mč 107  
3,5+3,5+4,15+4,15  
mč 108  
12,11+12,11+5,61+5,61  
mč 109  
3+3+6,09+6,09  
mč 110  
5,59+5,59+6,09+6,09  
mč 111  
2+2+3,4+3,4  
mč 112  
3,14+3,14+6,09+6,09  
mč 113  
2,86+2,86+3+3  
mč 114  
3+3+6,23+6,23  
mč 115  
3+3+2,2+2,2  
mč 116  
6+6+3,29+3,29  
mč 117  
2,86+2,86+5,43+5,43  
Mezisoučet 288.56  
Součet 288,56</t>
  </si>
  <si>
    <t>642942111</t>
  </si>
  <si>
    <t>Osazování zárubní nebo rámů dveřních kovových do 2,5 m2 na MC</t>
  </si>
  <si>
    <t>ocelové zárubně   
D08  
7  
D09  
1  
Součet 8</t>
  </si>
  <si>
    <t>642942221</t>
  </si>
  <si>
    <t>Osazování zárubní nebo rámů dveřních kovových přes 2,5 do 4,5 m2 na MC</t>
  </si>
  <si>
    <t>711</t>
  </si>
  <si>
    <t>Izolace proti vodě, vlhkosti a plynům</t>
  </si>
  <si>
    <t>11163150</t>
  </si>
  <si>
    <t>lak penetrační asfaltový</t>
  </si>
  <si>
    <t>materiál  
156,433*0,4/1000*1,15  
Mezisoučet 0.07195918  
Součet 0,072</t>
  </si>
  <si>
    <t>materiál  
440,281*0,4/1000*1,15  
Mezisoučet 0.20252926  
Součet 0,203</t>
  </si>
  <si>
    <t>62832002</t>
  </si>
  <si>
    <t>pás asfaltový natavitelný oxidovaný tl 4,2mm typu s vložkou ze skleněné rohože, hrubozrnným posypem</t>
  </si>
  <si>
    <t>materiál  
440,281*1,15  
Mezisoučet 506.32315  
Součet 506,323</t>
  </si>
  <si>
    <t>materiál  
156,433*1,15  
Mezisoučet 179.89795  
Součet 179,898</t>
  </si>
  <si>
    <t>711111001</t>
  </si>
  <si>
    <t>Provedení izolace proti zemní vlhkosti vodorovné za studena nátěrem penetračním</t>
  </si>
  <si>
    <t>Hydroizolace - penetrace  
Podlahová betonová deska - Z2  
27,23*12,98  
ŽB monolitický základ - Z3  
6,69*12,98  
Mezisoučet 440.2816  
Součet 440,282</t>
  </si>
  <si>
    <t>711112001</t>
  </si>
  <si>
    <t>Provedení izolace proti zemní vlhkosti svislé za studena nátěrem penetračním</t>
  </si>
  <si>
    <t>Hydroizolace - penetrace  
Podlahová betonová deska - Z2  
(27,23+12,98)*2*1,15  
(2,439+3,985)*2*1,15  
ŽB monolitický základ - Z3  
(6,69+12,98)*2*1,25  
Mezisoučet 156.4332  
Součet 156,433</t>
  </si>
  <si>
    <t>711113117</t>
  </si>
  <si>
    <t>Izolace proti vlhkosti vodorovná za studena těsnicí stěrkou jednosložkovou na bázi cementu</t>
  </si>
  <si>
    <t>Hydroizolace skladba F3  
mč 104.3  
3,66  
Mezisoučet 3.66  
Součet 3,66</t>
  </si>
  <si>
    <t>711113127</t>
  </si>
  <si>
    <t>Izolace proti vlhkosti svislá za studena těsnicí stěrkou jednosložkovou na bázi cementu</t>
  </si>
  <si>
    <t>Hydroizolace skladba F3  
mč 104.3  
(1,75+1,75+2,6+2,6)*0,15  
(1+1+1)*2  
1,5*1,2  
Mezisoučet 9.105  
Součet 9,105</t>
  </si>
  <si>
    <t>711141559</t>
  </si>
  <si>
    <t>Provedení izolace proti zemní vlhkosti pásy přitavením vodorovné NAIP</t>
  </si>
  <si>
    <t>Hydroizolace   
Podlahová betonová deska - Z2  
27,23*12,98  
ŽB monolitický základ - Z3  
6,69*12,98  
Mezisoučet 440.2816  
Součet  440,282</t>
  </si>
  <si>
    <t>711142559</t>
  </si>
  <si>
    <t>Provedení izolace proti zemní vlhkosti pásy přitavením svislé NAIP</t>
  </si>
  <si>
    <t>Hydroizolace   
Podlahová betonová deska - Z2  
(27,23+12,98)*2*1,15  
(2,439+3,985)*2*1,15  
ŽB monolitický základ - Z3  
(6,69+12,98)*2*1,25  
Mezisoučet 156.4332  
Součet 156,433</t>
  </si>
  <si>
    <t>998711101</t>
  </si>
  <si>
    <t>Přesun hmot tonážní pro izolace proti vodě, vlhkosti a plynům v objektech v do 6 m</t>
  </si>
  <si>
    <t>713</t>
  </si>
  <si>
    <t>Izolace tepelné</t>
  </si>
  <si>
    <t>28375921</t>
  </si>
  <si>
    <t>deska EPS 200 pro konstrukce s velmi vysokým zatížením ?=0,034 tl 50mm</t>
  </si>
  <si>
    <t>materiál  
295,66*1,1  
Součet 325,226</t>
  </si>
  <si>
    <t>63153706</t>
  </si>
  <si>
    <t>deska tepelně izolační minerální univerzální ?=0,036-0,037 tl 100mm</t>
  </si>
  <si>
    <t>1 vrstva  
27,75*14,1  
Součet 391,275  
391,275 * 1,1  Přepočtené koeficientem množství</t>
  </si>
  <si>
    <t>63153712</t>
  </si>
  <si>
    <t>deska tepelně izolační minerální univerzální ?=0,036-0,037 tl 150mm</t>
  </si>
  <si>
    <t>713121111</t>
  </si>
  <si>
    <t>Montáž izolace tepelné podlah volně kladenými rohožemi, pásy, dílci, deskami 1 vrstva</t>
  </si>
  <si>
    <t>Izolace podlahy 1 NP F1,F2, F3, F4, F5  
21,04+2,45+2,19+5,89+5,88+3,66+11,19+11,38+14,53+69,34+18,27+34,41+6,8+19,49+8,58+18,69+6,6+19,74+15,53  
Mezisoučet 295.66  
Součet 295,66</t>
  </si>
  <si>
    <t>713121112</t>
  </si>
  <si>
    <t>Montáž izolace tepelné podlah volně kladenými mezi trámy nebo hranoly rohožemi, pásy, dílci, deskami 1 vrstva</t>
  </si>
  <si>
    <t>Tepelná izolace - R2  
2 vrstvy  
27,75*14,1*2  
Součet 782,55</t>
  </si>
  <si>
    <t>998713101</t>
  </si>
  <si>
    <t>Přesun hmot tonážní pro izolace tepelné v objektech v do 6 m</t>
  </si>
  <si>
    <t>721</t>
  </si>
  <si>
    <t>Zdravotechnika - vnitřní kanalizace</t>
  </si>
  <si>
    <t>721241102</t>
  </si>
  <si>
    <t>Lapač střešních splavenin z litiny DN 125</t>
  </si>
  <si>
    <t>K08  
4  
Součet 4</t>
  </si>
  <si>
    <t>Elektroinstalace - silnoproud</t>
  </si>
  <si>
    <t>35442062</t>
  </si>
  <si>
    <t>pás zemnící 30x4mm FeZn včetně spojek</t>
  </si>
  <si>
    <t>741410022</t>
  </si>
  <si>
    <t>Montáž vodič uzemňovací pásek průřezu do 120 mm2 v průmyslové výstavbě v zemi</t>
  </si>
  <si>
    <t>Uzemnění   
prvek Z06  
165  
Součet 165</t>
  </si>
  <si>
    <t>60514106</t>
  </si>
  <si>
    <t>řezivo jehličnaté lať pevnostní třída S10-13 průřez 40x60mm</t>
  </si>
  <si>
    <t>60515111</t>
  </si>
  <si>
    <t>řezivo jehličnaté boční prkno 20-30mm</t>
  </si>
  <si>
    <t>416,25 * 0,022  Přepočtené koeficientem množství</t>
  </si>
  <si>
    <t>60711505</t>
  </si>
  <si>
    <t>deska dřevovláknitá tvrdá MDF surová 1840x2800mm tl 22mm</t>
  </si>
  <si>
    <t>61,4 * 1,15  Přepočtené koeficientem množství</t>
  </si>
  <si>
    <t>762083122</t>
  </si>
  <si>
    <t>Impregnace řeziva proti dřevokaznému hmyzu, houbám a plísním máčením třída ohrožení 3 a 4</t>
  </si>
  <si>
    <t>Impregnace  
Bednění - R1  
9,158  
Latě - R3  
0,888  
Mezisoučet 10.046  
Součet 10,046</t>
  </si>
  <si>
    <t>762321911</t>
  </si>
  <si>
    <t>Zavětrování a ztužení vazníků prkny tl do 32 mm</t>
  </si>
  <si>
    <t>Zavětrování vazníků  
1,5*27*2  
Mezisoučet 81  
Součet 81</t>
  </si>
  <si>
    <t>762341210</t>
  </si>
  <si>
    <t>Montáž bednění střech rovných a šikmých sklonu do 60° z hrubých prken na sraz tl do 32 mm</t>
  </si>
  <si>
    <t>Bednění - R1  
27,75*7,5*2  
Mezisoučet 416.25  
Součet 416,25</t>
  </si>
  <si>
    <t>Bednění - R1  
9,158  
Mezisoučet 9.158  
Součet 9,158</t>
  </si>
  <si>
    <t>762421210</t>
  </si>
  <si>
    <t>Montáž obložení stropu deskami z dřevovláknitých hmot tvrdými</t>
  </si>
  <si>
    <t>762429001</t>
  </si>
  <si>
    <t>Montáž obložení stropu podkladový rošt</t>
  </si>
  <si>
    <t>Rošt podbití - R3  
58*4  
7,5*4*3  
Součet 322</t>
  </si>
  <si>
    <t>762895000</t>
  </si>
  <si>
    <t>Spojovací prostředky pro montáž záklopu, stropnice a podbíjení</t>
  </si>
  <si>
    <t>763</t>
  </si>
  <si>
    <t>Konstrukce suché výstavby</t>
  </si>
  <si>
    <t>60512202</t>
  </si>
  <si>
    <t>příhradový vazník sedlový sušený impregnovaný dl do 15m</t>
  </si>
  <si>
    <t>763131551</t>
  </si>
  <si>
    <t>SDK podhled deska 1xH2 12,5 bez izolace jednovrstvá spodní kce profil CD+UD</t>
  </si>
  <si>
    <t>SDK podhled H2   
mc 102  
2,45  
mc 103  
2,19  
mc 104.1  
5,89  
mc 104.2  
5,88  
mc 104.3  
3,66  
Mezisoučet 20.07  
Součet 20,07</t>
  </si>
  <si>
    <t>763131751</t>
  </si>
  <si>
    <t>Montáž parotěsné zábrany do SDK podhledu</t>
  </si>
  <si>
    <t>Parozábrana  
20,07  
Mezisoučet 20.07  
Součet 20,07</t>
  </si>
  <si>
    <t>763732115</t>
  </si>
  <si>
    <t>Montáž střešní konstrukce v do 10 m z příhradových vazníků konstrukční dl přes 12,5 do 15 m</t>
  </si>
  <si>
    <t>Střešní sbíjená příhradová konstrukce  
27*14,1  
Součet 380,7</t>
  </si>
  <si>
    <t>116</t>
  </si>
  <si>
    <t>998763100</t>
  </si>
  <si>
    <t>Přesun hmot tonážní pro dřevostavby v objektech v do 6 m</t>
  </si>
  <si>
    <t>764011402</t>
  </si>
  <si>
    <t>Podkladní plech z PZ plechu pro hřebeny, nároží, úžlabí nebo okapové hrany tl 0,55 mm rš 200 mm</t>
  </si>
  <si>
    <t>Střešní krytina - R1  
27,75*7,5*2  
Mezisoučet 416.25  
Součet 416,25</t>
  </si>
  <si>
    <t>764211605</t>
  </si>
  <si>
    <t>Oplechování větraného hřebene z oblých hřebenáčů s větracím pásem z Pz s povrch úpravou rš 400 mm</t>
  </si>
  <si>
    <t>K07  
30  
Součet 30</t>
  </si>
  <si>
    <t>764212635</t>
  </si>
  <si>
    <t>Oplechování štítu závětrnou lištou z Pz s povrchovou úpravou rš 400 mm</t>
  </si>
  <si>
    <t>K06  
30  
Součet 30</t>
  </si>
  <si>
    <t>764212663</t>
  </si>
  <si>
    <t>Oplechování rovné okapové hrany z Pz s povrchovou úpravou rš 250 mm</t>
  </si>
  <si>
    <t>K05  
58  
Mezisoučet 58  
Součet 58</t>
  </si>
  <si>
    <t>764213455</t>
  </si>
  <si>
    <t>Sněhový zachytávač krytiny z Pz plechu průběžný jednotrubkový</t>
  </si>
  <si>
    <t>Sněhový zachytavač  
27,75*2  
Mezisoučet 55.5  
Součet 55,5</t>
  </si>
  <si>
    <t>764216603</t>
  </si>
  <si>
    <t>Oplechování rovných parapetů mechanicky kotvené z Pz s povrchovou úpravou rš 250 mm</t>
  </si>
  <si>
    <t>K01+K02  
1,75+5  
Mezisoučet 6.75  
Součet 6,75</t>
  </si>
  <si>
    <t>764511601</t>
  </si>
  <si>
    <t>Žlab podokapní půlkruhový z Pz s povrchovou úpravou rš 250 mm</t>
  </si>
  <si>
    <t>K03  
56  
Součet 56</t>
  </si>
  <si>
    <t>K04  
16  
Mezisoučet 16  
Součet 16</t>
  </si>
  <si>
    <t>765</t>
  </si>
  <si>
    <t>Krytina skládaná</t>
  </si>
  <si>
    <t>28329036</t>
  </si>
  <si>
    <t>fólie kontaktní difuzně propustná pro doplňkovou hydroizolační vrstvu, třívrstvá mikroporézní PP 150g/m2 s integrovanou samolepící páskou</t>
  </si>
  <si>
    <t>416,25 * 1,15  Přepočtené koeficientem množství</t>
  </si>
  <si>
    <t>28329046</t>
  </si>
  <si>
    <t>fólie kontaktní difuzně propustná pro doplňkovou hydroizolační vrstvu, třívrstvá 140g/m2</t>
  </si>
  <si>
    <t>391,275 * 1,15  Přepočtené koeficientem množství</t>
  </si>
  <si>
    <t>59660022</t>
  </si>
  <si>
    <t>pás ochranný větrací okapní plastový š 100mm</t>
  </si>
  <si>
    <t>materiál  
58  
Součet 58  
58 * 1,1  Přepočtené koeficientem množství</t>
  </si>
  <si>
    <t>59660202</t>
  </si>
  <si>
    <t>mřížka ochranná větrací jednoduchá š 55mm</t>
  </si>
  <si>
    <t>materiál  
58  
Mezisoučet 58  
Součet 58</t>
  </si>
  <si>
    <t>765111201</t>
  </si>
  <si>
    <t>Montáž krytiny keramické okapní větrací pás</t>
  </si>
  <si>
    <t>58  
Mezisoučet 58  
Součet 58</t>
  </si>
  <si>
    <t>765111203</t>
  </si>
  <si>
    <t>Montáž krytiny keramické okapní jednoduchá větrací mřížka</t>
  </si>
  <si>
    <t>K09  
58  
Mezisoučet 58  
Součet 58</t>
  </si>
  <si>
    <t>765191001</t>
  </si>
  <si>
    <t>Montáž pojistné hydroizolační nebo parotěsné fólie kladené ve sklonu do 20° lepením na bednění nebo izolaci</t>
  </si>
  <si>
    <t>Separační prstva - R1  
27,75*7,5*2  
Mezisoučet 416.25  
Součet 416,25</t>
  </si>
  <si>
    <t>765191013</t>
  </si>
  <si>
    <t>Montáž pojistné hydroizolační nebo parotěsné fólie kladené přes 20° volně na bednění nebo tepelnou izolaci</t>
  </si>
  <si>
    <t>střešní fólie - R2  
27,75*14,1  
Součet 391,275</t>
  </si>
  <si>
    <t>998765101</t>
  </si>
  <si>
    <t>Přesun hmot tonážní pro krytiny skládané v objektech v do 6 m</t>
  </si>
  <si>
    <t>766</t>
  </si>
  <si>
    <t>Konstrukce truhlářské</t>
  </si>
  <si>
    <t>54914610</t>
  </si>
  <si>
    <t>kování dveřní vrchní klika včetně rozet a montážního materiálu R BB nerez PK</t>
  </si>
  <si>
    <t>60794102</t>
  </si>
  <si>
    <t>parapet dřevotřískový vnitřní povrch laminátový š 260mm</t>
  </si>
  <si>
    <t>parapet  
O01, O02  
(2,5*2+1,75)*1,1  
Součet 7,425</t>
  </si>
  <si>
    <t>61162073</t>
  </si>
  <si>
    <t>dveře jednokřídlé voštinové povrch laminátový plné 700x1970-2100mm</t>
  </si>
  <si>
    <t>Vnitřní dveře  
D09  
1  
Součet 1</t>
  </si>
  <si>
    <t>61162074</t>
  </si>
  <si>
    <t>dveře jednokřídlé voštinové povrch laminátový plné 800x1970-2100mm s větrací mřížkou</t>
  </si>
  <si>
    <t>Vnitřní dveře  
D08  
7  
Součet 7</t>
  </si>
  <si>
    <t>61162102</t>
  </si>
  <si>
    <t>dveře dvoukřídlé voštinové povrch laminátový plné 1200x1970-2100mm</t>
  </si>
  <si>
    <t>D10  
1  
Součet 1</t>
  </si>
  <si>
    <t>766660002</t>
  </si>
  <si>
    <t>Montáž dveřních křídel otvíravých jednokřídlových š přes 0,8 m do ocelové zárubně</t>
  </si>
  <si>
    <t>Vnitřní dveře  
D08  
7  
D09  
1  
Součet 8</t>
  </si>
  <si>
    <t>766660011</t>
  </si>
  <si>
    <t>Montáž dveřních křídel otvíravých dvoukřídlových š do 1,45 m do ocelové zárubně</t>
  </si>
  <si>
    <t>Vnitřní dveře  
D10  
1  
Součet 1</t>
  </si>
  <si>
    <t>766660728</t>
  </si>
  <si>
    <t>Montáž dveřního interiérového kování - zámku</t>
  </si>
  <si>
    <t>766694113</t>
  </si>
  <si>
    <t>Montáž parapetních desek dřevěných nebo plastových š do 30 cm dl přes 1,6 do 2,6 m</t>
  </si>
  <si>
    <t>parapet  
O01, O02  
2,5*2+1,75  
Součet 6,75</t>
  </si>
  <si>
    <t>998766101</t>
  </si>
  <si>
    <t>Přesun hmot tonážní pro kce truhlářské v objektech v do 6 m</t>
  </si>
  <si>
    <t>767</t>
  </si>
  <si>
    <t>Konstrukce zámečnické</t>
  </si>
  <si>
    <t>55341332R01</t>
  </si>
  <si>
    <t>dveře jednokřídlé Al plné rozměru 1100 x 2300 mm, bezpečnostní viz. prvek D01</t>
  </si>
  <si>
    <t>Hliníkové venkovní dveře  
D01  
3  
Součet 3</t>
  </si>
  <si>
    <t>55341332R02</t>
  </si>
  <si>
    <t>dveře jednokřídlé Al plné rozměru 1100 x 2300 mm s kovovou větrací mřížkou se sítí, bezpečnostní viz. prvek D03</t>
  </si>
  <si>
    <t>Hliníkové venkovní dveře  
D03  
1  
Součet 1</t>
  </si>
  <si>
    <t>55341332R03</t>
  </si>
  <si>
    <t>dveře jednokřídlé Al plné rozměru 1100 x 2750 mm se dvěmi kovovými větracími mřížkami se sítí, bezpečnostní viz. prvek D05</t>
  </si>
  <si>
    <t>Hliníkové venkovní dveře  
D05  
1  
Součet 1</t>
  </si>
  <si>
    <t>55341332R04</t>
  </si>
  <si>
    <t>dveře jednokřídlé Al plné rozměru 1100 x 2100 mm viz. prvek D07</t>
  </si>
  <si>
    <t>Hliníkové vnitřní dveře  
D07  
2  
Součet 2</t>
  </si>
  <si>
    <t>55341335R1</t>
  </si>
  <si>
    <t>dveře dvoukřídlé Al plné rozměru 900+600 x 2300 s kovovou větrací mřížkou se sítí, bezpečnostní viz. prvek D02</t>
  </si>
  <si>
    <t>Hliníkové venkovní dveře  
D02  
1  
Součet 1</t>
  </si>
  <si>
    <t>55341335R2</t>
  </si>
  <si>
    <t>dveře dvoukřídlé Al plné rozměru 900+450 x 2300, bezpečnostní viz. prvek D04</t>
  </si>
  <si>
    <t>Hliníkové venkovní dveře  
D04  
1  
Součet 1</t>
  </si>
  <si>
    <t>55341335R3</t>
  </si>
  <si>
    <t>dveře dvoukřídlé Al plné rozměru 800+500 x 2300, bezpečnostní viz. prvek D06</t>
  </si>
  <si>
    <t>Hliníkové venkovní dveře  
D06  
1  
Součet 1</t>
  </si>
  <si>
    <t>153</t>
  </si>
  <si>
    <t>553R41012</t>
  </si>
  <si>
    <t>okno Al otevíravé/sklopné dvojsklo přes plochu 1m2 v 1,5-2,5m, popis viz. O01, O02</t>
  </si>
  <si>
    <t>popis viz prvek O01, O02  
11,813  
Součet 11,813</t>
  </si>
  <si>
    <t>154</t>
  </si>
  <si>
    <t>767620124</t>
  </si>
  <si>
    <t>Montáž oken kovových zdvojených otevíravých do panelů nebo ocelové konstrukce pl přes 2,5 m2</t>
  </si>
  <si>
    <t>Prvek O01  
2,5*1,75*2  
Prvek O02  
1,75*1,75  
Součet 11,813</t>
  </si>
  <si>
    <t>155</t>
  </si>
  <si>
    <t>767640111</t>
  </si>
  <si>
    <t>Montáž dveří ocelových nebo hliníkových vchodových jednokřídlových bez nadsvětlíku</t>
  </si>
  <si>
    <t>Hliníkové venkovní dveře  
D01  
3  
D03  
1  
D05  
1  
D07-vnitřní  
2  
Součet 7</t>
  </si>
  <si>
    <t>156</t>
  </si>
  <si>
    <t>767640221</t>
  </si>
  <si>
    <t>Montáž dveří ocelových nebo hliníkových vchodových dvoukřídlových bez nadsvětlíku</t>
  </si>
  <si>
    <t>Hliníkové venkovní dveře  
D02  
1  
D04  
1  
D06  
1  
Součet 3</t>
  </si>
  <si>
    <t>157</t>
  </si>
  <si>
    <t>767R001</t>
  </si>
  <si>
    <t>D+M okenní mříž pro okno 1750 x 1750 mm, viz prvek Z01</t>
  </si>
  <si>
    <t>Prvek Z01  
1  
Mezisoučet 1  
Součet 1</t>
  </si>
  <si>
    <t>158</t>
  </si>
  <si>
    <t>767R002</t>
  </si>
  <si>
    <t>D+M okenní mříž pro okno 2500 x 1750 mm, viz prvek Z02</t>
  </si>
  <si>
    <t>Prvek Z02   
2  
Mezisoučet 2  
Součet 2</t>
  </si>
  <si>
    <t>159</t>
  </si>
  <si>
    <t>767R003</t>
  </si>
  <si>
    <t>D+M ocelové bezešvé trubky průměr 80 mm pro kabelové trasy silnoproudu včetně utěsnění, viz prvek Z03</t>
  </si>
  <si>
    <t>Prvek Z03  
32,8  
Mezisoučet 32.8  
Součet 32,8</t>
  </si>
  <si>
    <t>160</t>
  </si>
  <si>
    <t>767R004</t>
  </si>
  <si>
    <t>D+M ocelové bezešvé trubky průměr 100 mm pro kabelové trasy silnoproudu včetně utěsnění, viz prvek Z04</t>
  </si>
  <si>
    <t>Prvek Z04  
23,7  
Mezisoučet 23.7  
Součet 23,7</t>
  </si>
  <si>
    <t>161</t>
  </si>
  <si>
    <t>767R005</t>
  </si>
  <si>
    <t>D+M ocelové bezešvé trubky průměr 200 mm pro kabelové trasy silnoproudu včetně utěsnění, viz prvek Z05</t>
  </si>
  <si>
    <t>Prvek Z05  
8,35  
Mezisoučet 8.35  
Součet 8,35</t>
  </si>
  <si>
    <t>162</t>
  </si>
  <si>
    <t>767R006</t>
  </si>
  <si>
    <t>D+M překlad pro rozvaděče z profilu L 50/40/5, viz prvek Z07</t>
  </si>
  <si>
    <t>Prvek Z07  
6,65  
Mezisoučet 6.65  
Součet 6,65</t>
  </si>
  <si>
    <t>163</t>
  </si>
  <si>
    <t>767R007</t>
  </si>
  <si>
    <t>D+M Konstrukce pro uložení rozvaděčů, viz prvek Z08</t>
  </si>
  <si>
    <t>Prvek Z08  
1,035  
Mezisoučet 1.035  
Součet 1,035</t>
  </si>
  <si>
    <t>164</t>
  </si>
  <si>
    <t>767R008</t>
  </si>
  <si>
    <t>D+M Konstrukce pro uložení trafa, viz prvek Z09</t>
  </si>
  <si>
    <t>Prvek Z09  
0,540  
Mezisoučet 0.54  
Součet 0,54</t>
  </si>
  <si>
    <t>165</t>
  </si>
  <si>
    <t>767R009</t>
  </si>
  <si>
    <t>D+M Konstrukce pro uložení racku, viz prvek Z10</t>
  </si>
  <si>
    <t>Prvek Z10  
0,526  
Mezisoučet 0.526  
Součet 0,526</t>
  </si>
  <si>
    <t>166</t>
  </si>
  <si>
    <t>767R010</t>
  </si>
  <si>
    <t>D+M Konstrukce pro uložení racku, viz prvek Z11</t>
  </si>
  <si>
    <t>Prvek Z11  
0,919  
Mezisoučet 0.919  
Součet 0,919</t>
  </si>
  <si>
    <t>167</t>
  </si>
  <si>
    <t>767R011</t>
  </si>
  <si>
    <t>D+M Zákryt jámy v m.č.113, viz prvek Z12</t>
  </si>
  <si>
    <t>Prvek Z12  
0,1194  
Mezisoučet 0.1194  
Součet 0,119</t>
  </si>
  <si>
    <t>168</t>
  </si>
  <si>
    <t>767R012</t>
  </si>
  <si>
    <t>D+M Zákryt jámy v m.č.112, viz prvek Z13</t>
  </si>
  <si>
    <t>Prvek Z13  
0,160  
Mezisoučet 0.16  
Součet 0,16</t>
  </si>
  <si>
    <t>169</t>
  </si>
  <si>
    <t>767R013</t>
  </si>
  <si>
    <t>D+M Zákryt jámy v m.č.109, viz prvek Z14</t>
  </si>
  <si>
    <t>Prvek Z14  
0,076  
Mezisoučet 0.076  
Součet 0,076</t>
  </si>
  <si>
    <t>170</t>
  </si>
  <si>
    <t>767R014</t>
  </si>
  <si>
    <t>D+M Zákryt jámy v m.č.110, viz prvek Z15</t>
  </si>
  <si>
    <t>Prvek Z15  
0,027  
Mezisoučet 0.027  
Součet 0,027</t>
  </si>
  <si>
    <t>171</t>
  </si>
  <si>
    <t>767R015</t>
  </si>
  <si>
    <t>D+M Zákryt jámy v m.č.110, viz prvek Z16</t>
  </si>
  <si>
    <t>Prvek Z16  
0,056  
Mezisoučet 0.056  
Součet 0,056</t>
  </si>
  <si>
    <t>172</t>
  </si>
  <si>
    <t>767R016</t>
  </si>
  <si>
    <t>D+M Zákryt jámy v m.č.111, viz prvek Z17</t>
  </si>
  <si>
    <t>Prvek Z17  
0,042  
Mezisoučet 0.042  
Součet 0,042</t>
  </si>
  <si>
    <t>173</t>
  </si>
  <si>
    <t>767R017</t>
  </si>
  <si>
    <t>D+M Zákryt jámy v m.č.106, viz prvek Z19</t>
  </si>
  <si>
    <t>Prvek Z19  
0,056  
Mezisoučet 0.056  
Součet 0,056</t>
  </si>
  <si>
    <t>174</t>
  </si>
  <si>
    <t>767R018</t>
  </si>
  <si>
    <t>D+M Konstrukce pro uložení racku, viz prvek Z18</t>
  </si>
  <si>
    <t>Prvek Z18  
0,420  
Mezisoučet 0.42  
Součet 0,42</t>
  </si>
  <si>
    <t>175</t>
  </si>
  <si>
    <t>767R019</t>
  </si>
  <si>
    <t>D+M systémový ocelový zateplený poklop, viz prvek Z21</t>
  </si>
  <si>
    <t>Prvek Z21  
1  
Mezisoučet 1  
Součet 1</t>
  </si>
  <si>
    <t>176</t>
  </si>
  <si>
    <t>767R020</t>
  </si>
  <si>
    <t>D+M kovová větrací mřížka se sítí průměr 355 mm, viz prvek Z22</t>
  </si>
  <si>
    <t>Prvek Z22  
3  
Mezisoučet 3  
Součet 3</t>
  </si>
  <si>
    <t>177</t>
  </si>
  <si>
    <t>767R021</t>
  </si>
  <si>
    <t>D+M kovová větrací mřížka se sítí průměr 100 mm, viz prvek Z23</t>
  </si>
  <si>
    <t>Prvek Z23  
2  
Mezisoučet 2  
Součet 2</t>
  </si>
  <si>
    <t>178</t>
  </si>
  <si>
    <t>767R022</t>
  </si>
  <si>
    <t>D+M kovová větrací mřížka se sítí o rozměru 1300 x 200 mm, viz prvek Z24</t>
  </si>
  <si>
    <t>Prvek Z24  
2  
Mezisoučet 2  
Součet 2</t>
  </si>
  <si>
    <t>179</t>
  </si>
  <si>
    <t>767R023</t>
  </si>
  <si>
    <t>D+M kovová mříž se sítí o rozměru 1000 x 750 mm, viz prvek Z25</t>
  </si>
  <si>
    <t>Prvek Z25  
4  
Mezisoučet 4  
Součet 4</t>
  </si>
  <si>
    <t>180</t>
  </si>
  <si>
    <t>998767201</t>
  </si>
  <si>
    <t>Přesun hmot procentní pro zámečnické konstrukce v objektech v do 6 m</t>
  </si>
  <si>
    <t>%</t>
  </si>
  <si>
    <t>771</t>
  </si>
  <si>
    <t>Podlahy z dlaždic</t>
  </si>
  <si>
    <t>181</t>
  </si>
  <si>
    <t>59761409</t>
  </si>
  <si>
    <t>dlažba keramická slinutá protiskluzná do interiéru i exteriéru pro vysoké mechanické namáhání přes 9 do 12ks/m2</t>
  </si>
  <si>
    <t>35,22 * 1,15  Přepočtené koeficientem množství</t>
  </si>
  <si>
    <t>182</t>
  </si>
  <si>
    <t>59761416</t>
  </si>
  <si>
    <t>sokl-dlažba keramická slinutá hladká do interiéru i exteriéru 300x80mm</t>
  </si>
  <si>
    <t>183</t>
  </si>
  <si>
    <t>771111011</t>
  </si>
  <si>
    <t>Vysátí podkladu před pokládkou dlažby</t>
  </si>
  <si>
    <t>184</t>
  </si>
  <si>
    <t>771121011</t>
  </si>
  <si>
    <t>Nátěr penetrační na podlahu</t>
  </si>
  <si>
    <t>185</t>
  </si>
  <si>
    <t>771151022</t>
  </si>
  <si>
    <t>Samonivelační stěrka podlah pevnosti 30 MPa tl přes 3 do 5 mm</t>
  </si>
  <si>
    <t>186</t>
  </si>
  <si>
    <t>771474112</t>
  </si>
  <si>
    <t>Montáž soklů z dlaždic keramických rovných flexibilní lepidlo v přes 65 do 90 mm</t>
  </si>
  <si>
    <t>mč 101  
2,79+2,79+7,54+7,54  
Mezisoučet 20.66  
Součet 20,66</t>
  </si>
  <si>
    <t>187</t>
  </si>
  <si>
    <t>771574263</t>
  </si>
  <si>
    <t>Montáž podlah keramických pro mechanické zatížení protiskluzných lepených flexibilním lepidlem přes 9 do 12 ks/m2</t>
  </si>
  <si>
    <t>Keramická dlažba  
Skladba F1, F2, F3  
21,04+2,45+2,19+5,88+3,66  
Součet 35,22</t>
  </si>
  <si>
    <t>188</t>
  </si>
  <si>
    <t>771577112</t>
  </si>
  <si>
    <t>Příplatek k montáži podlah keramických lepených flexibilním lepidlem za omezený prostor</t>
  </si>
  <si>
    <t>189</t>
  </si>
  <si>
    <t>771577113</t>
  </si>
  <si>
    <t>Příplatek k montáži podlah keramických lepených flexibilním lepidlem za spárování bílým cementem</t>
  </si>
  <si>
    <t>190</t>
  </si>
  <si>
    <t>771591264</t>
  </si>
  <si>
    <t>Izolace těsnícími pásy mezi podlahou a stěnou</t>
  </si>
  <si>
    <t>Hydroizolace skladba F3  
mč 104.3  
(1,75+1,75+2,6+2,6)  
(1+1+1)*2  
Mezisoučet 14.7  
Součet 14,7</t>
  </si>
  <si>
    <t>191</t>
  </si>
  <si>
    <t>998771101</t>
  </si>
  <si>
    <t>Přesun hmot tonážní pro podlahy z dlaždic v objektech v do 6 m</t>
  </si>
  <si>
    <t>776</t>
  </si>
  <si>
    <t>Podlahy povlakové</t>
  </si>
  <si>
    <t>192</t>
  </si>
  <si>
    <t>28411144</t>
  </si>
  <si>
    <t>PVC vinyl homogenní protiskluzná se vsypem a výztuž. vrstvou tl 2.50mm nášlapná vrstva 2.50mm, hořlavost Bfl-s1, třída zátěže 34/43, útlum 5dB, bodová zátěž ? 0.10mm, protiskluznost R11</t>
  </si>
  <si>
    <t>116,67 * 1,1  Přepočtené koeficientem množství</t>
  </si>
  <si>
    <t>193</t>
  </si>
  <si>
    <t>776111112</t>
  </si>
  <si>
    <t>Broušení betonového podkladu povlakových podlah</t>
  </si>
  <si>
    <t>194</t>
  </si>
  <si>
    <t>776111311</t>
  </si>
  <si>
    <t>Vysátí podkladu povlakových podlah</t>
  </si>
  <si>
    <t>195</t>
  </si>
  <si>
    <t>776121112</t>
  </si>
  <si>
    <t>Vodou ředitelná penetrace savého podkladu povlakových podlah</t>
  </si>
  <si>
    <t>196</t>
  </si>
  <si>
    <t>776141122</t>
  </si>
  <si>
    <t>Vyrovnání podkladu povlakových podlah stěrkou pevnosti 30 MPa tl přes 3 do 5 mm</t>
  </si>
  <si>
    <t>197</t>
  </si>
  <si>
    <t>776221111</t>
  </si>
  <si>
    <t>Lepení pásů z PVC standardním lepidlem</t>
  </si>
  <si>
    <t>PVC podlaha - skladba F4  
5,89+11,38+14,53+69,34+15,53  
Součet 116,67</t>
  </si>
  <si>
    <t>781</t>
  </si>
  <si>
    <t>Dokončovací práce - obklady</t>
  </si>
  <si>
    <t>198</t>
  </si>
  <si>
    <t>59761040</t>
  </si>
  <si>
    <t>obklad keramický hladký přes 19 do 22ks/m2</t>
  </si>
  <si>
    <t>materiál  
80,297*1,1  
Mezisoučet 88.3267  
Součet 88,327</t>
  </si>
  <si>
    <t>199</t>
  </si>
  <si>
    <t>781474112</t>
  </si>
  <si>
    <t>Montáž obkladů vnitřních keramických hladkých přes 9 do 12 ks/m2 lepených flexibilním lepidlem</t>
  </si>
  <si>
    <t>Keramický obklad  
1 NP  
mč 102  
(1,75+1,75+1,8+1,8)*2,05  
-0,7*2*2  
mč 103  
(1,75+1,75+1,8+1,8)*2,05  
-0,7*2  
mč 104.1  
(2,11+2,11+2,9+2,9)*2,05  
-0,8*2*2  
mč 104.2  
(2,11+3,11+1+2,6+2,6)*2,05  
-0,8*2  
mč 104.3  
(1,75+1,75+2,6+2,6)*2,05  
-0,8*2  
Mezisoučet 80.29700000000002  
Součet 80,297</t>
  </si>
  <si>
    <t>200</t>
  </si>
  <si>
    <t>781477111</t>
  </si>
  <si>
    <t>Příplatek k montáži obkladů vnitřních keramických hladkých za plochu do 10 m2</t>
  </si>
  <si>
    <t>201</t>
  </si>
  <si>
    <t>781477113</t>
  </si>
  <si>
    <t>Příplatek k montáži obkladů vnitřních keramických hladkých za spárování bílým cementem</t>
  </si>
  <si>
    <t>202</t>
  </si>
  <si>
    <t>781494111</t>
  </si>
  <si>
    <t>Plastové profily rohové lepené flexibilním lepidlem</t>
  </si>
  <si>
    <t>Plastový profil  
80,297*0,3  
Mezisoučet 24.0891  
Součet 24,089</t>
  </si>
  <si>
    <t>203</t>
  </si>
  <si>
    <t>781495115</t>
  </si>
  <si>
    <t>Spárování vnitřních obkladů silikonem</t>
  </si>
  <si>
    <t>Keramický obklad - silikon  
80,297*0,8  
Mezisoučet 64.2376  
Součet 64,238</t>
  </si>
  <si>
    <t>204</t>
  </si>
  <si>
    <t>998781101</t>
  </si>
  <si>
    <t>Přesun hmot tonážní pro obklady keramické v objektech v do 6 m</t>
  </si>
  <si>
    <t>Nátěry</t>
  </si>
  <si>
    <t>205</t>
  </si>
  <si>
    <t>783314203</t>
  </si>
  <si>
    <t>Základní antikorozní jednonásobný syntetický samozákladující nátěr zámečnických konstrukcí</t>
  </si>
  <si>
    <t>zárubně nátěr 1x  
8*1,5  
Součet 12</t>
  </si>
  <si>
    <t>206</t>
  </si>
  <si>
    <t>783317101</t>
  </si>
  <si>
    <t>Krycí jednonásobný syntetický standardní nátěr zámečnických konstrukcí</t>
  </si>
  <si>
    <t>zárubně nátěr 2x  
12  
Součet 12</t>
  </si>
  <si>
    <t>207</t>
  </si>
  <si>
    <t>783801401</t>
  </si>
  <si>
    <t>Ometení omítek před provedením nátěru</t>
  </si>
  <si>
    <t>208</t>
  </si>
  <si>
    <t>783823135</t>
  </si>
  <si>
    <t>Penetrační silikonový nátěr hladkých, tenkovrstvých zrnitých nebo štukových omítek</t>
  </si>
  <si>
    <t>209</t>
  </si>
  <si>
    <t>783826615</t>
  </si>
  <si>
    <t>Hydrofobizační transparentní silikonový nátěr omítek stupně členitosti 1 a 2</t>
  </si>
  <si>
    <t>nátěr soklu  
(27,15*2+12,9*2)*0,3  
Součet 24,03</t>
  </si>
  <si>
    <t>210</t>
  </si>
  <si>
    <t>783827425</t>
  </si>
  <si>
    <t>Krycí dvojnásobný silikonový nátěr omítek stupně členitosti 1 a 2</t>
  </si>
  <si>
    <t>Nátěr vnější omítka  
(27,15*2+12,9*2)*3,73  
Štíty  
12,9*2,62  
Součet 332,571</t>
  </si>
  <si>
    <t>211</t>
  </si>
  <si>
    <t>783933151</t>
  </si>
  <si>
    <t>Penetrační epoxidový nátěr hladkých betonových podlah</t>
  </si>
  <si>
    <t>olejivzdorný nátěr  
m.č.113, 115  
8,58+6,6  
(3*2+2,86*2)*0,5  
(3*2+2,2*2)*0,5  
Součet 26,24</t>
  </si>
  <si>
    <t>212</t>
  </si>
  <si>
    <t>783937161</t>
  </si>
  <si>
    <t>Krycí dvojnásobný epoxidový vodou ředitelný nátěr betonové podlahy</t>
  </si>
  <si>
    <t>784</t>
  </si>
  <si>
    <t>Dokončovací práce - malby a tapety</t>
  </si>
  <si>
    <t>213</t>
  </si>
  <si>
    <t>784181111</t>
  </si>
  <si>
    <t>Základní silikátová jednonásobná bezbarvá penetrace podkladu v místnostech v do 3,80 m</t>
  </si>
  <si>
    <t>Malba - penetrace   
1035,909+295,66  
Mezisoučet 1331.569  
Součet 1331,569</t>
  </si>
  <si>
    <t>214</t>
  </si>
  <si>
    <t>784211101</t>
  </si>
  <si>
    <t>Dvojnásobné bílé malby ze směsí za mokra výborně oděruvzdorných v místnostech v do 3,80 m</t>
  </si>
  <si>
    <t>Malba  
1035,909+295,66  
Mezisoučet 1331.569  
Součet 1331,569</t>
  </si>
  <si>
    <t>215</t>
  </si>
  <si>
    <t>44932112</t>
  </si>
  <si>
    <t>přístroj hasicí ruční dle PBŘS</t>
  </si>
  <si>
    <t>216</t>
  </si>
  <si>
    <t>941211111</t>
  </si>
  <si>
    <t>Montáž lešení řadového rámového lehkého zatížení do 200 kg/m2 š přes 0,6 do 0,9 m v do 10 m</t>
  </si>
  <si>
    <t>venkovní lešení  
(27,15*2+12,9*2)*3,8  
štít  
12,9*2,62  
Součet 338,178</t>
  </si>
  <si>
    <t>217</t>
  </si>
  <si>
    <t>941211211</t>
  </si>
  <si>
    <t>Příplatek k lešení řadovému rámovému lehkému š 0,9 m v přes 10 do 25 m za první a ZKD den použití</t>
  </si>
  <si>
    <t>3 měsíce nájemné  
338,178*90  
Součet 30436,02</t>
  </si>
  <si>
    <t>218</t>
  </si>
  <si>
    <t>941211811</t>
  </si>
  <si>
    <t>Demontáž lešení řadového rámového lehkého zatížení do 200 kg/m2 š přes 0,6 do 0,9 m v do 10 m</t>
  </si>
  <si>
    <t>219</t>
  </si>
  <si>
    <t>949101112</t>
  </si>
  <si>
    <t>Lešení pomocné pro objekty pozemních staveb s lešeňovou podlahou v přes 1,9 do 3,5 m zatížení do 150 kg/m2</t>
  </si>
  <si>
    <t>Vnitřní lešení  
1 NP  
295,66  
Mezisoučet 295.66  
Součet 295,66</t>
  </si>
  <si>
    <t>220</t>
  </si>
  <si>
    <t>952901111</t>
  </si>
  <si>
    <t>Vyčištění budov bytové a občanské výstavby při výšce podlaží do 4 m</t>
  </si>
  <si>
    <t>úklid  
1 NP  
295,66  
Mezisoučet 295.66  
Součet 295,66</t>
  </si>
  <si>
    <t>221</t>
  </si>
  <si>
    <t>953943212</t>
  </si>
  <si>
    <t>Osazování hasicí přístroj</t>
  </si>
  <si>
    <t>Prvek Z20  
4  
Součet 4</t>
  </si>
  <si>
    <t>222</t>
  </si>
  <si>
    <t>953R001</t>
  </si>
  <si>
    <t>D+M protipožárních ucpávek dle PBŘS</t>
  </si>
  <si>
    <t>kopl</t>
  </si>
  <si>
    <t>223</t>
  </si>
  <si>
    <t>998011002</t>
  </si>
  <si>
    <t>Přesun hmot pro budovy zděné v přes 6 do 12 m</t>
  </si>
  <si>
    <t>HZS</t>
  </si>
  <si>
    <t>Hodinové zúčtovací sazby</t>
  </si>
  <si>
    <t>224</t>
  </si>
  <si>
    <t>HZS1301</t>
  </si>
  <si>
    <t>Hodinová zúčtovací sazba zedník</t>
  </si>
  <si>
    <t>provedení drážek a prostupů pro elektro, ZTI a VZT včetně zapravení  
100  
Součet 100</t>
  </si>
  <si>
    <t>VRN4</t>
  </si>
  <si>
    <t>Inženýrská činnost</t>
  </si>
  <si>
    <t>225</t>
  </si>
  <si>
    <t>043134000</t>
  </si>
  <si>
    <t>Zkoušky zatěžovací</t>
  </si>
  <si>
    <t xml:space="preserve">  SO 01-72-01.300</t>
  </si>
  <si>
    <t>Silnoproudá elektrotechnika, ochrana před bleskem</t>
  </si>
  <si>
    <t>SO 01-72-01.300</t>
  </si>
  <si>
    <t>Všeobecné práce pro silnoproud</t>
  </si>
  <si>
    <t>701001</t>
  </si>
  <si>
    <t>OZNAČOVACÍ ŠTÍTEK KABELOVÉHO VEDENÍ, SPOJKY NEBO KABELOVÉ SKŘÍNĚ (VČETNĚ OBJÍMKY)</t>
  </si>
  <si>
    <t>OTSKP 2022</t>
  </si>
  <si>
    <t>KOMPLETNÍ DODÁVKA SE VŠEMI POMOCNÝMI A DOPLŇUJÍCÍMI PRACEMI, VÝPOMOCEMI A SOUČÁSTMI, S  KTERÝMI TVOŘÍ POŽADOVANÉ DÍLO.</t>
  </si>
  <si>
    <t>702511</t>
  </si>
  <si>
    <t>PRŮRAZ ZDIVEM (PŘÍČKOU) ZDĚNÝM TLOUŠŤKY DO 45 CM</t>
  </si>
  <si>
    <t>702512</t>
  </si>
  <si>
    <t>PRŮRAZ ZDIVEM (PŘÍČKOU) ZDĚNÝM TLOUŠŤKY PŘES 45 DO 60 CM</t>
  </si>
  <si>
    <t>703211</t>
  </si>
  <si>
    <t>KABELOVÝ ŽLAB NOSNÝ/DRÁTĚNÝ ŽÁROVĚ ZINKOVANÝ VČETNĚ UPEVNĚNÍ A PŘÍSLUŠENSTVÍ SVĚTLÉ ŠÍŘKY DO 100 MM</t>
  </si>
  <si>
    <t>703 421</t>
  </si>
  <si>
    <t>ELEKTROINSTALAČNÍ TRUBKA PLASTOVÁ UV STABILNÍ VČETNĚ UPEVNĚNÍ A PŘÍSLUŠENSTVÍ DN PRŮMĚRU DO 25 MM</t>
  </si>
  <si>
    <t>703 754</t>
  </si>
  <si>
    <t>709 511</t>
  </si>
  <si>
    <t>PODPŮRNÉ A POMOCNÉ KONSTRUKCE OCELOVÉ Z PROFILŮ SVAŘOVANÝCH A ŠROUBOVANÝCH BEZ POVRCHOVÉ ÚPRAVY</t>
  </si>
  <si>
    <t>741111</t>
  </si>
  <si>
    <t>KRABICE (ROZVODKA) INSTALAČNÍ PŘÍSTROJOVÁ PRÁZDNÁ</t>
  </si>
  <si>
    <t>741172</t>
  </si>
  <si>
    <t>KRABICE (ROZVODKA) INSTALAČNÍ KABELOVÁ VE VYŠŠÍM KRYTÍ - MIN. IP 44 VČETNĚ PRŮCHODEK SE SVORKAMI 3-F DO 10 MM2</t>
  </si>
  <si>
    <t>R741173</t>
  </si>
  <si>
    <t>Krabice s přep. ochr. TYB B 1f</t>
  </si>
  <si>
    <t>741211</t>
  </si>
  <si>
    <t>SPÍNAČ INSTALAČNÍ JEDNODUCHÝ KOMPLETNÍ MONTÁŽ NA KRABICI</t>
  </si>
  <si>
    <t>741212</t>
  </si>
  <si>
    <t>SPÍNAČ INSTALAČNÍ JEDNODUCHÝ KOMPLETNÍ NÁSTĚNNÝ - KRYTÍ MIN. IP 44</t>
  </si>
  <si>
    <t>741221</t>
  </si>
  <si>
    <t>SPÍNAČ INSTALAČNÍ DVOJITÝ KOMPLETNÍ MONTÁŽ NA KRABICI</t>
  </si>
  <si>
    <t>SPÍNAČ INSTALAČNÍ DVOJITÝ KOMPLETNÍ NÁSTĚNNÝ - KRYTÍ MIN. IP 44</t>
  </si>
  <si>
    <t>741311</t>
  </si>
  <si>
    <t>ZÁSUVKA INSTALAČNÍ JEDNODUCHÁ, MONTÁŽ NA KRABICI</t>
  </si>
  <si>
    <t>741312</t>
  </si>
  <si>
    <t>ZÁSUVKA INSTALAČNÍ JEDNODUCHÁ, NÁSTĚNNÁ VE VYŠŠÍM KRYTÍ - MIN. IP 44</t>
  </si>
  <si>
    <t>741321</t>
  </si>
  <si>
    <t>ZÁSUVKA INSTALAČNÍ JEDNODUCHÁ S PŘEPĚŤOVOU OCHRANOU, MONTÁŽ NA KRABICI</t>
  </si>
  <si>
    <t>741 532</t>
  </si>
  <si>
    <t>SVÍTIDLO INTERIÉROVÉ LED (IP 20) OD 11 DO 25 W</t>
  </si>
  <si>
    <t>SVÍTIDLO H, KOMPLETNÍ DODÁVKA SE VŠEMI POMOCNÝMI A DOPLŇUJÍCÍMI PRACEMI, VÝPOMOCEMI A SOUČÁSTMI, S  KTERÝMI TVOŘÍ POŽADOVANÉ DÍLO.</t>
  </si>
  <si>
    <t>741533a</t>
  </si>
  <si>
    <t>SVÍTIDLO INTERIÉROVÉ LED (IP 20) OD 26 DO 45 W</t>
  </si>
  <si>
    <t>SVÍTIDLO A, KOMPLETNÍ DODÁVKA SE VŠEMI POMOCNÝMI A DOPLŇUJÍCÍMI PRACEMI, VÝPOMOCEMI A SOUČÁSTMI, S  KTERÝMI TVOŘÍ POŽADOVANÉ DÍLO.</t>
  </si>
  <si>
    <t>741533b</t>
  </si>
  <si>
    <t>SVÍTIDLO B, KOMPLETNÍ DODÁVKA SE VŠEMI POMOCNÝMI A DOPLŇUJÍCÍMI PRACEMI, VÝPOMOCEMI A SOUČÁSTMI, S  KTERÝMI TVOŘÍ POŽADOVANÉ DÍLO.</t>
  </si>
  <si>
    <t>741533c</t>
  </si>
  <si>
    <t>SVÍTIDLO C2, KOMPLETNÍ DODÁVKA SE VŠEMI POMOCNÝMI A DOPLŇUJÍCÍMI PRACEMI, VÝPOMOCEMI A SOUČÁSTMI, S  KTERÝMI TVOŘÍ POŽADOVANÉ DÍLO.</t>
  </si>
  <si>
    <t>741533d</t>
  </si>
  <si>
    <t>SVÍTIDLO D, KOMPLETNÍ DODÁVKA SE VŠEMI POMOCNÝMI A DOPLŇUJÍCÍMI PRACEMI, VÝPOMOCEMI A SOUČÁSTMI, S  KTERÝMI TVOŘÍ POŽADOVANÉ DÍLO.</t>
  </si>
  <si>
    <t>741533e</t>
  </si>
  <si>
    <t>SVÍTIDLO J, KOMPLETNÍ DODÁVKA SE VŠEMI POMOCNÝMI A DOPLŇUJÍCÍMI PRACEMI, VÝPOMOCEMI A SOUČÁSTMI, S  KTERÝMI TVOŘÍ POŽADOVANÉ DÍLO.</t>
  </si>
  <si>
    <t>741534</t>
  </si>
  <si>
    <t>SVÍTIDLO INTERIÉROVÉ LED (IP 20) PŘES 45 W</t>
  </si>
  <si>
    <t>SVÍTIDLO C1, KOMPLETNÍ DODÁVKA SE VŠEMI POMOCNÝMI A DOPLŇUJÍCÍMI PRACEMI, VÝPOMOCEMI A SOUČÁSTMI, S  KTERÝMI TVOŘÍ POŽADOVANÉ DÍLO.</t>
  </si>
  <si>
    <t>741541</t>
  </si>
  <si>
    <t>SVÍTIDLO INTERIÉROVÉ NOUZOVÉ DO 10 W</t>
  </si>
  <si>
    <t>SVÍTIDLO N2, KOMPLETNÍ DODÁVKA SE VŠEMI POMOCNÝMI A DOPLŇUJÍCÍMI PRACEMI, VÝPOMOCEMI A SOUČÁSTMI, S  KTERÝMI TVOŘÍ POŽADOVANÉ DÍLO.</t>
  </si>
  <si>
    <t>741552</t>
  </si>
  <si>
    <t>SVÍTIDLO INTERIÉROVÉ - PŘÍPLATEK ZA PRŮMYSLOVÉ PROVEDENÍ</t>
  </si>
  <si>
    <t>741732</t>
  </si>
  <si>
    <t>PROSTOROVÝ TERMOSTAT 0-40 ST.C</t>
  </si>
  <si>
    <t>741D11</t>
  </si>
  <si>
    <t>HROMOSVODOVÝ VODIČ FEZN NA POVRCHU</t>
  </si>
  <si>
    <t>741D31</t>
  </si>
  <si>
    <t>HROMOSVODOVÝ VODIČ ALMGSI NA POVRCHU</t>
  </si>
  <si>
    <t>741I01</t>
  </si>
  <si>
    <t>SPOJOVÁNÍ A PŘIPOJOVÁNÍ HROMOSVODOVÝCH VODIČŮ</t>
  </si>
  <si>
    <t>741I04</t>
  </si>
  <si>
    <t>OCHRANNÝ ÚHELNÍK KE SVODOVÉMU VODIČI</t>
  </si>
  <si>
    <t>HROMOSVODOVÁ JÍMÁCÍ TRUBKOVÁ TYČ ALMGSI VČETNĚ STOJANU/DRŽÁKU DÉLKY DO 3 M</t>
  </si>
  <si>
    <t>742G11a</t>
  </si>
  <si>
    <t>2x1,5, KOMPLETNÍ DODÁVKA SE VŠEMI POMOCNÝMI A DOPLŇUJÍCÍMI PRACEMI, VÝPOMOCEMI A SOUČÁSTMI, S  KTERÝMI TVOŘÍ POŽADOVANÉ DÍLO.</t>
  </si>
  <si>
    <t>742G11b</t>
  </si>
  <si>
    <t>3x1,5, KOMPLETNÍ DODÁVKA SE VŠEMI POMOCNÝMI A DOPLŇUJÍCÍMI PRACEMI, VÝPOMOCEMI A SOUČÁSTMI, S  KTERÝMI TVOŘÍ POŽADOVANÉ DÍLO.</t>
  </si>
  <si>
    <t>742G11c</t>
  </si>
  <si>
    <t>3x2,5, KOMPLETNÍ DODÁVKA SE VŠEMI POMOCNÝMI A DOPLŇUJÍCÍMI PRACEMI, VÝPOMOCEMI A SOUČÁSTMI, S  KTERÝMI TVOŘÍ POŽADOVANÉ DÍLO.</t>
  </si>
  <si>
    <t>742G12a</t>
  </si>
  <si>
    <t>3x4, KOMPLETNÍ DODÁVKA SE VŠEMI POMOCNÝMI A DOPLŇUJÍCÍMI PRACEMI, VÝPOMOCEMI A SOUČÁSTMI, S  KTERÝMI TVOŘÍ POŽADOVANÉ DÍLO.</t>
  </si>
  <si>
    <t>742G12b</t>
  </si>
  <si>
    <t>3x6, KOMPLETNÍ DODÁVKA SE VŠEMI POMOCNÝMI A DOPLŇUJÍCÍMI PRACEMI, VÝPOMOCEMI A SOUČÁSTMI, S  KTERÝMI TVOŘÍ POŽADOVANÉ DÍLO.</t>
  </si>
  <si>
    <t>742G41</t>
  </si>
  <si>
    <t>KABEL NN DVOU- A TŘÍŽÍLOVÝ CU FLEXIBILNÍ DO 2,5 MM2</t>
  </si>
  <si>
    <t>742G42a</t>
  </si>
  <si>
    <t>KABEL NN DVOU- A TŘÍŽÍLOVÝ CU FLEXIBILNÍ OD 4 DO 16 MM2</t>
  </si>
  <si>
    <t>742G42b</t>
  </si>
  <si>
    <t>5x1,5, KOMPLETNÍ DODÁVKA SE VŠEMI POMOCNÝMI A DOPLŇUJÍCÍMI PRACEMI, VÝPOMOCEMI A SOUČÁSTMI, S  KTERÝMI TVOŘÍ POŽADOVANÉ DÍLO.</t>
  </si>
  <si>
    <t>R744115</t>
  </si>
  <si>
    <t>Doplnění rozvaděče R1 v.č. - TOS v.č.2.304</t>
  </si>
  <si>
    <t>Doplnění rozvaděče R-SÚ v.č. - TOS v.č.2.305</t>
  </si>
  <si>
    <t>744J11</t>
  </si>
  <si>
    <t>SILOVÝ KOMPLETNÍ VYPÍNAČ 0-1 JEDNO-DVOUPÓLOVÝ DO 32 A</t>
  </si>
  <si>
    <t>744J71</t>
  </si>
  <si>
    <t>SILOVÝ KOMPLETNÍ SPÍNAČ - OCHRANNÝ KRYT, MIN. IP 54 PRO SPÍNAČ DO 32 A</t>
  </si>
  <si>
    <t>747 212</t>
  </si>
  <si>
    <t>Silnoproud - ostatní</t>
  </si>
  <si>
    <t>748 151</t>
  </si>
  <si>
    <t>96813</t>
  </si>
  <si>
    <t>VYSEKÁNÍ OTVORŮ, KAPES, RÝH V CIHELNÉM ZDIVU</t>
  </si>
  <si>
    <t xml:space="preserve">  SO 01-72-01.4.1</t>
  </si>
  <si>
    <t>Žst. Vlkov u Tišnova, Technologická budova - ZTI</t>
  </si>
  <si>
    <t>SO 01-72-01.4.1</t>
  </si>
  <si>
    <t>721171</t>
  </si>
  <si>
    <t>VNITŘNÍ KANALIZACE Z PLAST TRUB DN DO 80MM</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</si>
  <si>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</si>
  <si>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721172</t>
  </si>
  <si>
    <t>VNITŘNÍ KANALIZACE Z PLAST TRUB DN DO 100MM</t>
  </si>
  <si>
    <t>721173</t>
  </si>
  <si>
    <t>VNITŘNÍ KANALIZACE Z PLAST TRUB DN 150</t>
  </si>
  <si>
    <t>72121</t>
  </si>
  <si>
    <t>PODLAHOVE VPUSTI</t>
  </si>
  <si>
    <t>722173</t>
  </si>
  <si>
    <t>VNITŘNÍ VODOVOD Z PLAST TRUB DN DO 25MM</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</si>
  <si>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</si>
  <si>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722174</t>
  </si>
  <si>
    <t>VNITŘNÍ VODOVOD Z PLAST TRUB DN DO 35MM</t>
  </si>
  <si>
    <t>72221</t>
  </si>
  <si>
    <t>VODOVODNÍ ARMATURY</t>
  </si>
  <si>
    <t>72500</t>
  </si>
  <si>
    <t>ZAŘIZOVACÍ PŘEDMĚTY</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</si>
  <si>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</si>
  <si>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 xml:space="preserve">  SO 01-72-01.4.2</t>
  </si>
  <si>
    <t>Žst.Vlkov u Tišnova, technologická budova - Technika prostředí staveb-vzduchotechnika a vytápění, ch</t>
  </si>
  <si>
    <t>SO 01-72-01.4.2</t>
  </si>
  <si>
    <t>Zař.č.1 Odvětrání hygienického zázemí</t>
  </si>
  <si>
    <t>R  1.01</t>
  </si>
  <si>
    <t>Radiální ventilátor do koupelny s časovým spínačem, hygrostatem a plastovou zpětnou klapkou O 100 mm, průtok 130m3/h, 25W</t>
  </si>
  <si>
    <t>Položka obsahuje všechny náklady na montáž a materiál dodaného zařízení protikorozně ošetřeného podle TKP se všemi pomocnými doplňujícími součástmi a pracemi s použitím mechanizmů. Cena položky je vč. ostatních rozpočtových nákladů</t>
  </si>
  <si>
    <t>R  1.02</t>
  </si>
  <si>
    <t>Mřížka plastová kruhová na fasádu pr. 100mm</t>
  </si>
  <si>
    <t>R  1.03</t>
  </si>
  <si>
    <t>Plastové potrubí pr.100mm, 0,5m</t>
  </si>
  <si>
    <t>R  1.04</t>
  </si>
  <si>
    <t>Kondenzační jímka pr.100mm</t>
  </si>
  <si>
    <t>R  1.05</t>
  </si>
  <si>
    <t>Střešní výfuková hlavice z pozinkovaného plechu pr.100mm</t>
  </si>
  <si>
    <t>R  1.06</t>
  </si>
  <si>
    <t>Protipožární izolace VZT potrubí dle požadavků PBŘ (min. 45 minut)</t>
  </si>
  <si>
    <t>mb</t>
  </si>
  <si>
    <t>Zař.č.2 Klimatizace - místnost zdrojů a stavědlová ústředna</t>
  </si>
  <si>
    <t>R  2.01</t>
  </si>
  <si>
    <t>Klimatizace podstrop vnitřní jedn.-split,chlaz. 12,1 kW, topení 13,5 kW, včetně infra a kabelového ovladače (barevný displej-white) a signalizace porucha / chod - suchý kontakt pro vzdálené sledování</t>
  </si>
  <si>
    <t>stavu (č.m. 109) včetně montáže  
~</t>
  </si>
  <si>
    <t>R  2.02</t>
  </si>
  <si>
    <t>Klimatizace nástěnná venkovní jednotka-split, 3f, 380-4150/50, 17,4A, Lpa=52dB(A), 87,5kg, chladivo R32, včetně montáže, v.1380, š.950, hl.330mm</t>
  </si>
  <si>
    <t>R  2.03</t>
  </si>
  <si>
    <t>Klimatizace nástěnná vnitřní jednotka-split,chlaz. 9,5 kW, topení 10,8 kW, včetně infra a kabelového ovladače (barevný displej-white) a signalizace porucha / chod - suchý kontakt pro vzdálené sledován</t>
  </si>
  <si>
    <t>í stavu(č.m. 108), včetně montáže  
~</t>
  </si>
  <si>
    <t>R  2.04</t>
  </si>
  <si>
    <t>Klimatizace nástěnná venkovní jednotka-split, chlaz. 9,5 kW, topení 10,8 kW, 1f, 220-240/50, 22,92A, Lpa=50dB(A), 87,5kg, chladivo R32, SEER=6,1, SCOP=3,85, včetně montáže</t>
  </si>
  <si>
    <t>R  2.05</t>
  </si>
  <si>
    <t>Klimatizace nástěnná vnitřní jednotka-split,chlaz. 3,5 kW, topení 4,0 kW, včetně infra a kabelového ovladače (barevný displej-white) a signalizace porucha / chod - suchý kontakt pro vzdálené sledování</t>
  </si>
  <si>
    <t>stavu (č.m. 107), včetně montáže  
~</t>
  </si>
  <si>
    <t>R  2.06</t>
  </si>
  <si>
    <t>Klimatizace nástěnná venkovní jednotka-split, chlaz. 3,5 kW, topení 4,0 kW, 1f, 220-240/50, 5,08A, Lpa=49dB(A), 33,3kg, chladivo R32, SEER=7,0, SCOP=4,0, včetně montáže</t>
  </si>
  <si>
    <t>R  2.07</t>
  </si>
  <si>
    <t>Klimatizace Kompletní technologické vedení ke klimatizaci nástěnné jednotky do 7kW (CU potrubí 6,35/15,88 včetně izolace, potrubí odvodu kondenzátu, přívodní kabel CYKY 3Cx4,0 a ovládací kabel CYKY 5x</t>
  </si>
  <si>
    <t>1,5)  
~</t>
  </si>
  <si>
    <t>R  2.08</t>
  </si>
  <si>
    <t>Klimatizace Kompletní technologické vedení ke klimatizaci nástěnné jednotky do 12kW (CU potrubí 9,52/15,88 včetně izolace, potrubí odvodu kondenzátu, přívodní kabel CYKY 3Cx6,0 a ovládací kabel CYKY 5</t>
  </si>
  <si>
    <t>x1,5)  
~</t>
  </si>
  <si>
    <t>Zařízení č. 3 Klimatizace – místnosti sdělovacích zařízení</t>
  </si>
  <si>
    <t>R  3.01</t>
  </si>
  <si>
    <t>Klimatizace nástěnná vnitřní jednotka-split,chlaz. 5,0 kW, topení 5,8 kW, včetně infra a kabelového ovladače (barevný displej-white) a signalizace porucha / chod - suchý kontakt pro vzdálené sledování</t>
  </si>
  <si>
    <t>stavu (č.m. 111), včetně montáže  
~</t>
  </si>
  <si>
    <t>R  3.02</t>
  </si>
  <si>
    <t>Klimatizace nástěnná venkovní jednotka-split, chlaz. 5,0 kW, topení 5,8 kW, 1f, 220-240/50, 11,7A, Lpa=47dB(A), 44,5kg, chladivo R32, SEER=6,8, SCOP=4,0, včetně montáže</t>
  </si>
  <si>
    <t>R  3.03</t>
  </si>
  <si>
    <t>í stavu(č.m. 110), včetně montáže  
~</t>
  </si>
  <si>
    <t>R  3.04</t>
  </si>
  <si>
    <t>R  3.05</t>
  </si>
  <si>
    <t>Klimatizace Kompletní technologické vedení ke klimatizaci nástěnné jednotky do 5kW (CU potrubí 6,35/12,7 včetně izolace, potrubí odvodu kondenzátu, přívodní kabel CYKY 3Cx2,5 a ovládací kabel CYKY 5x1</t>
  </si>
  <si>
    <t>,5)  
~</t>
  </si>
  <si>
    <t>R  3.06</t>
  </si>
  <si>
    <t>Zařízení č 4. Větrání prostorů trafokobek 1 a 2, náhradní zdroj</t>
  </si>
  <si>
    <t>R  4.01</t>
  </si>
  <si>
    <t>Odvodní axiální ventilátor nástěnný HCFB/4-355, ex. tlak 80Pa, pr.355mm,V=2339 m3/h, 230/50, 8kg, včetně regulátoru otáček</t>
  </si>
  <si>
    <t>R  4.02</t>
  </si>
  <si>
    <t>Samotížná klapka pr. 355mm, pozinkovaná ocel</t>
  </si>
  <si>
    <t>Zařízení č. 5 Klimatizace – rozvodna NN a místnost DŘT</t>
  </si>
  <si>
    <t>R  5.01</t>
  </si>
  <si>
    <t>Klimatizace nástěnná vnitřní jednotka-split,chlaz. min. od 0,5-2,5 kW, topení 3,2 kW, včetně infra a kabelového ovladače (barevný displej-white) a signalizace porucha / chod - suchý kontakt pro vzdále</t>
  </si>
  <si>
    <t>né sledování stavu (č.m. 116, 117), včetně montáže  
~</t>
  </si>
  <si>
    <t>R  5.02</t>
  </si>
  <si>
    <t>Klimatizace nástěnná venkovní jednotka-split, chlaz. 2,5 kW, topení 3,2 kW, 1f, 220-240/50, 5,08A, Lpa=49dB(A), 33,3kg, chladivo R32, SEER=7,0, SCOP=4,0, včetně montáže</t>
  </si>
  <si>
    <t>R  5.03</t>
  </si>
  <si>
    <t>Klimatizace Kompletní technologické vedení ke klimatizaci nástěnné jednotky do 5kW (CU potrubí 6,35/9,52 včetně izolace, potrubí odvodu kondenzátu, přívodní kabel CYKY 3Cx2,5 a ovládací kabel CYKY 5x1</t>
  </si>
  <si>
    <t>R  6.01</t>
  </si>
  <si>
    <t>Sada pro externí připojení (chod/chyba) přenos do systému DDTS ŽDC pro venkovní i vnitřní jednotky, vzdálené sledování a ovládání jednotek</t>
  </si>
  <si>
    <t>R  6.02</t>
  </si>
  <si>
    <t>Čerpadlo kondenzátu, včetně montáže</t>
  </si>
  <si>
    <t>R  6.03</t>
  </si>
  <si>
    <t>Předizolované chladivové potrubí Cu včetně izolace: Cu potrubí 6/10 (6,35x1,00 - 9,52x1,00 mm) izolovaná PEX 9mm, v interiéru bude vedeno volně v krycí liště</t>
  </si>
  <si>
    <t>R  6.04</t>
  </si>
  <si>
    <t>Předizolované chladivové potrubí Cu včetně izolace: Cu potrubí 6/12 (6,35x1,00 - 12,70x1,00 mm) izolovaná PEX 9mm, v interiéru bude vedeno volně v krycí liště</t>
  </si>
  <si>
    <t>R  6.05</t>
  </si>
  <si>
    <t>Předizolované chladivové potrubí Cu včetně izolace: Cu potrubí 10/16 (9,52x0,80 - 15,88x1,00 mm) izolovaná PEX 9mm, v interiéru bude vedeno volně v krycí liště</t>
  </si>
  <si>
    <t>R  6.06</t>
  </si>
  <si>
    <t>Doplnění chladiva do systému R32</t>
  </si>
  <si>
    <t>R  6.07</t>
  </si>
  <si>
    <t>Krycí lišta z pozinkovaného plechu včetně vtarovek pro vedení Cu potrubí a kabeláže</t>
  </si>
  <si>
    <t>R  6.08</t>
  </si>
  <si>
    <t>Ochranný ocelový koš uzamykatelný proti loupeži, provedení ze žárově zinkované oceli</t>
  </si>
  <si>
    <t>R  6.09</t>
  </si>
  <si>
    <t>Konzole venkovní pro zavěšení klimatizační jednotky (dodávka a montáž)</t>
  </si>
  <si>
    <t>R  6.10</t>
  </si>
  <si>
    <t>Kontrola těsnosti a pevnosti spojů Cu přetlakem-tlaková zkouška</t>
  </si>
  <si>
    <t>R  6.11</t>
  </si>
  <si>
    <t>Komplexní zkoušky, uvedení do provozu, zaškolení obsluhy</t>
  </si>
  <si>
    <t>R  6.12</t>
  </si>
  <si>
    <t>Svod kondenzátu hadička 20mm</t>
  </si>
  <si>
    <t>R  6.13</t>
  </si>
  <si>
    <t>Napojení kondenzátu do dešťového svodu, včetně sifonu HL 136N</t>
  </si>
  <si>
    <t>R  6.14</t>
  </si>
  <si>
    <t>Vyčištění všech VZT a klimatizačních jednotek</t>
  </si>
  <si>
    <t>R  6.15</t>
  </si>
  <si>
    <t>Protipožární ucpávka-kamenná vlna min 120g/m3, protipožární stěrka CSP, protipožární silikon</t>
  </si>
  <si>
    <t>R  6.16</t>
  </si>
  <si>
    <t>Sekání drážek ve zdivu cihelném a prostupů zdmi pro vedení chladiva a kondenzátu</t>
  </si>
  <si>
    <t>SOUBOR</t>
  </si>
  <si>
    <t>R  6.17</t>
  </si>
  <si>
    <t>Dveřní mřížka 450x100mm, PVC</t>
  </si>
  <si>
    <t>R  6.18</t>
  </si>
  <si>
    <t>Elektrický nástěnný přímotop 0,5kW, včetně montáže</t>
  </si>
  <si>
    <t>R  6.19</t>
  </si>
  <si>
    <t>Elektrický nástěnný přímotop 0,75kW, včetně montáže</t>
  </si>
  <si>
    <t>R  6.20</t>
  </si>
  <si>
    <t>Elektrický nástěnný přímotop 1,0kW, včetně montáže</t>
  </si>
  <si>
    <t>R  6.21</t>
  </si>
  <si>
    <t>Elektrický nástěnný přímotop 2,0kW, včetně montáže</t>
  </si>
  <si>
    <t>R  6.22</t>
  </si>
  <si>
    <t>Elektrický nástěnný přímotop 2,5kW, včetně montáže</t>
  </si>
  <si>
    <t xml:space="preserve">  SO 01-72-03</t>
  </si>
  <si>
    <t>Žst. Vlkov u Tišnova - stavební úpravy pro SpS</t>
  </si>
  <si>
    <t>SO 01-72-03</t>
  </si>
  <si>
    <t>122211101</t>
  </si>
  <si>
    <t>Odkopávky a prokopávky v hornině třídy těžitelnosti I, skupiny 3 ručně</t>
  </si>
  <si>
    <t>výkopy 
2,4*1,07*1,0 délka, šířka, hloubka 
1,0*1,07*1,0 délka, šířka, hloubka 
1,4*1,07*1,0 délka, šířka, hloubka 
5,136*1,2 
Součet 6,163</t>
  </si>
  <si>
    <t>727</t>
  </si>
  <si>
    <t>Zdravotechnika - požární ochrana</t>
  </si>
  <si>
    <t>R727212205.HLT</t>
  </si>
  <si>
    <t>Osazení a dovoz protipožární ucpávka kabelovodu</t>
  </si>
  <si>
    <t>1 
Součet 1</t>
  </si>
  <si>
    <t>RKMB.SPCIHUHR</t>
  </si>
  <si>
    <t>Protipožární ucpávka kabelovodu</t>
  </si>
  <si>
    <t>961055111</t>
  </si>
  <si>
    <t>Bourání základů ze ŽB</t>
  </si>
  <si>
    <t>(0,4*0,4*0,4)*1,2 "šířka * výška * tlouštka základu 
Součet 0,077</t>
  </si>
  <si>
    <t>POPLATKY ZA LIKVIDACI ODPADŮ NEKONTAMINOVANÝCH - 17 01 07 STAVEBNÍ A DEMOLIČNÍ SUŤ VČETNĚ DOPRAVY</t>
  </si>
  <si>
    <t>((5,136-4,965)*1,7)*1,2 "výkop-zpetný zásyp * objemová hmotnost 
Součet 0,349</t>
  </si>
  <si>
    <t>997</t>
  </si>
  <si>
    <t>Přesun sutě</t>
  </si>
  <si>
    <t>997013211</t>
  </si>
  <si>
    <t>Vnitrostaveništní doprava suti a vybouraných hmot pro budovy v do 6 m ručně</t>
  </si>
  <si>
    <t xml:space="preserve">  SO 01-72-04</t>
  </si>
  <si>
    <t>Žst. Vlkov u Tišnova - stavební úpravy pro TR-ZZ</t>
  </si>
  <si>
    <t>SO 01-72-04</t>
  </si>
  <si>
    <t>121112006</t>
  </si>
  <si>
    <t>Sejmutí ornice tl vrstvy přes 300 do 400 mm ručně</t>
  </si>
  <si>
    <t>3,14*5,0 
Součet 15,7</t>
  </si>
  <si>
    <t>(4,0*2,14*0,15)*1,2 "délka, šířka, tlouštka písku 
4,0*2,14*0,2 "délka, šířka, tlouštka štěrku 
Součet 3,253</t>
  </si>
  <si>
    <t>58154410</t>
  </si>
  <si>
    <t>písek křemičitý sušený frakce 0,1</t>
  </si>
  <si>
    <t>2*1,541 "2 tuny na 1 m3 
Součet 3,082</t>
  </si>
  <si>
    <t>1,712*1,4 "objem * hmotnost 
Součet 2,397</t>
  </si>
  <si>
    <t>273321311</t>
  </si>
  <si>
    <t>Základové desky ze ŽB bez zvýšených nároků na prostředí tř. C 16/20</t>
  </si>
  <si>
    <t>4,0*2,14*0,1 
Součet 0,856</t>
  </si>
  <si>
    <t>0,09*0,856 
Součet 0,077</t>
  </si>
  <si>
    <t>58932563</t>
  </si>
  <si>
    <t>beton C 16/20 X0,XC1 kamenivo frakce 0/8</t>
  </si>
  <si>
    <t>R28616311</t>
  </si>
  <si>
    <t>Kari síť rozměry 3x2m, oka 100x100mm</t>
  </si>
  <si>
    <t>4 
Součet 4</t>
  </si>
  <si>
    <t>23-M</t>
  </si>
  <si>
    <t>Montáže potrubí</t>
  </si>
  <si>
    <t>R14011009</t>
  </si>
  <si>
    <t>Trubka korungovaná dn 160 mm</t>
  </si>
  <si>
    <t>1,3+1,5 
Součet 2,8</t>
  </si>
  <si>
    <t>R14011011</t>
  </si>
  <si>
    <t>Trubka korungovaná dn 90 mm</t>
  </si>
  <si>
    <t>1,5*4+0,8 
Součet 6,8</t>
  </si>
  <si>
    <t>R230050033</t>
  </si>
  <si>
    <t>Montáž a zhotovení trubky korungované 90 - 160 mm</t>
  </si>
  <si>
    <t>1,3+0,8+1,5+1,5+1,5+1,5 "délky potrubí 
Součet 8,1</t>
  </si>
  <si>
    <t>59246003</t>
  </si>
  <si>
    <t>dlažba plošná betonová terasová hladká 500x500x50mm</t>
  </si>
  <si>
    <t>7,14 * 1,02 ' Přepočtené koeficientem množství</t>
  </si>
  <si>
    <t>636311122</t>
  </si>
  <si>
    <t>Kladení dlažby z betonových dlaždic 50x50 cm na sucho na terče z umělé hmoty do výšky přes 50 do 70 mm</t>
  </si>
  <si>
    <t>15,7-8,56 "plocha celk. - plocha desky 
Součet 7,14</t>
  </si>
  <si>
    <t>981011111</t>
  </si>
  <si>
    <t>Demolice budov dřevěných lehkých jednostranně obitých postupným rozebíráním</t>
  </si>
  <si>
    <t>5,6*4,5*3,5 "délka, šířka, výška 
Součet 88,2</t>
  </si>
  <si>
    <t>15,7*0,3*1,7 "hloubení jám * objemová hmotnost 
Součet 8,007</t>
  </si>
  <si>
    <t>R015121</t>
  </si>
  <si>
    <t>POPLATKY ZA LIKVIDACI ODPADŮ NEKONTAMINOVANÝCH - 17 09 04 SMĚSNÉ STAVEBNÍ A DEMOLIČNÍ ODPADY Z INTERIÉRŮ BUDOV, RÁMY OKEN SE SKLENĚNOU VÝPLNÍ, VČETNĚ DOPRAVY</t>
  </si>
  <si>
    <t>0,1 
Součet 0,1</t>
  </si>
  <si>
    <t>R015170</t>
  </si>
  <si>
    <t>POPLATKY ZA LIKVIDACI ODPADŮ NEKONTAMINOVANÝCH - 17 02 01 DŘEVO PO STAVEBNÍM POUŽITÍ, Z DEMOLIC VČETNĚ DOPRAVY</t>
  </si>
  <si>
    <t>((4,5*3,5*0,1)*2)*0,7 dvě stěny 
((5,6*3,5*0,1)*2)*0,7 dvě stěny 
(2,744+2,205)*1,5 "z důvodu nezachování dokumentace je počítáno s větší rezervou 
Součet 7,424</t>
  </si>
  <si>
    <t>997013151</t>
  </si>
  <si>
    <t>Vnitrostaveništní doprava suti a vybouraných hmot pro budovy v do 6 m s omezením mechanizace</t>
  </si>
  <si>
    <t>D.2.2.2</t>
  </si>
  <si>
    <t>Zastřešení</t>
  </si>
  <si>
    <t xml:space="preserve">  SO 01-75-02</t>
  </si>
  <si>
    <t>Vlkov-Osová, přístřešky pro cestující</t>
  </si>
  <si>
    <t>SO 01-75-02</t>
  </si>
  <si>
    <t>131213702</t>
  </si>
  <si>
    <t>Hloubení nezapažených jam v nesoudržných horninách třídy těžitelnosti I skupiny 3 ručně</t>
  </si>
  <si>
    <t>132212332</t>
  </si>
  <si>
    <t>Hloubení nezapažených rýh šířky do 2000 mm v nesoudržných horninách třídy těžitelnosti I skupiny 3 ručně</t>
  </si>
  <si>
    <t>Výkop pro základové pasy přístřešek u koleje č.101  
(8,005+1,2)*2*1,38  
Výkop pro základové pasy přístřešek u koleje č.102  
(2,88+1,2+8,13+1,2)*2*1,38  
Součet 62,417</t>
  </si>
  <si>
    <t>133212811</t>
  </si>
  <si>
    <t>Hloubení nezapažených šachet v hornině třídy těžitelnosti I skupiny 3 plocha výkopu do 4 m2 ručně</t>
  </si>
  <si>
    <t>Výkop pro základové patky přístřešek u koleje č.101  
2*2*1,38*2  
Výkop pro základové patky přístřešek u koleje č.102  
2*2*1,38*2  
Součet 22,08</t>
  </si>
  <si>
    <t>139001101</t>
  </si>
  <si>
    <t>Příplatek za ztížení vykopávky v blízkosti podzemního vedení</t>
  </si>
  <si>
    <t>výkopy  
42,535+62,418+22,08  
Součet 127,033</t>
  </si>
  <si>
    <t>Vodorovné přemístění přes 50 do 500 m výkopku/sypaniny z horniny třídy těžitelnosti I skupiny 1 až 3</t>
  </si>
  <si>
    <t>výkopy-odvoz na deponii stavby  
42,535+62,418+22,08  
Součet 127,033</t>
  </si>
  <si>
    <t>167111101</t>
  </si>
  <si>
    <t>Nakládání výkopku z hornin třídy těžitelnosti I skupiny 1 až 3 ručně</t>
  </si>
  <si>
    <t>Nakládání výkopku z hornin třídy těžitelnosti I skupiny 1 až 3 přes 100 m3</t>
  </si>
  <si>
    <t>174111101</t>
  </si>
  <si>
    <t>Zásyp jam, šachet rýh nebo kolem objektů sypaninou se zhutněním ručně</t>
  </si>
  <si>
    <t>Zpětné zásypy  
127,033  
odečet podsypy, základy, dno prefabrikovaného domku  
-22,124-3,437-8,366-1,452  
-(5,58*3,08*0,8)  
Součet 77,905</t>
  </si>
  <si>
    <t>181912112</t>
  </si>
  <si>
    <t>Úprava pláně v hornině třídy těžitelnosti I skupiny 3 se zhutněním ručně</t>
  </si>
  <si>
    <t>přístřešek 101  
13,685*3,48  
přístřešek 102  
8,13*2,88  
Součet 71,038</t>
  </si>
  <si>
    <t>271532211</t>
  </si>
  <si>
    <t>Podsyp pod základové konstrukce se zhutněním z hrubého kameniva frakce 32 až 63 mm</t>
  </si>
  <si>
    <t>Podsyp pro základy přístřešek u koleje č.101  
(5,68+1,2)*(3,28+1,2)*0,3  
Podsyp pro základové pasy přístřešek u koleje č.101  
(8,005+1,2)*1,5*0,3  
Podsyp pro základové pasy přístřešek u koleje č.102  
(2,88+1,2+8,13+1,2)*1,5*0,3  
Podsyp pro základové patky přístřešek u koleje č.101  
1,5*1,5*0,3*2  
Podsyp pro základové patky přístřešek u koleje č.102  
1,5*1,5*0,3*2  
Součet 22,123</t>
  </si>
  <si>
    <t>273321411</t>
  </si>
  <si>
    <t>Základové desky ze ŽB bez zvýšených nároků na prostředí tř. C 20/25</t>
  </si>
  <si>
    <t>Základová deska přístřešek u koleje č.101  
5,58*3,08*0,2  
Součet 3,437</t>
  </si>
  <si>
    <t>Základová deska přístřešek u koleje č.101  
(5,58+3,08)*2*0,2  
Součet 3,464</t>
  </si>
  <si>
    <t>Výztuž 2x6/100/100  
5,58*3,08*2*4,44*1,3*0,001  
Součet 0,198</t>
  </si>
  <si>
    <t>274321411</t>
  </si>
  <si>
    <t>Základové pasy ze ŽB bez zvýšených nároků na prostředí tř. C 20/25</t>
  </si>
  <si>
    <t>Základové pasy přístřešek u koleje č.101  
8,005*0,55*0,8  
Základové pasy přístřešek u koleje č.102  
(2,88+8,13)*0,55*0,8  
Součet 8,367</t>
  </si>
  <si>
    <t>Základové pasy přístřešek u koleje č.101  
(8,005*2+0,55*2)*0,8  
Základové pasy přístřešek u koleje č.102  
(2,88+8,13)*2*0,8  
Součet 31,304</t>
  </si>
  <si>
    <t>274361821</t>
  </si>
  <si>
    <t>Výztuž základových pasů betonářskou ocelí 10 505 (R)</t>
  </si>
  <si>
    <t>Výztuž 2x6/100/100 přístřešek u koleje č.101  
(8,005*2+0,55*2)*0,8*4,44*1,3*0,001  
Výztuž 2x6/100/100přístřešek u koleje č.102  
(2,88+8,13)*2*0,8*4,44*1,3*0,001  
Součet 0,181</t>
  </si>
  <si>
    <t>275321411</t>
  </si>
  <si>
    <t>Základové patky ze ŽB bez zvýšených nároků na prostředí tř. C 20/25</t>
  </si>
  <si>
    <t>Základové patky přístřešek u koleje č.101  
0,55*0,55*0,8*3  
Základové patky přístřešek u koleje č.102  
0,55*0,55*0,8*3  
Součet 1,452</t>
  </si>
  <si>
    <t>275351121</t>
  </si>
  <si>
    <t>Zřízení bednění základových patek</t>
  </si>
  <si>
    <t>Základové patky přístřešek u koleje č.101  
0,55*4*0,8*3  
Základové patky přístřešek u koleje č.102  
0,55*4*0,8*2  
Součet 8,8</t>
  </si>
  <si>
    <t>275351122</t>
  </si>
  <si>
    <t>Odstranění bednění základových patek</t>
  </si>
  <si>
    <t>275362021</t>
  </si>
  <si>
    <t>Výztuž základových patek svařovanými sítěmi Kari</t>
  </si>
  <si>
    <t>Základové patky přístřešek u koleje č.101  
0,55*4*0,8*3*4,44*1,3*0,001  
Základové patky přístřešek u koleje č.102  
0,55*4*0,8*2*4,44*1,3*0,001  
Součet 0,051</t>
  </si>
  <si>
    <t>skladba S1  
m.č.01,02  
2,6*(3,6+1,26)  
Součet 12,636</t>
  </si>
  <si>
    <t>342241112</t>
  </si>
  <si>
    <t>Příčky z cihel plných lícových P 60 dl 290 mm pevnosti na MVC včetně spárování tl 140 mm</t>
  </si>
  <si>
    <t>Hrázděné zdivo přístřešek č.101  
7,805*2,3  
Hrázděné zdivo přístřešek č.102  
(2,48+7,73)*2,3  
Součet 41,435</t>
  </si>
  <si>
    <t>342241191</t>
  </si>
  <si>
    <t>Příplatek k příčkám z cihel za vyzdívání do dřevěné kostry</t>
  </si>
  <si>
    <t>381R001</t>
  </si>
  <si>
    <t>D+M prefabrikovaný betonový domek o rozměrech 5,58x3,08 m rozdělený stěnou na 2 místnosti včetně podlahy</t>
  </si>
  <si>
    <t>631311115</t>
  </si>
  <si>
    <t>Mazanina tl přes 50 do 80 mm z betonu prostého bez zvýšených nároků na prostředí tř. C 20/25</t>
  </si>
  <si>
    <t>Podkladní beton pod deskou tl. 50 mm přístřešek u koleje č.101  
5,58*3,08*0,05  
Součet 0,859</t>
  </si>
  <si>
    <t>631311125</t>
  </si>
  <si>
    <t>Mazanina tl přes 80 do 120 mm z betonu prostého bez zvýšených nároků na prostředí tř. C 20/25</t>
  </si>
  <si>
    <t>Základové pasy přístřešek u koleje č.101  
8,005*0,55*0,1  
Základové pasy přístřešek u koleje č.102  
(2,88+8,13)*0,55*0,1  
Základové patky přístřešek u koleje č.101  
0,55*0,55*0,1*3  
Základové patky přístřešek u koleje č.102  
0,55*0,55*0,1*3  
Součet 1,227</t>
  </si>
  <si>
    <t>631319012</t>
  </si>
  <si>
    <t>Příplatek k mazanině tl přes 80 do 120 mm za přehlazení povrchu</t>
  </si>
  <si>
    <t>0,859+1,228  
Součet 2,087</t>
  </si>
  <si>
    <t>17,186*0,00066 "Přepočtené koeficientem množství</t>
  </si>
  <si>
    <t>24617150</t>
  </si>
  <si>
    <t>nátěr hydroizolační na bázi asfaltu a plastu do spodní stavby</t>
  </si>
  <si>
    <t>materiál  
5,58*3,08*3*1,15  
Součet 59,293</t>
  </si>
  <si>
    <t>28323005</t>
  </si>
  <si>
    <t>fólie profilovaná (nopová) drenážní HDPE s výškou nopů 8mm</t>
  </si>
  <si>
    <t>80,799*1,221 "Přepočtené koeficientem množství</t>
  </si>
  <si>
    <t>62856010</t>
  </si>
  <si>
    <t>pás asfaltový natavitelný modifikovaný SBS tl 3,5mm s vložkou z hliníkové fólie, hliníkové fólie s textilií a spalitelnou PE fólií nebo jemnozrnným minerálním posypem na horním povrchu</t>
  </si>
  <si>
    <t>Izolace pod hrázděném zdivu přístřešek č.101  
7,805*0,5*1,15  
Izolace pod hrázděném zdivu přístřešek č.102  
(2,48+7,73)*0,5*1,15  
Součet 10,359</t>
  </si>
  <si>
    <t>Hydroizolace V+S  
(17,186+17,32)*1,15  
Součet 39,682</t>
  </si>
  <si>
    <t>Hydroizolace základové desky  
5,58*3,08  
Součet 17,186</t>
  </si>
  <si>
    <t>Hydroizolace základové desky  
(5,58+3,08)*2*1  
Součet 17,32</t>
  </si>
  <si>
    <t>711131101</t>
  </si>
  <si>
    <t>Provedení izolace proti zemní vlhkosti pásy na sucho vodorovné AIP nebo tkaninou</t>
  </si>
  <si>
    <t>Izolace pod hrázděném zdivu přístřešek č.101  
7,805*0,5  
Izolace pod hrázděném zdivu přístřešek č.102  
(2,48+7,73)*0,5  
Součet 9,008</t>
  </si>
  <si>
    <t>711161273</t>
  </si>
  <si>
    <t>Provedení izolace proti zemní vlhkosti svislé z nopové fólie</t>
  </si>
  <si>
    <t>Izolace přístřešek č.101  
základová deska   
(5,58*2+3,08*2)*1  
základové pasy  
(8,05*2+0,55)*1  
Mezisoučet 33.97  
Izolace přístřešek č.102  
základové pasy  
(2,88*8,13)*2*1  
Mezisoučet 46.8288  
Součet 80,799</t>
  </si>
  <si>
    <t>711191201</t>
  </si>
  <si>
    <t>Provedení izolace proti zemní vlhkosti hydroizolační stěrkou vodorovné na betonu, 2 vrstvy</t>
  </si>
  <si>
    <t>Podlaha prefabrikovaného betonového domku č.101  
5,58*3,08  
Součet 17,186</t>
  </si>
  <si>
    <t>712</t>
  </si>
  <si>
    <t>Povlakové krytiny</t>
  </si>
  <si>
    <t>62852011</t>
  </si>
  <si>
    <t>pás asfaltový samolepicí modifikovaný SBS tl 3,0mm s vložkou ze skleněné rohože se spalitelnou fólií nebo jemnozrnným minerálním posypem nebo textilií na horním povrchu</t>
  </si>
  <si>
    <t>81,18*1,1655 "Přepočtené koeficientem množství</t>
  </si>
  <si>
    <t>712331111</t>
  </si>
  <si>
    <t>Provedení povlakové krytiny střech do 10° podkladní vrstvy pásy na sucho samolepící</t>
  </si>
  <si>
    <t>Skladba S5  
přístřešek č.101  
14,485*3,8  
přístřešek č.102  
8,83*2,96  
Součet 81,18</t>
  </si>
  <si>
    <t>998712101</t>
  </si>
  <si>
    <t>Přesun hmot tonážní tonážní pro krytiny povlakové v objektech v do 6 m</t>
  </si>
  <si>
    <t>60512125</t>
  </si>
  <si>
    <t>hranol stavební řezivo průřezu do 120cm2 do dl 6m</t>
  </si>
  <si>
    <t>60516100</t>
  </si>
  <si>
    <t>řezivo smrkové sušené tl 30mm hoblované</t>
  </si>
  <si>
    <t>materiál  
(81,18+4,948)*0,03*1,15  
Součet 2,971</t>
  </si>
  <si>
    <t>762081410</t>
  </si>
  <si>
    <t>Vícestranné hoblování hraněného zabudovaného do konstrukce</t>
  </si>
  <si>
    <t>Dřevěné trámy  
175,63*0,14*4  
Součet 98,353</t>
  </si>
  <si>
    <t>materiál  
3,787+2,971  
Součet 6,758</t>
  </si>
  <si>
    <t>bednění štítů  
přístřešek 101  
0,8*3,56  
přístřešek 102  
0,7*3  
Součet 4,948</t>
  </si>
  <si>
    <t>Dřevěná konstrukce přístřešku č.101  
sloupy 140/140  
3*3  
3*3,5  
0,5*2  
vaznice 140/160  
14,485*2  
krokve 100/140  
3,8*15  
Mezisoučet 106.47  
Dřevěná konstrukce přístřešku č.101  
sloupy 140/140  
3*3  
3*3,5  
vaznice 140/160  
8,83*2  
krokve 100/140  
3,2*10  
Mezisoučet 69.16  
Součet 175,63</t>
  </si>
  <si>
    <t>762341250</t>
  </si>
  <si>
    <t>Montáž bednění střech rovných a šikmých sklonu do 60° z hoblovaných prken</t>
  </si>
  <si>
    <t>762795000</t>
  </si>
  <si>
    <t>Spojovací prostředky pro montáž prostorových vázaných kcí</t>
  </si>
  <si>
    <t>764311604</t>
  </si>
  <si>
    <t>Lemování střech z Pz s povrchovou úpravou rš 330 mm</t>
  </si>
  <si>
    <t>viz. prvek K/3  
44  
Součet 44</t>
  </si>
  <si>
    <t>viz. prvek K/1  
22,1  
Součet 22,1</t>
  </si>
  <si>
    <t>764518623</t>
  </si>
  <si>
    <t>Svody kruhové včetně objímek, kolen, odskoků z Pz s povrchovou úpravou průměru 120 mm</t>
  </si>
  <si>
    <t>viz. prvek K/2  
13  
Součet 13</t>
  </si>
  <si>
    <t>553R001</t>
  </si>
  <si>
    <t>D+M dveře jednokřídlé ocelové vchodové atypické 1100x2100 mm včetně systémového rámu, nezateplené</t>
  </si>
  <si>
    <t>553R002</t>
  </si>
  <si>
    <t>D+M kovová větrací mřížka do dveří se sítí opatřena samotížnou klapkou</t>
  </si>
  <si>
    <t>553R003</t>
  </si>
  <si>
    <t>D+M kotvícího prvku ozn. Z1 včetně povrchové úpravy</t>
  </si>
  <si>
    <t>783264101</t>
  </si>
  <si>
    <t>Základní jednonásobný olejový nátěr tesařských konstrukcí</t>
  </si>
  <si>
    <t>hranoly  
98,353  
desky  
81,18+4,948  
Součet 184,481</t>
  </si>
  <si>
    <t>783268221</t>
  </si>
  <si>
    <t>Lakovací dvojnásobný olejový nátěr s mezibroušením tesařských konstrukcí</t>
  </si>
  <si>
    <t>936R001</t>
  </si>
  <si>
    <t>Stavební příprava pro montáž mobiliáře - informační panel D.2</t>
  </si>
  <si>
    <t>dodávka informčního panelu D.2 v rámci centrálního nákupu</t>
  </si>
  <si>
    <t>49,128*1,8=88,430 [B]</t>
  </si>
  <si>
    <t>provedení drážek a prostupů pro elektro, ZTI a VZT včetně zapravení  
20  
Součet 20</t>
  </si>
  <si>
    <t>(13,385+1,2)*(3,08+1,2)                                                                (7,73+1,2)*2,48+1,2)                                                                         (7,73+1,2)*2,48+1,2)                                                                                       Součet 95,286</t>
  </si>
  <si>
    <t xml:space="preserve">  SO 01-75-02.3.1</t>
  </si>
  <si>
    <t>Vlkov - Osová, přístřešky pro cestující-vzduchotechnika a vytápění, chlazení</t>
  </si>
  <si>
    <t>SO 01-75-02.3.1</t>
  </si>
  <si>
    <t>Zař.č.1 Odvětrání rozvodny NN</t>
  </si>
  <si>
    <t>Axiální ventilátor stěnový, na straně sání je v dodávce ocelová ochranná mřížka, průměr 200mm, průtok 530m3/h, 19W, otáčky 1345min-1, včetně regulátoru otáček</t>
  </si>
  <si>
    <t>Žaluziová klapka samotížná pr.200mm, pozinkovaná ocel</t>
  </si>
  <si>
    <t>Plastové potrubí pr.200mm, 0,5m</t>
  </si>
  <si>
    <t>Zař.č.2 Klimatizace - sdělovací zařízení</t>
  </si>
  <si>
    <t>Klimatizace nástěnná vnitřní jednotka-split,chlaz. 8,0 kW, topení 9,0 kW, včetně infra a kabelového ovladače (barevný displej-white) a signalizace porucha / chod - suchý kontakt pro vzdálené sledování</t>
  </si>
  <si>
    <t>Klimatizace nástěnná venkovní jednotka-split, chlaz. 8 kW, topení 9 kW, 1f, 220-240/50, 15,08A, Lpa=48dB(A), 57,7kg, chladivo R32, SEER=6,7, SCOP=3,9, včetně montáže</t>
  </si>
  <si>
    <t>R  2.09</t>
  </si>
  <si>
    <t>R  2.10</t>
  </si>
  <si>
    <t>R  2.11</t>
  </si>
  <si>
    <t>R  2.12</t>
  </si>
  <si>
    <t>R  2.13</t>
  </si>
  <si>
    <t>Vyčištění všech VZT a klimatizačních komponentů</t>
  </si>
  <si>
    <t>R  2.14</t>
  </si>
  <si>
    <t>R  2.15</t>
  </si>
  <si>
    <t>R  2.16</t>
  </si>
  <si>
    <t>R  2.17</t>
  </si>
  <si>
    <t xml:space="preserve">  SO 01-75-02.300</t>
  </si>
  <si>
    <t>SO 01-75-02.300</t>
  </si>
  <si>
    <t>702521</t>
  </si>
  <si>
    <t>PRŮRAZ ZDIVEM (PŘÍČKOU) BETONOVÝM TLOUŠŤKY DO 45 CM</t>
  </si>
  <si>
    <t>741 172</t>
  </si>
  <si>
    <t>741 533</t>
  </si>
  <si>
    <t>741A11</t>
  </si>
  <si>
    <t>UZEMŇOVACÍ VODIČ V ZÁKLADECH FEZN DO 120 MM2</t>
  </si>
  <si>
    <t>741D72</t>
  </si>
  <si>
    <t>HROMOSVODOVÝ VODIČ, IZOLOVANÝ VYSOKONAPĚŤOVÝ S VNĚJŠÍM PLÁŠTĚM S ŘÍZENÍM POTENCIÁLU, PRŮMĚR DO 23 MM</t>
  </si>
  <si>
    <t>741F22</t>
  </si>
  <si>
    <t>HROMOSVODOVÝ JÍMÁCÍ SET IZOLOVANÝ VYSOKONAPĚŤOVÝ S VNĚJŠÍM PLÁŠTĚM S ŘÍZENÍM POTENCIÁLU VČETNĚ STOJANU, DÉLKY DO 6 M</t>
  </si>
  <si>
    <t>742G42</t>
  </si>
  <si>
    <t>744J31</t>
  </si>
  <si>
    <t>SILOVÝ KOMPLETNÍ VYPÍNAČ 0-1 TŘÍ-ČTYŘPÓLOVÝ DO 32 A</t>
  </si>
  <si>
    <t>D.2.2.4</t>
  </si>
  <si>
    <t>Orientační systém</t>
  </si>
  <si>
    <t xml:space="preserve">  SO 01-77-01</t>
  </si>
  <si>
    <t>Vlkov - Osová, orientační systém</t>
  </si>
  <si>
    <t>SO 01-77-01</t>
  </si>
  <si>
    <t>8x 0,8x0,8x2,0 = 10,24 m3 základ pro 4xT1 
10x 0,8x0,8x1,0 = 6,40 m3 základ pro 2xT2, 2xT3, 1xT14, 1xT15 
10,24 + 6,40 = 16,64 m3 [A]</t>
  </si>
  <si>
    <t>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</si>
  <si>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923711R</t>
  </si>
  <si>
    <t>TABULE VELIKOSTI 3550 × 605 × 15 mm "NÁZEV STANICE" JEDNOSTRANNÁ</t>
  </si>
  <si>
    <t>3,55 m × 0,605 m = 2,15 m2 ... 4x T1, 2x T2, 2x T3  
Celkem 2,15 × 8 = 17,2 m2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</si>
  <si>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</si>
  <si>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923721R</t>
  </si>
  <si>
    <t>TABULE ORIENTAČNÍHO SYSTÉMU TABULKA S ČÍSLEM KOLEJE A SEKTOREM VELIKOSTI 550×340 MM, OBOUSTRANNÁ</t>
  </si>
  <si>
    <t>0,550 m × 0,340 m = 0,187 m2 ...1x T6 - T13  
Celkem 0,187 × 8 = 1,496 m2 [A]</t>
  </si>
  <si>
    <t>923731R</t>
  </si>
  <si>
    <t>TABULE VELIKOSTI 1530×393 MM "OZNAČENÍ SMĚRŮ" (NA OCELOVÝCH SLOUPCÍCH)</t>
  </si>
  <si>
    <t>1530 × 393 = 0,601 m2 ... 2x T4, 2x T5  
Celkem 0,601 × 4 = 2,405 m2 [A]</t>
  </si>
  <si>
    <t>TABULE ORIENTAČNÍHO SYSTÉMU VELIKOSTI 1550×415 MM, JEDNOSTRANNÁ</t>
  </si>
  <si>
    <t>piktogram 1; 4; 2×21; 40; 41, označení směrů na ocel. sloupcích ...1x T14, 1x T15  
1,53 m x 0,415 m = 0,635 m2  
Celkem 0,635 × 2 = 1,270 m2 [A]</t>
  </si>
  <si>
    <t>TABULE ORIENTAČNÍHO SYSTÉMU VELIKOSTI 240X240 MM, JEDNOSTRANNÁ</t>
  </si>
  <si>
    <t>zákazová tabule Z1 a Z2   
0,24 m x 0,24 m = 0,058 m2 x 2 = 0,115 m2  
4 + 4 = 8 [A]</t>
  </si>
  <si>
    <t>923762R</t>
  </si>
  <si>
    <t>PIKTOGRAMY ZE SAMOLEPÍCÍ FÓLIE 210 × 149 mm</t>
  </si>
  <si>
    <t>Celkem 0,031 × 4 = 0,125 m2 ...S1 [A]</t>
  </si>
  <si>
    <t>923792R</t>
  </si>
  <si>
    <t>HMATOVÉ ŠTÍTKY NA ZÁBRADLÍ</t>
  </si>
  <si>
    <t>hmatový štítek 0,078 m x 0,045 m ... HŠ1  
celkem 2 ks na madle zábradlí [A]</t>
  </si>
  <si>
    <t>923821R</t>
  </si>
  <si>
    <t>SLOUPEK DN 70 PRO TABULE ORIENTAČNÍHO SYSTÉMU</t>
  </si>
  <si>
    <t>8 (T1) + 4 (T2) +4 (T3) + 1 (T14) + 1 (T15) =18 ks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</si>
  <si>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</si>
  <si>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15017 = 15 017 T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</si>
  <si>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</si>
  <si>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D.2.2.5</t>
  </si>
  <si>
    <t>Demolice</t>
  </si>
  <si>
    <t xml:space="preserve">  SO 01-78-01</t>
  </si>
  <si>
    <t>žst.Vlkov u Tišnova, demolice výpravní budovy</t>
  </si>
  <si>
    <t>SO 01-78-01</t>
  </si>
  <si>
    <t>113106134</t>
  </si>
  <si>
    <t>Rozebrání dlažeb ze zámkových dlaždic komunikací pro pěší strojně pl do 50 m2</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</si>
  <si>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</si>
  <si>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0.9*(9.6+1.15+39.45+14.9+16.18+0.9+5.65+14.0)+0.6*9.4+8.3*4.13+4.35*1.8=139,396 [A]</t>
  </si>
  <si>
    <t>131251205</t>
  </si>
  <si>
    <t>Hloubení jam zapažených v hornině třídy těžitelnosti I skupiny 3 objem do 1000 m3 strojně</t>
  </si>
  <si>
    <t>Hloubení zapažených jam a zářezů strojně s urovnáním dna do předepsaného profilu a spádu v hornině třídy těžitelnosti I skupiny 3 přes 500 do 1 000 m3</t>
  </si>
  <si>
    <t>2.05*39.730*12.7+2.05*2.2*7.65=1 068,872 [A]  
-126.209=- 126,209 [B]  
Celkem: A+B=942,663 [C]</t>
  </si>
  <si>
    <t>162251102</t>
  </si>
  <si>
    <t>Vodorovné přemístění přes 20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</si>
  <si>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</si>
  <si>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1174,421=1174,421 [A]</t>
  </si>
  <si>
    <t>131251206</t>
  </si>
  <si>
    <t>Hloubení jam zapažených v hornině třídy těžitelnosti I skupiny 3 objem do 5000 m3 strojně</t>
  </si>
  <si>
    <t>Hloubení zapažených jam a zářezů strojně s urovnáním dna do předepsaného profilu a spádu v hornině třídy těžitelnosti I skupiny 3 do 5 000 m3</t>
  </si>
  <si>
    <t>2,05*(40,885*14,315+9,0*2,12+23,88*1,0+7,5*0,83)=1300,63 [A]  
-126.209=- 126,209 [B]  
Celkem: A+B=1174,421 [C]</t>
  </si>
  <si>
    <t>Obsypání kolem objektu  
497,9 = 497,999 [A]</t>
  </si>
  <si>
    <t>21-M</t>
  </si>
  <si>
    <t>Elektromontáže</t>
  </si>
  <si>
    <t>R4</t>
  </si>
  <si>
    <t>Demontáže elektro mimo technologii vč.odpojení od přípojek- osvětl.těesa, rozvaděče....</t>
  </si>
  <si>
    <t>713130813</t>
  </si>
  <si>
    <t>Odstranění tepelné izolace stěn volně kladené z vláknitých materiálů tl přes 100 mm</t>
  </si>
  <si>
    <t>Odstranění tepelné izolace stěn a příček z rohoží, pásů, dílců, desek, bloků volně kladených z vláknitých materiálů, tloušťka izolace přes 100 mm</t>
  </si>
  <si>
    <t>dle demontáže obkladových desek  
810.7=810,700 [A]</t>
  </si>
  <si>
    <t>725</t>
  </si>
  <si>
    <t>Zdravotechnika - zařizovací předměty</t>
  </si>
  <si>
    <t>Demontáže ZTI, UT vč.odpojení z přípojek-klozety.umyvadla, otop.tělěsa, rozvody...</t>
  </si>
  <si>
    <t>Demontáže kanalizačního potrubí z azbestocementových rour</t>
  </si>
  <si>
    <t>Demontáž obložení stěn z azbestocementových desek</t>
  </si>
  <si>
    <t>vnější oblžení  
(27.915+12.9+40.0+6.0+0.9*2)*4.52=400,540 [A]  
odečtení otvrů -(0.9*1.5*10+1.2*1.8*11+0.9*1.8*0.9*1.8*6+0.7*1.8*2)=-55,526 [B]  
vnitřní příčky  
(6.375+2.435+2.825+6.425+2.675*2+1.95*5+1.2+4.35+5.025+1.725*2+9.44*2+3.675+6.0*2+1.7+3.465+13.2+4.275*5+13.425+1.05+1.275+2.7+2.25+1.5+1.8)*3.45=501,906 [C]  
odečtení otvrů -(0.6*1.97*3+0.8*1.97*19+1.3*2.1)=-36,220 [D]  
Celkem: A+B+C+D=810,700 [E]</t>
  </si>
  <si>
    <t>763232812</t>
  </si>
  <si>
    <t>Demontáž desek dvojité opláštění sádrovláknitý podhled</t>
  </si>
  <si>
    <t>Demontáž podhledu ze sádrovláknitých desek  desek, opláštění dvojité</t>
  </si>
  <si>
    <t>dle TZ potenciální výskyt azbestu 402.31=402,310 [A]</t>
  </si>
  <si>
    <t>764001801</t>
  </si>
  <si>
    <t>Demontáž podkladního plechu do suti</t>
  </si>
  <si>
    <t>Demontáž klempířských konstrukcí podkladního plechu do suti</t>
  </si>
  <si>
    <t>87.95=87,950 [A]</t>
  </si>
  <si>
    <t>764002851</t>
  </si>
  <si>
    <t>Demontáž oplechování parapetů do suti</t>
  </si>
  <si>
    <t>Demontáž klempířských konstrukcí oplechování parapetů do suti</t>
  </si>
  <si>
    <t>kord 0.9*10+1.2*11+0.9+0.9*6+0.7*2=29,900 [A]  
zděná část 0.9*4=3,600 [B]  
Celkem: A+B=33,500 [C]</t>
  </si>
  <si>
    <t>764004801</t>
  </si>
  <si>
    <t>Demontáž podokapního žlabu do suti</t>
  </si>
  <si>
    <t>Demontáž klempířských konstrukcí žlabu podokapního do suti</t>
  </si>
  <si>
    <t>40.1+27.65+12.5+7.7=87,950 [A]</t>
  </si>
  <si>
    <t>764004861</t>
  </si>
  <si>
    <t>Demontáž svodu do suti</t>
  </si>
  <si>
    <t>Demontáž klempířských konstrukcí svodu do suti</t>
  </si>
  <si>
    <t>4.8*5=24,000 [A]</t>
  </si>
  <si>
    <t>766691914</t>
  </si>
  <si>
    <t>Vyvěšení nebo zavěšení dřevěných křídel dveří pl do 2 m2</t>
  </si>
  <si>
    <t>Ostatní práce  vyvěšení nebo zavěšení křídel s případným uložením a opětovným zavěšením po provedení stavebních změn dřevěných dveřních, plochy do 2 m2</t>
  </si>
  <si>
    <t>9+23=32,000 [A]</t>
  </si>
  <si>
    <t>767134802</t>
  </si>
  <si>
    <t>Demontáž oplechování stěn šroubovaných</t>
  </si>
  <si>
    <t>Demontáž stěn a příček z plechů oplechování stěn plechy šroubovanými</t>
  </si>
  <si>
    <t>vnější oblžení  
(27.915+12.9+40.0+6.0+0.9*2)*4.52=400,540 [A]  
odečtení otvrů -(0.9*1.5*10+1.2*1.8*11+0.9*1.8*0.9*1.8*6+0.7*1.8*2)=-55,526 [B]  
Celkem: A+B=345,014 [C]</t>
  </si>
  <si>
    <t>767392802</t>
  </si>
  <si>
    <t>Demontáž krytin střech z plechů šroubovaných do suti</t>
  </si>
  <si>
    <t>7.7*2*40.0+7.8*2.6=636,280 [A]</t>
  </si>
  <si>
    <t>767581801</t>
  </si>
  <si>
    <t>Demontáž podhledu kazet</t>
  </si>
  <si>
    <t>Demontáž podhledů  kazet</t>
  </si>
  <si>
    <t>dle legendy místností   
5.81+29.90+1.26+1.76+3.86+11.11+8.23+18.62+84.9+9.68+4.25+1.48+40.11+12.79+6.64+4.05+12.41+9.68+4.94+2.74+22.11+57.88+15.48+7.77+8.87+6.82+9.16</t>
  </si>
  <si>
    <t>767582800</t>
  </si>
  <si>
    <t>Demontáž roštu podhledu</t>
  </si>
  <si>
    <t>Demontáž podhledů  roštů</t>
  </si>
  <si>
    <t>5.81+29.90+1.26+1.76+3.86+11.11+8.23+18.62+84.9+9.68+4.25+1.48+40.11+12.79+6.64+4.05+12.41+9.68+4.94+2.74+22.11+57.88+15.48+7.77+8.87+6.82+9.16=402,310 [A]</t>
  </si>
  <si>
    <t>767832802</t>
  </si>
  <si>
    <t>Demontáž venkovních požárních žebříků bez ochranného koše</t>
  </si>
  <si>
    <t>5.1=5,100 [A]</t>
  </si>
  <si>
    <t>767996701</t>
  </si>
  <si>
    <t>Demontáž atypických zámečnických konstrukcí řezáním hm jednotlivých dílů do 50 kg</t>
  </si>
  <si>
    <t>Demontáž ostatních zámečnických konstrukcí  o hmotnosti jednotlivých dílů řezáním do 50 kg</t>
  </si>
  <si>
    <t>střecha odhad  
nosné sloupy montované části z průžezu 2xU-odhad 120 mm= 
obvod.plášť a příčky      4.0*25.0*27.0   =2 700,000 [A]  
dtto,příčky mezi sloupy-odhad 1550   =1 550,000 [B]  
dtto, zavětrování                     1200   =1 200,000 [C]  
Celkem: A+B+C=5 450,000 [D] 
A=</t>
  </si>
  <si>
    <t>767996702</t>
  </si>
  <si>
    <t>Demontáž atypických zámečnických konstrukcí řezáním hm jednotlivých dílů přes 50 do 100 kg</t>
  </si>
  <si>
    <t>Demontáž ostatních zámečnických konstrukcí  o hmotnosti jednotlivých dílů řezáním přes 50 do 100 kg</t>
  </si>
  <si>
    <t>konstrukce střechy stáv.výpr.budovy-hmotnost odhad     
příhradové nosníky       17000</t>
  </si>
  <si>
    <t>941221111</t>
  </si>
  <si>
    <t>Montáž lešení řadového rámového těžkého zatížení do 300 kg/m2 š přes 0,9 do 1,2 m v do 10 m</t>
  </si>
  <si>
    <t>Montáž lešení řadového rámového těžkého pracovního s podlahami  s provozním zatížením tř. 4 do 300 kg/m2 šířky tř. SW09 přes 0,9 do 1,2 m, výšky do 10 m</t>
  </si>
  <si>
    <t>DLE POHLEDŮ  
vnější oblžení  
(27.915+12.9+40.0+6.0+0.9*2)*4.52=400,540 [A]  
Celkem: A=400,540 [B]</t>
  </si>
  <si>
    <t>941221211</t>
  </si>
  <si>
    <t>Příplatek k lešení řadovému rámovému těžkému š 1,2 m v přes 10 do 25 m za první a ZKD den použití</t>
  </si>
  <si>
    <t>Montáž lešení řadového rámového těžkého pracovního s podlahami  s provozním zatížením tř. 4 do 300 kg/m2 Příplatek za první a každý další den použití lešení k ceně -1111 nebo -1112</t>
  </si>
  <si>
    <t>400.540*10=4 005,400 [A]</t>
  </si>
  <si>
    <t>941221811</t>
  </si>
  <si>
    <t>Demontáž lešení řadového rámového těžkého zatížení do 300 kg/m2 š přes 0,9 do 1,2 m v do 10 m</t>
  </si>
  <si>
    <t>Demontáž lešení řadového rámového těžkého pracovního  s provozním zatížením tř. 4 do 300 kg/m2 šířky tř. SW09 přes 0,9 do 1,2 m, výšky do 10 m</t>
  </si>
  <si>
    <t>400.540=400,540 [A]</t>
  </si>
  <si>
    <t>Lešení pomocné pracovní pro objekty pozemních staveb  pro zatížení do 150 kg/m2, o výšce lešeňové podlahy do 1,9 m</t>
  </si>
  <si>
    <t>402.31=402,310 [A]  
zděná část VB= 
(7.8*8.6+4.25*6.5)=94,705 [B]  
Celkem: A+B=497,015 [C] 
A=</t>
  </si>
  <si>
    <t>961044111</t>
  </si>
  <si>
    <t>Bourání základů z betonu prostého</t>
  </si>
  <si>
    <t>Bourání základů z betonu  prostého</t>
  </si>
  <si>
    <t>0.5*1.27*(8.7*2+7.65*2+4.1*2+6.5+0.95+4.385+4.35+0.65+9.135+3.045+1.5+1.89+2.7+2.755+2.155+0.6+5.4+0.6+5.4+0.655+0.58+5.46+0.6+3.28+0.355+5*6.0+3.6)=87,278 [A]  
(0.5*0.5*0.5+0.8*0.8*0.4)*3=1,143 [B]  
(0.5*0.5*0.5+1.2*1.2*0.4)*2=1,402 [C]  
0.6*0.6*1.22*18=7,906 [D]  
odhad kanálků, schodiště, další konstrukce 10.0=10,000 [E]  
schodiště 0.8*7.7*1.5*2=18,480 [F]  
Celkem: A+B+C+D+E+F=126,209 [G]  
126.209*0.5=63,105 [H]  
Mezisoučet: H=63,105 [I]</t>
  </si>
  <si>
    <t>Bourání základů z betonu  železového</t>
  </si>
  <si>
    <t>126.209*0.5=63,105 [A]</t>
  </si>
  <si>
    <t>962081141</t>
  </si>
  <si>
    <t>Bourání příček ze skleněných tvárnic tl do 150 mm</t>
  </si>
  <si>
    <t>Bourání zdiva příček nebo vybourání otvorů  ze skleněných tvárnic, tl. do 150 mm</t>
  </si>
  <si>
    <t>3.6*3.0*3+0.6*2.7=34,020 [A]</t>
  </si>
  <si>
    <t>963042819</t>
  </si>
  <si>
    <t>Bourání schodišťových stupňů betonových zhotovených na místě</t>
  </si>
  <si>
    <t>Bourání schodišťových stupňů betonových  zhotovených na místě</t>
  </si>
  <si>
    <t>7.735=7,735 [A]</t>
  </si>
  <si>
    <t>968062375</t>
  </si>
  <si>
    <t>Vybourání dřevěných rámů oken zdvojených včetně křídel pl do 2 m2</t>
  </si>
  <si>
    <t>Vybourání dřevěných rámů oken s křídly, dveřních zárubní, vrat, stěn, ostění nebo obkladů  rámů oken s křídly zdvojených, plochy do 2 m2</t>
  </si>
  <si>
    <t>kord 0.9*1.5*10+1.2*1.8*11+0.9*1.8*0.9*1.8*6+0.7*1.8*2=55,526 [A]  
zděná část 0.9*1.5*4=5,400 [B]  
Celkem: A+B=60,926 [C]</t>
  </si>
  <si>
    <t>968072455</t>
  </si>
  <si>
    <t>Vybourání kovových dveřních zárubní pl do 2 m2</t>
  </si>
  <si>
    <t>Vybourání kovových rámů oken s křídly, dveřních zárubní, vrat, stěn, ostění nebo obkladů  dveřních zárubní, plochy do 2 m2</t>
  </si>
  <si>
    <t>vnější dveře  
0.9*1.97+1.45*2.2*4+0.8*1.97*4=20,837 [A]  
vnitřní dveře  
0.6*1.97*3+0.8*1.97*19+1.3*2.1=36,220 [B]  
Celkem: A+B=57,057 [C]</t>
  </si>
  <si>
    <t>981011411</t>
  </si>
  <si>
    <t>Demolice budov zděných na MC nebo z betonu podíl konstrukcí do 10 % postupným rozebíráním</t>
  </si>
  <si>
    <t>Demolice budov  postupným rozebíráním z cihel, kamene, tvárnic na maltu cementovou nebo z betonu prostého s podílem konstrukcí do 10 %</t>
  </si>
  <si>
    <t>zděný sokl montované části VB vč.konstrukcí podlah     
402.31*0.75</t>
  </si>
  <si>
    <t>981011413</t>
  </si>
  <si>
    <t>Demolice budov zděných na MC nebo z betonu podíl konstrukcí přes 15 do 20 % postupným rozebíráním</t>
  </si>
  <si>
    <t>Demolice budov  postupným rozebíráním z cihel, kamene, tvárnic na maltu cementovou nebo z betonu prostého s podílem konstrukcí přes 15 do 20 %</t>
  </si>
  <si>
    <t>zděná část VB    
(7.8*8.6+4.25*6.5)*4.2=397.761 [A] 
vč.obvod.stěn= 
dle demontáž kazet     402.31*0.65=261,502 [B]  
Celkem: A+B=659,263 [C] 
A+B=</t>
  </si>
  <si>
    <t>1174,421*1.8=2113,958 [A], B = 497,999, A+B = 2113,958 + 497,99 = 2611,957 [C]</t>
  </si>
  <si>
    <t>694.113-2.315-0.768-2.79-166.7-37.848=483,692 [A]</t>
  </si>
  <si>
    <t>NEOCEŇOVAT - POPLATKY ZA LIKVIDACI ODPADŮ NEKONTAMINOVANÝCH - 17 09 04 SMĚSNÉ STAVEBNÍ A DEMOLIČNÍ ODPADY Z INTERIÉRŮ BUDOV, RÁMY OKEN SE SKLENĚNOU VÝPLNÍ, VČETNĚ DOPRAVY</t>
  </si>
  <si>
    <t>2.315=2,315 [A]</t>
  </si>
  <si>
    <t>NEOCEŇOVAT - POPLATKY ZA LIKVIDACI ODPADŮ NEKONTAMINOVANÝCH - 17 02 01 DŘEVO PO STAVEBNÍM POUŽITÍ, Z DEMOLIC VČETNĚ DOPRAVY</t>
  </si>
  <si>
    <t>0.768=0,768 [A]</t>
  </si>
  <si>
    <t>R015180</t>
  </si>
  <si>
    <t>NEOCEŇOVAT - POPLATKY ZA LIKVIDACI ODPADŮ NEKONTAMINOVANÝCH - 17 02 02 SKLO Z INTERIÉRŮ REKONSTRUOVANÝCH OBJEKTŮ, VČETNĚ DOPRAVY</t>
  </si>
  <si>
    <t>2.79=2,790 [A]</t>
  </si>
  <si>
    <t>R015680</t>
  </si>
  <si>
    <t>NEOCEŇOVAT - POPLATKY ZA LIKVIDACI ODPADŮ NEBEZPEČNÝCH - 17 06 05* STAVEBNÍ MATERIÁLY OBSAHUJÍCÍ AZBEST, VČETNĚ DOPRAVY</t>
  </si>
  <si>
    <t>Evidenční položka       
N odpad: nebezpečné látky: azbest       
Způsob likvidace: uložení v obalech skládka S-OO</t>
  </si>
  <si>
    <t>dle přílohy č. 2.007 166.7=166,700 [A]</t>
  </si>
  <si>
    <t>4.336+0.534+32.978=37,848 [A]</t>
  </si>
  <si>
    <t>997006004</t>
  </si>
  <si>
    <t>Pytlování nebezpečného odpadu ze střešních šablon s obsahem azbestu</t>
  </si>
  <si>
    <t>Úprava stavebního odpadu pytlování nebezpečného odpadu s obsahem azbestu ze šablon</t>
  </si>
  <si>
    <t>dle TZ 166.7=166,700 [A]</t>
  </si>
  <si>
    <t>Vnitrostaveništní doprava suti a vybouraných hmot  vodorovně do 50 m svisle s omezením mechanizace pro budovy a haly výšky do 6 m</t>
  </si>
  <si>
    <t>998001123</t>
  </si>
  <si>
    <t>Přesun hmot pro demolice objektů v do 21 m</t>
  </si>
  <si>
    <t>Přesun hmot pro demolice objektů  výšky do 21 m</t>
  </si>
  <si>
    <t>4.0=4,000 [A]</t>
  </si>
  <si>
    <t>151711111</t>
  </si>
  <si>
    <t>Osazení ocelových zápor pro pažení hloubených vykopávek do předem provedených vrtů se zabetonováním spodního konce, s příp. nutným obsypem zápory pískem délky od 0 do 8 m</t>
  </si>
  <si>
    <t>Osazení ocelových zápor pro pažení hloubených vykopávek  do předem provedených vrtů se zabetonováním spodního konce, s příp. nutným obsypem zápory pískem délky od 0 do 8 m</t>
  </si>
  <si>
    <t>ocelové zápory pro výkop 120á1,5 - - 82ks</t>
  </si>
  <si>
    <t>151711131</t>
  </si>
  <si>
    <t>Vytažení ocelových zápor pro pažení délky od 0 do 8 m</t>
  </si>
  <si>
    <t>82,0*4,0=328,0 [A]</t>
  </si>
  <si>
    <t>151721111</t>
  </si>
  <si>
    <t>Zřízení pažení do ocelových zápor hl výkopu do 4 m s jeho následným odstraněním</t>
  </si>
  <si>
    <t>Pažení do ocelových zápor bez ohledu na druh pažin, s odstraněním pažení, hloubky výkopu do 4 m</t>
  </si>
  <si>
    <t>120*2,05=246,0 [A]</t>
  </si>
  <si>
    <t>13010752</t>
  </si>
  <si>
    <t>ocel profilová jakost S235JR (11 375) průřez IPE 200</t>
  </si>
  <si>
    <t>VÁHA 22,4KG/M</t>
  </si>
  <si>
    <t>82,0*4,0*22,4*0,001=7,347[A]</t>
  </si>
  <si>
    <t>224511114</t>
  </si>
  <si>
    <t>Vrty maloprofilové D přes 195 do 245 mm úklon do 45° hl 0 až 25 m hornina III a</t>
  </si>
  <si>
    <t>Maloprofilové vrty průběžným sacím vrtáním průměru přes 195 do 245 mm do úklonu 45° v hl 0 až 25 m v hornině tř. III a IV</t>
  </si>
  <si>
    <t>D.2.3.1</t>
  </si>
  <si>
    <t>Trakční vedení</t>
  </si>
  <si>
    <t xml:space="preserve">  SO 01-81-01</t>
  </si>
  <si>
    <t>Žst. Vlkov u Tišnova, rekonstrukce trakčního vedení</t>
  </si>
  <si>
    <t>SO 01-81-01</t>
  </si>
  <si>
    <t>74A</t>
  </si>
  <si>
    <t>Základy TV</t>
  </si>
  <si>
    <t>74A110</t>
  </si>
  <si>
    <t>ZÁKLAD TV HLOUBENÝ V JAKÉKOLIV TŘÍDĚ ZEMINY</t>
  </si>
  <si>
    <t>viz Výkaz výměr základů, stožárů a bran</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</si>
  <si>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</si>
  <si>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</si>
  <si>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</si>
  <si>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</si>
  <si>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74A112</t>
  </si>
  <si>
    <t>OCHRANA ZÁKLADU PO BETONÁŽI</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</si>
  <si>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</si>
  <si>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74A115</t>
  </si>
  <si>
    <t>ZAMĚŘENÍ VÝŠKY ZÁKLADU V PRÚBĚHU VÝSTAVBY (PRO MONTÁŽ VÝSTROJE NA STOŽÁR)</t>
  </si>
  <si>
    <t>1. Položka obsahuje:    
 – zaměření skotečného provedení výšky jakéhokoliv typu základu vč.nabetonování    
2. Položka neobsahuje:    
 – přídavnou výztuž, svorníky, koše    
 – odvoz výkopku (viz pol. 74A150)    
 – poplatek za likvidaci odpadů (viz SSD 0)    
3. Způsob měření:    
Měří se jako kus kompletní práce</t>
  </si>
  <si>
    <t>74A116</t>
  </si>
  <si>
    <t>ZAMĚŘENÍ SKUTEČNÉHO PROVEDENÍ VÝŠKY ZÁKLADU/STOŽÁRU</t>
  </si>
  <si>
    <t>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</si>
  <si>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</si>
  <si>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</si>
  <si>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</si>
  <si>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</si>
  <si>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</si>
  <si>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</si>
  <si>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</si>
  <si>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</si>
  <si>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</si>
  <si>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</si>
  <si>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</si>
  <si>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</si>
  <si>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74A350</t>
  </si>
  <si>
    <t>KORUGOVANÁ ROURA PRO ZÁKLAD TV</t>
  </si>
  <si>
    <t>1. Položka obsahuje:    
 –  materiál, dopravu a montáž korugované PVC roury, včetně zálivky a hlavičky základu    
2. Položka neobsahuje:    
 X    
3. Způsob měření:    
Měří se metr délkový.</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</si>
  <si>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</si>
  <si>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</si>
  <si>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</si>
  <si>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</si>
  <si>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</si>
  <si>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</si>
  <si>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R74A150</t>
  </si>
  <si>
    <t>NALOŽENÍ A VYLOŽENÍ ZEMINY Z VÝKOPU (PRO LIKVIDACI ODPADŮ)</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</si>
  <si>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</si>
  <si>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74B</t>
  </si>
  <si>
    <t>Stožáry TV</t>
  </si>
  <si>
    <t>74B115</t>
  </si>
  <si>
    <t>STOŽÁR TV OCELOVÝ TRUBKOVÝ DO DUTINY, TYPU T245 NEBO TB245, DÉLKY DO 10 M VČETNĚ</t>
  </si>
  <si>
    <t>1. Položka obsahuje:    
 – montáž, materiál a dopravné stožáru typového provedení    
 – protikorozní ošetření stožáru dle TKP    
 – betonáž hlavičky základu    
2. Položka neobsahuje:    
 – základovou konstrukci    
3. Způsob měření:    
Udává se počet kusů trakčních podpěr.</t>
  </si>
  <si>
    <t>74B116</t>
  </si>
  <si>
    <t>STOŽÁR TV OCELOVÝ TRUBKOVÝ DO DUTINY, TYPU T245 NEBO TB245, DÉLKY PŘES 10 M DO 14 M VČETNĚ</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</si>
  <si>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</si>
  <si>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</si>
  <si>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</si>
  <si>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74B215</t>
  </si>
  <si>
    <t>STOŽÁR TV OCELOVÝ TRUBKOVÝ JEDNODUCHÝ NA SVORNÍKY, TYPU TS245 NEBO TSI245, DÉLKY DO 10 M VČETNĚ</t>
  </si>
  <si>
    <t>74B216</t>
  </si>
  <si>
    <t>STOŽÁR TV OCELOVÝ TRUBKOVÝ JEDNODUCHÝ NA SVORNÍKY, TYPU TS245 NEBO TSI245, DÉLKY PŘES 10 M DO 14 M VČETNĚ</t>
  </si>
  <si>
    <t>74B217</t>
  </si>
  <si>
    <t>STOŽÁR TV OCELOVÝ TRUBKOVÝ JEDNODUCHÝ NA SVORNÍKY, TYPU TS324 NEBO TSI324, DÉLKY DO 10 M VČETNĚ</t>
  </si>
  <si>
    <t>74B218</t>
  </si>
  <si>
    <t>STOŽÁR TV OCELOVÝ TRUBKOVÝ JEDNODUCHÝ NA SVORNÍKY, TYPU TS324 NEBO TSI324, DÉLKY PŘES 10 M DO 14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</si>
  <si>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</si>
  <si>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</si>
  <si>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</si>
  <si>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</si>
  <si>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74B233</t>
  </si>
  <si>
    <t>STOŽÁR TV OCELOVÝ TRUBKOVÝ JEDNODUCHÝ BRÁNOVÝ NA SVORNÍKY, TYPU TBS245 NEBO TBSI245, DÉLKY DO 10 M VČETNĚ</t>
  </si>
  <si>
    <t>74B234</t>
  </si>
  <si>
    <t>STOŽÁR TV OCELOVÝ TRUBKOVÝ JEDNODUCHÝ BRÁNOVÝ NA SVORNÍKY, TYPU TBS245 NEBO TBSI245, DÉLKY PŘES 10 M DO 14 M VČETNĚ</t>
  </si>
  <si>
    <t>74B412</t>
  </si>
  <si>
    <t>STOŽÁR TV OCELOVÝ TRUBKOVÝ DVOJITÝ NA SVORNÍKY, TYPU 2TS245 NEBO 2TSI245, DÉLKY PŘES 10 M DO 14 M VČETNĚ</t>
  </si>
  <si>
    <t>74B414</t>
  </si>
  <si>
    <t>STOŽÁR TV OCELOVÝ TRUBKOVÝ DVOJITÝ BRÁNOVÝ NA SVORNÍKY, TYPU 2TBS219 NEBO 2TBSI219, DÉLKY PŘES 10 M DO 14 M VČETNĚ</t>
  </si>
  <si>
    <t>74B416</t>
  </si>
  <si>
    <t>STOŽÁR TV OCELOVÝ TRUBKOVÝ DVOJITÝ BRÁNOVÝ NA SVORNÍKY, TYPU 2TBS245 NEBO 2TBSI245, DÉLKY PŘES 10 M DO 14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</si>
  <si>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</si>
  <si>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</si>
  <si>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</si>
  <si>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</si>
  <si>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</si>
  <si>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</si>
  <si>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</si>
  <si>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74B604</t>
  </si>
  <si>
    <t>STOŽÁR TV OCELOVÝ PŘÍHRADOVÝ TYPU BP DÉLKY 12,5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</si>
  <si>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</si>
  <si>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</si>
  <si>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</si>
  <si>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</si>
  <si>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</si>
  <si>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74B721</t>
  </si>
  <si>
    <t>PŘIPEVNĚNÍ BŘEVNA BRÁNY NEBO VÝLOŽNÍKU S UKONČENÍM TYPU A NA 1T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</si>
  <si>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</si>
  <si>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</si>
  <si>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</si>
  <si>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</si>
  <si>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</si>
  <si>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</si>
  <si>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</si>
  <si>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</si>
  <si>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</si>
  <si>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</si>
  <si>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</si>
  <si>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</si>
  <si>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</si>
  <si>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</si>
  <si>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</si>
  <si>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</si>
  <si>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</si>
  <si>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74B830</t>
  </si>
  <si>
    <t>OCELOVÁ KONSTRUKCE NESTANDARDNÍ</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</si>
  <si>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</si>
  <si>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</si>
  <si>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</si>
  <si>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</si>
  <si>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74B912</t>
  </si>
  <si>
    <t>PŘÍPLATEK ZA MĚŘENÍ DÉLKY BŘEVNA PRO DEFINITIVNÍ STAV</t>
  </si>
  <si>
    <t>1. Položka obsahuje:    
 – příplatek za měření délky  břevna brany nebo výložníku nad stávajícím vedením pro definitivní stav    
2. Položka neobsahuje:    
 X    
3. Způsob měření:    
Udává se počet kusů kompletní montážní práce.</t>
  </si>
  <si>
    <t>74BF11</t>
  </si>
  <si>
    <t>TAŽNÉ HNACÍ VOZIDLO K PRACOVNÍM SOUPRAVÁM (PRO STOŽÁRY A BRÁNY - MONTÁŽ )</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</si>
  <si>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</si>
  <si>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</si>
  <si>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</si>
  <si>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</si>
  <si>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</si>
  <si>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viz Soupisy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</si>
  <si>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</si>
  <si>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</si>
  <si>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</si>
  <si>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</si>
  <si>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</si>
  <si>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</si>
  <si>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</si>
  <si>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</si>
  <si>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</si>
  <si>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</si>
  <si>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</si>
  <si>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</si>
  <si>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</si>
  <si>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</si>
  <si>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</si>
  <si>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74C211</t>
  </si>
  <si>
    <t>ZÁVĚS LANA NEBO TROLEJE NA BRÁNĚ ZÁKLADNÍ</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</si>
  <si>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</si>
  <si>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74C221</t>
  </si>
  <si>
    <t>ZÁVĚS SESTAVY TROLEJOVÉHO VEDENÍ NA BRÁNĚ BEZ PŘÍDAVNÉHO LANA</t>
  </si>
  <si>
    <t>74C222</t>
  </si>
  <si>
    <t>ZÁVĚS SESTAVY TROLEJOVÉHO VEDENÍ NA BRÁNĚ S PŘÍDAVNÝM LANEM</t>
  </si>
  <si>
    <t>74C231</t>
  </si>
  <si>
    <t>ZÁVĚS SIK BEZ PŘÍDAVNÉHO LANA</t>
  </si>
  <si>
    <t>74C232</t>
  </si>
  <si>
    <t>ZÁVĚS SIK S PŘÍDAVNÝM LANEM</t>
  </si>
  <si>
    <t>74C311</t>
  </si>
  <si>
    <t>KŘÍŽENÍ SESTAV</t>
  </si>
  <si>
    <t>74C313</t>
  </si>
  <si>
    <t>VĚŠÁK TROLEJE POHYBLIVÝ S PROUDOVÝM PROPOJENÍM</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</si>
  <si>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</si>
  <si>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</si>
  <si>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</si>
  <si>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</si>
  <si>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</si>
  <si>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</si>
  <si>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</si>
  <si>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</si>
  <si>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</si>
  <si>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</si>
  <si>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</si>
  <si>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</si>
  <si>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</si>
  <si>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</si>
  <si>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74C344</t>
  </si>
  <si>
    <t>KOTVENÍ PEVNÉHO BODU NA JEDNODUCHOU BRÁNU</t>
  </si>
  <si>
    <t>74C351</t>
  </si>
  <si>
    <t>LANO PEVNÝCH BODŮ A ODTAHŮ 50 MM2 BZ NEBO FE</t>
  </si>
  <si>
    <t>viz Tabulky kotvení</t>
  </si>
  <si>
    <t>1. Položka obsahuje:    
 – všechny náklady na materiál dodaného zařízení    
 – cena položky je vč. ostatních rozpočtových nákladů    
2. Položka neobsahuje:    
 X    
3. Způsob měření:    
Měří se metr délkový v ose vodiče nebo lana.</t>
  </si>
  <si>
    <t>74C362</t>
  </si>
  <si>
    <t>ODTAH NOSNÉHO LANA A TROLEJE ODDĚLENÝ</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</si>
  <si>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</si>
  <si>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</si>
  <si>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</si>
  <si>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</si>
  <si>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</si>
  <si>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</si>
  <si>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</si>
  <si>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</si>
  <si>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</si>
  <si>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</si>
  <si>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</si>
  <si>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</si>
  <si>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74C442</t>
  </si>
  <si>
    <t>TAŽENÍ SMĚROVÝCH A PŘÍČNÝCH LAN 70 MM2 BZ NEBO FE</t>
  </si>
  <si>
    <t>74C511</t>
  </si>
  <si>
    <t>POHYBLIVÉ KOTVENÍ SESTAVY TV NA STOŽÁRU - 8 KN</t>
  </si>
  <si>
    <t>74C512</t>
  </si>
  <si>
    <t>POHYBLIVÉ KOTVENÍ SESTAVY TV NA STOŽÁRU - 10 KN</t>
  </si>
  <si>
    <t>74C551</t>
  </si>
  <si>
    <t>POHYBLIVÉ KOTVENÍ 2 SESTAV TV NA STOŽÁRU - 2 X 8 KN</t>
  </si>
  <si>
    <t>74C561</t>
  </si>
  <si>
    <t>PEVNÉ KOTVENÍ NA STOŽÁRU DO 15 KN - SESTAVA TV</t>
  </si>
  <si>
    <t>74C564</t>
  </si>
  <si>
    <t>PŘEVĚŠENÍ TROLEJOVÉHO VEDENÍ VČETNĚ ÚPRAVY VĚŠÁKŮ</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</si>
  <si>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</si>
  <si>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</si>
  <si>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</si>
  <si>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</si>
  <si>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</si>
  <si>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</si>
  <si>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74C581</t>
  </si>
  <si>
    <t>TAŽENÍ TROLEJE 80 MM2 CU</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</si>
  <si>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</si>
  <si>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</si>
  <si>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</si>
  <si>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</si>
  <si>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</si>
  <si>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</si>
  <si>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</si>
  <si>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</si>
  <si>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</si>
  <si>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</si>
  <si>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</si>
  <si>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</si>
  <si>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</si>
  <si>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</si>
  <si>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</si>
  <si>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</si>
  <si>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74C714</t>
  </si>
  <si>
    <t>ODPOJOVAČ NEBO ODPÍNAČ S UZEMŇOVACÍM NOŽEM NA STOŽÁRU TV</t>
  </si>
  <si>
    <t>74C721</t>
  </si>
  <si>
    <t>KOTVENÍ SVODU Z ODPOJOVAČE S PŘIPOJENÍM NA TV</t>
  </si>
  <si>
    <t>74C722</t>
  </si>
  <si>
    <t>KOTVENÍ DVOU SVODŮ Z ODPOJOVAČE S PŘIPOJENÍM NA TV</t>
  </si>
  <si>
    <t>74C723</t>
  </si>
  <si>
    <t>SVOD Z NAPÁJECÍHO PŘEVĚSU NA TV LANEM 120 CU</t>
  </si>
  <si>
    <t>74C731</t>
  </si>
  <si>
    <t>VLOŽENÁ IZOLACE V LANĚ NAPÁJECÍHO PŘEVĚSU BZ NEBO CU</t>
  </si>
  <si>
    <t>74C741</t>
  </si>
  <si>
    <t>PŘIPEVNĚNÍ KOTEVNÍ LIŠTY NAPÁJECÍHO PŘEVĚSU S 1 TŘMENEM NA STOŽÁR TV</t>
  </si>
  <si>
    <t>74C742</t>
  </si>
  <si>
    <t>PŘIPEVNĚNÍ KOTEVNÍ LIŠTY NAPÁJECÍHO PŘEVĚSU SE 2-4 TŘMENY NA STOŽÁR TV</t>
  </si>
  <si>
    <t>74C745</t>
  </si>
  <si>
    <t>KOTVENÍ LANA NAPÁJECÍHO PŘEVĚSU - 120 MM2 CU S IZOLACÍ</t>
  </si>
  <si>
    <t>74C752</t>
  </si>
  <si>
    <t>PODPĚRNÝ IZOLÁTOR PRO NV NA LIŠTĚ, BRÁNĚ, STOŽÁRU</t>
  </si>
  <si>
    <t>74C791</t>
  </si>
  <si>
    <t>RUČNÍ TAŽENÍ LANA NAPÁJECÍCH PŘEVĚSŮ 70 MM2 BZ</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</si>
  <si>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</si>
  <si>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74C793</t>
  </si>
  <si>
    <t>RUČNÍ TAŽENÍ LANA NAPÁJECÍCH PŘEVĚSŮ 120 MM2 CU</t>
  </si>
  <si>
    <t>74C810</t>
  </si>
  <si>
    <t>UPEVNĚNÍ KONZOLY - STŘEDOVÉ, STRANOVÉ</t>
  </si>
  <si>
    <t>74C820</t>
  </si>
  <si>
    <t>UPEVNĚNÍ DVOU KONZOL</t>
  </si>
  <si>
    <t>74C830</t>
  </si>
  <si>
    <t>PŘIPEVNĚNÍ KOZLÍKU PRO KONZOLU NA STOŽÁR</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</si>
  <si>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</si>
  <si>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</si>
  <si>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</si>
  <si>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</si>
  <si>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</si>
  <si>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74C951</t>
  </si>
  <si>
    <t>MONTÁŽNÍ LÁVKA NA STOŽÁR</t>
  </si>
  <si>
    <t>74C953</t>
  </si>
  <si>
    <t>OVLÁDACÍ A BOČNÍ LÁVKA DO "L"</t>
  </si>
  <si>
    <t>74C955</t>
  </si>
  <si>
    <t>ŽEBŘÍK PRO OVLÁDACÍ LÁVKU</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</si>
  <si>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</si>
  <si>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</si>
  <si>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</si>
  <si>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</si>
  <si>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</si>
  <si>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</si>
  <si>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</si>
  <si>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</si>
  <si>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Celkem: 88+14=102,000 [A]</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</si>
  <si>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</si>
  <si>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</si>
  <si>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</si>
  <si>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Celkem: 121+14=135,000 [A]</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</si>
  <si>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</si>
  <si>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</si>
  <si>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</si>
  <si>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</si>
  <si>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R74C711</t>
  </si>
  <si>
    <t>POHON ODPOJOVAČE MOTOROVÝ, VČ. TÁHLA PRO OVLÁDÁNÍ NÁVĚSTÍ A ATYPICKÉHO UPEVNĚNÍ NÁVĚSTI K TRAKČ. PODPĚŘE</t>
  </si>
  <si>
    <t>R74C975</t>
  </si>
  <si>
    <t>AKTUALIZACE DIAGRAMU SJÍZDNOSTÍ PO POSTUPECH DLE SKUTEČNOSTI NA STAVBĚ</t>
  </si>
  <si>
    <t>viz Technická zpráva</t>
  </si>
  <si>
    <t>1. Položka obsahuje:    
 – veškeré další práce na aktualizaci DIAGRAMU SJÍZDNOSTI  po každém stavebním postupu    
2. Položka neobsahuje:    
 X    
3. Způsob měření:    
Udává se počet kusů kompletní konstrukce nebo práce.</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</si>
  <si>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</si>
  <si>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</si>
  <si>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</si>
  <si>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</si>
  <si>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</si>
  <si>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</si>
  <si>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</si>
  <si>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</si>
  <si>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</si>
  <si>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</si>
  <si>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</si>
  <si>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</si>
  <si>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</si>
  <si>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</si>
  <si>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6,6+4,7=11,300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</si>
  <si>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</si>
  <si>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</si>
  <si>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</si>
  <si>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</si>
  <si>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</si>
  <si>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</si>
  <si>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</si>
  <si>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</si>
  <si>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</si>
  <si>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</si>
  <si>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</si>
  <si>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</si>
  <si>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</si>
  <si>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</si>
  <si>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</si>
  <si>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</si>
  <si>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</si>
  <si>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</si>
  <si>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</si>
  <si>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</si>
  <si>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</si>
  <si>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</si>
  <si>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</si>
  <si>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</si>
  <si>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</si>
  <si>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</si>
  <si>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</si>
  <si>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</si>
  <si>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</si>
  <si>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</si>
  <si>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</si>
  <si>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</si>
  <si>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</si>
  <si>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</si>
  <si>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</si>
  <si>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</si>
  <si>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</si>
  <si>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</si>
  <si>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</si>
  <si>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</si>
  <si>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</si>
  <si>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74F425</t>
  </si>
  <si>
    <t>DEMONTÁŽ BRAN A KRAKORCŮ (VČETNĚ VYVĚŠENÍ A UKONČENÍ)</t>
  </si>
  <si>
    <t>74F426</t>
  </si>
  <si>
    <t>DEMONTÁŽ MONTÁŽNÍ LÁVKY PRO ODPOJOVAČ</t>
  </si>
  <si>
    <t>74F427</t>
  </si>
  <si>
    <t>DEMONTÁŽ OVLÁDACÍ LÁVKY PRO ODPOJOVAČ VČETNĚ ŽEBŘÍKU</t>
  </si>
  <si>
    <t>74F432</t>
  </si>
  <si>
    <t>DEMONTÁŽ PŘÍČNÝCH LAN SMĚROVÝCH (VČETNĚ KOTVENÍ)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</si>
  <si>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</si>
  <si>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74F433</t>
  </si>
  <si>
    <t>DEMONTÁŽ OTOČNÝCH KONZOL TV VČETNĚ UPEVNĚNÍ</t>
  </si>
  <si>
    <t>74F435</t>
  </si>
  <si>
    <t>DEMONTÁŽ ZÁVĚSŮ TV NA BRÁNĚ</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</si>
  <si>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</si>
  <si>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</si>
  <si>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</si>
  <si>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</si>
  <si>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</si>
  <si>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</si>
  <si>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</si>
  <si>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</si>
  <si>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</si>
  <si>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</si>
  <si>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</si>
  <si>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</si>
  <si>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</si>
  <si>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</si>
  <si>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</si>
  <si>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</si>
  <si>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74F452</t>
  </si>
  <si>
    <t>DEMONTÁŽ SVODU Z PŘEVĚSU NEBO Z ODPOJOVAČE - DVOJITÉ NEBO TROJITÉ LANO</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</si>
  <si>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</si>
  <si>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</si>
  <si>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</si>
  <si>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</si>
  <si>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</si>
  <si>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</si>
  <si>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</si>
  <si>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</si>
  <si>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</si>
  <si>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</si>
  <si>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</si>
  <si>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R74F492</t>
  </si>
  <si>
    <t>DEMONTÁŽ - NALOŽENÍ A VYLOŽENÍ PRO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</si>
  <si>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</si>
  <si>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74R</t>
  </si>
  <si>
    <t>Různé TV</t>
  </si>
  <si>
    <t>74R000R</t>
  </si>
  <si>
    <t>Kontrolní zaměření základu TV</t>
  </si>
  <si>
    <t>74R001R</t>
  </si>
  <si>
    <t>Vytýčení výšky TK projektované koleje</t>
  </si>
  <si>
    <t>74R010R</t>
  </si>
  <si>
    <t>Zaměření skutečného stavu trakčního vedení - 1 stožár</t>
  </si>
  <si>
    <t>R74R020</t>
  </si>
  <si>
    <t>STABILIZACE BODU HŘEBOVÝM ZNAKEM "MĚŘICKÝ BOD"</t>
  </si>
  <si>
    <t>Otvor vyvrtaný pro měřický hřeb/čep do betonového základu, do skály nebo doprostřed opracované hlavy kamenné měřické značky musí být vyplněn chemickou kotvou do vlhkého prostředí nebo osazený hmoždinkou (z důvodu zamezení prasknutí kamene/betonu vlivem zamrznutí vody v zimním období).    
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</si>
  <si>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 xml:space="preserve">  SO 01-81-02</t>
  </si>
  <si>
    <t>Žst. Vlkov u Tišnova, připojení TR EOV a ZZ na TV</t>
  </si>
  <si>
    <t>SO 01-81-02</t>
  </si>
  <si>
    <t>viz soupis sestavení</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</si>
  <si>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</si>
  <si>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74C765</t>
  </si>
  <si>
    <t>UKONČENÍ 1 NAPÁJECÍHO KABELU NA STOŽÁRU S POJISTKOVÝM SPODKEM A OMEZOVAČEM PŘEPĚTÍ</t>
  </si>
  <si>
    <t>74C768</t>
  </si>
  <si>
    <t>PŘIPEVNĚNÍ 1-4 KABELŮ NA STOŽÁR BP</t>
  </si>
  <si>
    <t>74C772</t>
  </si>
  <si>
    <t>PŘIPEVNĚNÍ 1 KRYTU NA STOŽÁR P, T, BP</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</si>
  <si>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</si>
  <si>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</si>
  <si>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</si>
  <si>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1. Položka obsahuje:  
 – vyhotovení dokladu právnickou osobou o trolejových vedeních a trakčních zařízeních  
2. Položka neobsahuje:  
 X  
3. Způsob měření:  
Udává se počet kusů kompletní konstrukce nebo práce.</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</si>
  <si>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</si>
  <si>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</si>
  <si>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</si>
  <si>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01-81-03</t>
  </si>
  <si>
    <t>Žst. Vlkov u Tišnova, zavěšení kabelu 6kV na TV</t>
  </si>
  <si>
    <t>SO 01-81-03</t>
  </si>
  <si>
    <t>viz. soupis sestavení</t>
  </si>
  <si>
    <t>74E</t>
  </si>
  <si>
    <t>Závěsný kabel na TV</t>
  </si>
  <si>
    <t>R74C121</t>
  </si>
  <si>
    <t>PŘÍPLATEK ZA PLASTOVÝ IZOLÁTOR V ZÁVĚSU KABELU</t>
  </si>
  <si>
    <t>2019_OTSKP 2</t>
  </si>
  <si>
    <t>odpovídá počtu závěsů kabelu, kotvení kabelu a závěsů v přeponce</t>
  </si>
  <si>
    <t>R74CF11</t>
  </si>
  <si>
    <t>TAŽNÉ HNACÍ VOZIDLO K PRACOVNÍM SOUPRAVÁM (PRO ZÁVĚSNÝ KABEL NA TV - MONTÁŽ)</t>
  </si>
  <si>
    <t>viz.technická zpráva</t>
  </si>
  <si>
    <t>R74E811</t>
  </si>
  <si>
    <t>PŘIPEVNĚNÍ KABELU VN NA BŘEVNO NOSNÉ BRÁNY, VČETNĚ DODÁVKY IZOLÁTORU 25 Kv</t>
  </si>
  <si>
    <t>R74E815</t>
  </si>
  <si>
    <t>PŘIPEVNĚNÍ KONZOLY A VYVĚŠENÍ PRO SVISLÝ ZÁVĚS KABELU VN NA STOŽÁR TV, VČETNĚ DODÁVKY IZOLÁTORU 25 Kv</t>
  </si>
  <si>
    <t>viz. montážní tabulka kabelu</t>
  </si>
  <si>
    <t>R74E821</t>
  </si>
  <si>
    <t>PEVNÉ PŘEDNÍ KOTVENÍ PRO KABEL VN NA STOŽÁR BP, VČETNĚ DODÁVKY IZOLÁTORU 25 kV</t>
  </si>
  <si>
    <t>viz. tabulka kotvení kabelu</t>
  </si>
  <si>
    <t>R74E822</t>
  </si>
  <si>
    <t>PEVNÉ OBOUSTRANNÉBOČNÍ KOTVENÍ PRO KABEL VN NA STOŽÁR BP, VČETNĚ DODÁVKY DVOU IZOLÁTORŮ 25 Kv</t>
  </si>
  <si>
    <t xml:space="preserve">  SO 01-81-04</t>
  </si>
  <si>
    <t>Žst. Vlkov u Tišnova, připojení SpS na TV</t>
  </si>
  <si>
    <t>SO 01-81-04</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</si>
  <si>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</si>
  <si>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1. Položka obsahuje:  
 –  montáž, materiál a dovoz kompletní ocelové výztuže základu TV (vč. technologické)  
2. Položka neobsahuje:  
 X  
3. Způsob měření:  
Udává se počet kusů kompletní konstrukce nebo práce.</t>
  </si>
  <si>
    <t>1. Položka obsahuje:  
 –  montáž, materiál, dovoz a protikorozní ošetření kovaného svorníku pro základ TV  
2. Položka neobsahuje:  
 X  
3. Způsob měření:  
Udává se počet kusů kompletní konstrukce nebo práce.</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</si>
  <si>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</si>
  <si>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</si>
  <si>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</si>
  <si>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</si>
  <si>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</si>
  <si>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</si>
  <si>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veškeré příslušentsví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</si>
  <si>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</si>
  <si>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74C621</t>
  </si>
  <si>
    <t>KOTVENÍ 1-3 LAN ZV, NV, OV S JEDNODUCHÝMI IZOLÁTORY</t>
  </si>
  <si>
    <t>74C632</t>
  </si>
  <si>
    <t>PŘIPEVNĚNÍ KONZOLY ZV, NV, OV PRO "V" ZÁVĚS NA STOŽÁR</t>
  </si>
  <si>
    <t>74C643</t>
  </si>
  <si>
    <t>V ZÁVĚS  1-2 LAN ZV, NV, OV</t>
  </si>
  <si>
    <t>74C651</t>
  </si>
  <si>
    <t>PŘIPOJENÍ LANA 95 CU NEBO 120 CU NA LANO ZV, NV, OV</t>
  </si>
  <si>
    <t>74C671</t>
  </si>
  <si>
    <t>TAŽENÍ LANA PRO ZV, NV, OV - 120 MM2 CU</t>
  </si>
  <si>
    <t>74C762</t>
  </si>
  <si>
    <t>UKONČENÍ 2 NAPÁJECÍCH KABELŮ NA STOŽÁRU, VČETNĚ OMEZOVAČE PŘEPĚTÍ</t>
  </si>
  <si>
    <t>74C773</t>
  </si>
  <si>
    <t>PŘIPEVNĚNÍ 2 KRYTŮ NA STOŽÁR P, T, BP</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</si>
  <si>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</si>
  <si>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D.2.3.4</t>
  </si>
  <si>
    <t>Ohřev výměn (elektrický, plynový)</t>
  </si>
  <si>
    <t xml:space="preserve">  SO 01-84-01</t>
  </si>
  <si>
    <t>Žst. Vlkov u Tišnova, EOV</t>
  </si>
  <si>
    <t>SO 01-84-01</t>
  </si>
  <si>
    <t>viz. přílohy projektové dokumentace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</si>
  <si>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 demontáž a likvidaci geotextilie po skončení stavebních prací</t>
  </si>
  <si>
    <t>1. Položka obsahuje:  
 – dodávku, dopravu a uložení kameniva předepsané specifikace a frakce v požadované míře zhutnění  
2. Položka neobsahuje:  
 X  
3. Způsob měření:  
Měří se objem kolejového lože v projektovaném profilu.</t>
  </si>
  <si>
    <t>1. Položka obsahuje:  
 – pomocné mechanismy  
2. Položka neobsahuje:  
 X  
3. Způsob měření:  
Měří se plocha v metrech čtverečných.</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</si>
  <si>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</si>
  <si>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703422</t>
  </si>
  <si>
    <t>ELEKTROINSTALAČNÍ TRUBKA PLASTOVÁ UV STABILNÍ VČETNĚ UPEVNĚNÍ A PŘÍSLUŠENSTVÍ DN PRŮMĚRU PŘES 25 DO 40 MM</t>
  </si>
  <si>
    <t>709120</t>
  </si>
  <si>
    <t>PROVIZORNÍ ZAJIŠTĚNÍ POTRUBÍ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</si>
  <si>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</si>
  <si>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</si>
  <si>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742H14</t>
  </si>
  <si>
    <t>KABEL NN ČTYŘ- A PĚTIŽÍLOVÝ CU S PLASTOVOU IZOLACÍ OD 70 DO 120 MM2</t>
  </si>
  <si>
    <t>742H23</t>
  </si>
  <si>
    <t>KABEL NN ČTYŘ- A PĚTIŽÍLOVÝ AL S PLASTOVOU IZOLACÍ OD 25 DO 50 MM2</t>
  </si>
  <si>
    <t>742H25</t>
  </si>
  <si>
    <t>KABEL NN ČTYŘ- A PĚTIŽÍLOVÝ AL S PLASTOVOU IZOLACÍ OD 150 DO 240 MM2</t>
  </si>
  <si>
    <t>742K13</t>
  </si>
  <si>
    <t>UKONČENÍ JEDNOŽÍLOVÉHO KABELU V ROZVADĚČI NEBO NA PŘÍSTROJI OD 25 DO 50 MM2</t>
  </si>
  <si>
    <t>742L14</t>
  </si>
  <si>
    <t>UKONČENÍ DVOU AŽ PĚTIŽÍLOVÉHO KABELU V ROZVADĚČI NEBO NA PŘÍSTROJI OD 70 DO 120 MM2</t>
  </si>
  <si>
    <t>742L22</t>
  </si>
  <si>
    <t>UKONČENÍ DVOU AŽ PĚTIŽÍLOVÉHO KABELU KABELOVOU SPOJKOU OD 4 DO 16 MM2</t>
  </si>
  <si>
    <t>742L23</t>
  </si>
  <si>
    <t>UKONČENÍ DVOU AŽ PĚTIŽÍLOVÉHO KABELU KABELOVOU SPOJKOU OD 25 DO 50 MM2</t>
  </si>
  <si>
    <t>742L25</t>
  </si>
  <si>
    <t>UKONČENÍ DVOU AŽ PĚTIŽÍLOVÉHO KABELU KABELOVOU SPOJKOU OD 150 DO 240 MM2</t>
  </si>
  <si>
    <t>1. Položka obsahuje:  
 – montáž kabelu o váze do 4 kg/m do chráničky/ kolektoru  
2. Položka neobsahuje:  
 X  
3. Způsob měření:  
Měří se metr délkový.</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</si>
  <si>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</si>
  <si>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</si>
  <si>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</si>
  <si>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</si>
  <si>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</si>
  <si>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</si>
  <si>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</si>
  <si>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</si>
  <si>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743814</t>
  </si>
  <si>
    <t>VÝSTROJ EOV PRO VÝHYBKU  JEDNODUCHOU TVARU 1:14-760</t>
  </si>
  <si>
    <t>743831</t>
  </si>
  <si>
    <t>VÝSTROJ EOV PRO VÝHYBKU  KŘIŽOVATKOVOU TVARU 1:9-190</t>
  </si>
  <si>
    <t>743843</t>
  </si>
  <si>
    <t>VÝSTROJ EOV PRO VÝHYBKU  - ÚPRAVA KLUZNÝCH STOLIČEK A JAZYKOVÝCH OPĚREK</t>
  </si>
  <si>
    <t>1. Položka obsahuje:  
 – zkrácení stávajících kluzných stoliček a jazykových opěrek u starších výhybek pro montáž topných tyčí  
2. Položka neobsahuje:  
 X  
3. Způsob měření:  
Udává se počet kusů kompletní konstrukce nebo práce.</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</si>
  <si>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</si>
  <si>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</si>
  <si>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</si>
  <si>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</si>
  <si>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</si>
  <si>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</si>
  <si>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</si>
  <si>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</si>
  <si>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</si>
  <si>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</si>
  <si>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</si>
  <si>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</si>
  <si>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743E22</t>
  </si>
  <si>
    <t>SKŘÍŇ ROZPOJOVACÍ POJISTKOVÁ DO 400 A, DO 240 MM2, V KOMPAKTNÍM PILÍŘI S POJISTKOVÝMI SPODKY SE 4-6 SADAMI JISTÍCÍCH PRVKŮ</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</si>
  <si>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</si>
  <si>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</si>
  <si>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</si>
  <si>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</si>
  <si>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</si>
  <si>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</si>
  <si>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743Z42</t>
  </si>
  <si>
    <t>DEMONTÁŽ NAPÁJECÍHO ROZVADĚČE PRO ZAŘÍZENÍ EOV</t>
  </si>
  <si>
    <t>743Z43</t>
  </si>
  <si>
    <t>DEMONTÁŽ ČIDEL AUTOMATICKÉHO CHODU EOV</t>
  </si>
  <si>
    <t>743Z44</t>
  </si>
  <si>
    <t>DEMONTÁŽ OVLADAČE PRO ZAŘÍZENÍ EOV</t>
  </si>
  <si>
    <t>743Z71</t>
  </si>
  <si>
    <t>DEMONTÁŽ KABELOVÉ SKŘÍNĚ</t>
  </si>
  <si>
    <t>1. Položka obsahuje:  
 – cenu za kontrolu, revizi, seřízení a uvedení do provozu zařízení dle příslušných norem a předpisů, včetně vystavení protokolu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</si>
  <si>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</si>
  <si>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</si>
  <si>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747513</t>
  </si>
  <si>
    <t>ZKOUŠKY VODIČŮ A KABELŮ NN PRŮŘEZU ŽÍLY OD 4X150 DO 300 MM2</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</si>
  <si>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</si>
  <si>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</si>
  <si>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dodání kabelů podle typu od výrobců včetně mimostaveništní dopravy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</si>
  <si>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</si>
  <si>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</si>
  <si>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</si>
  <si>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</si>
  <si>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</si>
  <si>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96615</t>
  </si>
  <si>
    <t>BOURÁNÍ KONSTRUKCÍ Z PROSTÉHO 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</si>
  <si>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</si>
  <si>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Evidenční položka     
Výzisk - přebírá Správa železnic</t>
  </si>
  <si>
    <t>D.2.3.6</t>
  </si>
  <si>
    <t>Rozvody VN, NN, osvětlení a dálkové ovládání odpojovačů</t>
  </si>
  <si>
    <t xml:space="preserve">  SO 01-86-01</t>
  </si>
  <si>
    <t>Vlkov u Tišnova - Křižanov, rekonstrukce kabelu 6kV - část 1</t>
  </si>
  <si>
    <t>SO 01-86-01</t>
  </si>
  <si>
    <t>položka zahrnuje dodávku předepsaného kameniva, mimostaveništní a vnitrostaveništní dopravu a jeho uloženínení-li v zadávací dokumentaci uvedeno jinak, jedná se o nakupovaný materiál</t>
  </si>
  <si>
    <t>703755</t>
  </si>
  <si>
    <t>PROTIPOŽÁRNÍ UCPÁVKA PROSTUPU KABELOVÉHO PR. DO 200MM, DO EI 90 MIN.</t>
  </si>
  <si>
    <t>709110</t>
  </si>
  <si>
    <t>PROVIZORNÍ ZAJIŠTĚNÍ KABELU VE VÝKOPU</t>
  </si>
  <si>
    <t>709320</t>
  </si>
  <si>
    <t>VYPODLOŽENÍ, ODDĚLENÍ A KRYTÍ SPOJKY NEBO ODBOČNICE PRO KABEL PŘES 10 KV</t>
  </si>
  <si>
    <t>1. Položka obsahuje: – úprava dna výkopu, provedení podkladové a zásypové vrstvy písku – dodání a přemísťování cihel, uložení do rýhy – pomocné mechanismy2. Položka neobsahuje: X3. Způsob měření:Udává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</si>
  <si>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</si>
  <si>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</si>
  <si>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</si>
  <si>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R706213</t>
  </si>
  <si>
    <t>VODĚ A PLYNOTĚSNÁ UCPÁVKA PRO DN OTVORU NAD 110mm</t>
  </si>
  <si>
    <t>1. Položka obsahuje:  
 – dodávku a montáž kabelové ucpávky vč. příslušenství ( utěsňovací spony apod. ) a pomocného materiálu, vyhotovení a dodání atestu.  
 – pomocné mechanismy  
2. Položka neobsahuje:  
 X  
3. Způsob měření:  
Udává se počet kusů kompletní konstrukce nebo práce.</t>
  </si>
  <si>
    <t>742412</t>
  </si>
  <si>
    <t>VEDENÍ DRÁŽNÍ IZOLOVANÉ VN, SAMONOSNÝ KABEL AXCES-RW S XLPE IZOLACÍ PŘES 3X70/25 MM2, DO 22KV</t>
  </si>
  <si>
    <t>742421</t>
  </si>
  <si>
    <t>VEDENÍ DRÁŽNÍ IZOLOVANÉ VN, NOSNÁ SVORKA</t>
  </si>
  <si>
    <t>1. Položka obsahuje: – upevnění vč. veškerého příslušenství2. Položka neobsahuje: – materiál pro upevnění ke konstrukci/stožáru3. Způsob měření:Udává se počet kusů kompletní konstrukce nebo práce.</t>
  </si>
  <si>
    <t>742422</t>
  </si>
  <si>
    <t>VEDENÍ DRÁŽNÍ IZOLOVANÉ VN, KOTEVNÍ SPIRÁLA</t>
  </si>
  <si>
    <t>742423</t>
  </si>
  <si>
    <t>VEDENÍ DRÁŽNÍ IZOLOVANÉ VN, KOTEVNÍ NAPÍNÁK</t>
  </si>
  <si>
    <t>742442</t>
  </si>
  <si>
    <t>VEDENÍ DRÁŽNÍ IZOLOVANÉ VN, SPOJKA VENKOVNÍ</t>
  </si>
  <si>
    <t>742461</t>
  </si>
  <si>
    <t>VEDENÍ DRÁŽNÍ IZOLOVANÉ VN, GUMOVÁ VLOŽKA DO PŘÍCHYTKY</t>
  </si>
  <si>
    <t>742P12</t>
  </si>
  <si>
    <t>OCHRANNÝ NÁTĚR KABELU PROTI OHNI</t>
  </si>
  <si>
    <t>1. Položka obsahuje: – nátěr a všechny práce spojené s nátěrem kabelu včetně veškerého příslušentsví2. Položka neobsahuje: X3. Způsob měření:Měří se metr délkový.</t>
  </si>
  <si>
    <t>742Z24</t>
  </si>
  <si>
    <t>DEMONTÁŽ KABELOVÉHO VEDENÍ VN</t>
  </si>
  <si>
    <t>747617</t>
  </si>
  <si>
    <t>MĚŘENÍ A NASTAVENÍ KOMPENZACE KAPACITNÍHO VÝKONU KABELU VN 22 KV</t>
  </si>
  <si>
    <t>Silnoproud - Trakční vedení - Kabel VN na TV</t>
  </si>
  <si>
    <t>74E841</t>
  </si>
  <si>
    <t>TAŽENÍ MONTÁŽNÍHO LANKA PRO ZÁVĚSNÝ KABEL VN NEBO ZOK</t>
  </si>
  <si>
    <t>1. Položka obsahuje: – všechny náklady na montáž a materiál dodaného zařízení protikorozně ošetřeného podle TKP se všemi pomocnými doplňujícími součástmi – cena položky je vč. ostatních rozpočtových nákladů2. Položka neobsahuje: X3. Způsob měření:Měří se metr délkový v ose vodiče nebo lana.</t>
  </si>
  <si>
    <t>74E842</t>
  </si>
  <si>
    <t>TAŽENÍ ZÁVĚSNÉHO KABELU VN NEBO ZOK (NA TRATI A VE STANICI)</t>
  </si>
  <si>
    <t>74E843</t>
  </si>
  <si>
    <t>VÝŠKOVÁ REGULACE ZÁVĚSNÉHO KABELU VN NEBO ZOK</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</si>
  <si>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</si>
  <si>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</si>
  <si>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nákladů2. Položka neobsahuje: X3. Způsob měření:Udává se počet kusů kompletní konstrukce nebo práce.</t>
  </si>
  <si>
    <t>74E846</t>
  </si>
  <si>
    <t>ZAVĚŠENÍ ZÁVĚSNÉHO KABELU VN NEBO ZOK DO NOSNÝCH SVOREK</t>
  </si>
  <si>
    <t>74E847</t>
  </si>
  <si>
    <t>UCHYCENÍ ZÁVĚSNÉHO KABELU VN NEBO ZOK DO KOTEVNÍCH SVOREK</t>
  </si>
  <si>
    <t>74E848</t>
  </si>
  <si>
    <t>MONTÁŽ SPOJKY ZAVĚŠENÉHO KABELU VN</t>
  </si>
  <si>
    <t>R74F111</t>
  </si>
  <si>
    <t>HNACÍ KOLEJOVÁ VOZIDLA MONTÁŽNÍCH SOUPRAV PRO PRÁCE NA TV</t>
  </si>
  <si>
    <t>1. Položka obsahuje:  
 – kolejové mechanizmy pro tažení závěsného kabelu na stožárech TV  
 – dopravu kolejových mechanismů z mateřského depa do prostoru stavby a zpět  
2. Položka neobsahuje:  
 X  
3. Způsob měření:  
Udává se čas v hodinách bez pohotovostních stavů vozidla.</t>
  </si>
  <si>
    <t xml:space="preserve">  SO 01-86-02</t>
  </si>
  <si>
    <t>Žst. Vlkov u Tišnova, úprava rozvodů nn</t>
  </si>
  <si>
    <t>SO 01-86-02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</si>
  <si>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</si>
  <si>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</si>
  <si>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742H24</t>
  </si>
  <si>
    <t>KABEL NN ČTYŘ- A PĚTIŽÍLOVÝ AL S PLASTOVOU IZOLACÍ OD 70 DO 120 MM2</t>
  </si>
  <si>
    <t>742L24</t>
  </si>
  <si>
    <t>UKONČENÍ DVOU AŽ PĚTIŽÍLOVÉHO KABELU KABELOVOU SPOJKOU OD 70 DO 120 MM2</t>
  </si>
  <si>
    <t>743C21</t>
  </si>
  <si>
    <t>SKŘÍŇ PŘÍPOJKOVÁ POJISTKOVÁ NA STOŽÁR/STĚNU NEBO DO VÝKLENKU OD 80 DO 160 A, DO 240 MM2, S 1-2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</si>
  <si>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</si>
  <si>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743G22</t>
  </si>
  <si>
    <t>SKŘÍŇ ZÁSUVKOVÁ VENKOVNÍ KOMPAKTNÍ PILÍŘ OD 3 DO 4 KS ZÁSUVEK PRŮMYSLOVÝCH (400 V NEBO 230 V)</t>
  </si>
  <si>
    <t>743G32</t>
  </si>
  <si>
    <t>SKŘÍŇ ZÁSUVKOVÁ VENKOVNÍ - ROZŠÍŘENÍ O SIGNALIZACI STAVU A UKONČENÍ ODBĚRU</t>
  </si>
  <si>
    <t>743Z73</t>
  </si>
  <si>
    <t>DEMONTÁŽ - ZAZDĚNÍ A ZAPRAVENÍ OTVORU PO KABELOVÉ SKŘÍNI</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</si>
  <si>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</si>
  <si>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</si>
  <si>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</si>
  <si>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OBETONOVÁNÍ POTRUBÍ Z PROSTÉHO BETONU DO C25/30</t>
  </si>
  <si>
    <t xml:space="preserve">  SO 01-86-03</t>
  </si>
  <si>
    <t>Žst. Vlkov u Tišnova, venkovní osvětlení</t>
  </si>
  <si>
    <t>SO 01-86-03</t>
  </si>
  <si>
    <t>1. Položka obsahuje:  
 – veškerý montážní a pomocný materiál  
 – pomocné mechanismy  
2. Položka neobsahuje:  
 X  
3. Způsob měření:  
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</si>
  <si>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</si>
  <si>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</si>
  <si>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</si>
  <si>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</si>
  <si>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</si>
  <si>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</si>
  <si>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743155</t>
  </si>
  <si>
    <t>OSVĚTLOVACÍ STOŽÁR  - STOŽÁROVÁ ROZVODNICE NA STOŽÁR TV S 1-2 JISTÍCÍMI PRVKY</t>
  </si>
  <si>
    <t>743156</t>
  </si>
  <si>
    <t>OSVĚTLOVACÍ STOŽÁR  - STOŽÁROVÁ ROZVODNICE NA STOŽÁR TV S 3-4 JISTÍCÍMI PRVKY</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</si>
  <si>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</si>
  <si>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</si>
  <si>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t>
  </si>
  <si>
    <t>743321</t>
  </si>
  <si>
    <t>VÝLOŽNÍK PRO MONTÁŽ SVÍTIDLA NA STOŽÁR DVOURAMENNÝ DÉLKA VYLOŽENÍ DO 1 M</t>
  </si>
  <si>
    <t>743474</t>
  </si>
  <si>
    <t>SVÍTIDLO DRÁŽNÍ LED, MIN. IP 54, ELEKTRONICKÝ PŘEDŘADNÍK, PŘES 45 W</t>
  </si>
  <si>
    <t>1. Položka obsahuje:  
 – zdroj a veškeré příslušenství  
 – technický popis viz. projektová dokumentace  
2. Položka neobsahuje:  
 X  
3. Způsob měření:  
Udává se počet kusů kompletní konstrukce nebo práce.</t>
  </si>
  <si>
    <t>743484</t>
  </si>
  <si>
    <t>SVÍTIDLO DRÁŽNÍ - PŘÍPLATEK ZA ZDROJ S VYŠŠÍ ŽIVOTNOSTÍ</t>
  </si>
  <si>
    <t>1. Položka obsahuje:  
 – cenový rozdíl mezi zdrojem s běžnou životností a zdrojem s prodlouženou životností  
 – technický popis viz. projektová dokumentace  
2. Položka neobsahuje:  
 X  
3. Způsob měření:  
Udává se počet kusů kompletní konstrukce nebo práce.</t>
  </si>
  <si>
    <t>743612</t>
  </si>
  <si>
    <t>ROZVADĚČ PRO DRÁŽNÍ OSVĚTLENÍ SILOVÝ NAPÁJECÍ S PLC ŘÍDÍCÍM SYSTÉMEM OD 7 DO 12 KS TŘÍFÁZOVÝCH VĚTVÍ</t>
  </si>
  <si>
    <t>743641</t>
  </si>
  <si>
    <t>ROZVADĚČ PRO DRÁŽNÍ OSVĚTLENÍ - SOFTWARE PRO ZAČLENĚNÍ TECHNOLOGICKÉHO CELKU OSVĚTLENÍ DO DÁLKOVÉ DIAGNOSTIKY TS ŽDC</t>
  </si>
  <si>
    <t>743643</t>
  </si>
  <si>
    <t>ROZVADĚČ PRO DRÁŽNÍ OSVĚTLENÍ - SENZOR PRO MĚŘENÍ INTENZITY OSVĚTLENÍ</t>
  </si>
  <si>
    <t>743Z12</t>
  </si>
  <si>
    <t>DEMONTÁŽ OSVĚTLOVACÍHO STOŽÁRU DRÁŽNÍHO VÝŠKY DO 15 M</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</si>
  <si>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</si>
  <si>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</si>
  <si>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</si>
  <si>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</si>
  <si>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</si>
  <si>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</si>
  <si>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748243</t>
  </si>
  <si>
    <t>PÍSMENA A ČÍSLICE VÝŠKY PŘES 100 DO 150 MM</t>
  </si>
  <si>
    <t>1. Položka obsahuje:  
 – zhotovení nápisu barvou pomocí šablon vč. podružného materiálu, rozměření, dodání barvy  
a ředidla  
2. Položka neobsahuje:  
 X  
3. Způsob měření:  
Udává se počet kusů kompletní konstrukce nebo práce.</t>
  </si>
  <si>
    <t>74D111</t>
  </si>
  <si>
    <t>PŘIPEVNĚNÍ SVÍTIDLA (BEZ DODÁVKY SVÍTIDLA) NA JEDNODUCHÝ STOŽÁR NEBO BŘEVNO</t>
  </si>
  <si>
    <t>74D112</t>
  </si>
  <si>
    <t>PŘIPEVNĚNÍ SVÍTIDLA (BEZ DODÁVKY SVÍTIDLA) NA ZDVOJENÝ STOŽÁR (2TB, 2TBS)</t>
  </si>
  <si>
    <t>74D122</t>
  </si>
  <si>
    <t>PŘIPEVNĚNÍ SVORKOVNICOVÉ SKŘÍNĚ (BEZ DODÁVKY SVORKOVNICOVÉ SKŘÍNĚ) S DESKOU NA STOŽÁR TV</t>
  </si>
  <si>
    <t>74D211</t>
  </si>
  <si>
    <t>UCHYCENÍ 1-2 NN KABELŮ NA STOŽÁRU TV PÁSKOVÁNÍM</t>
  </si>
  <si>
    <t>74D212</t>
  </si>
  <si>
    <t>UCHYCENÍ 3-4 NN KABELŮ NA STOŽÁRU TV PÁSKOVÁNÍM</t>
  </si>
  <si>
    <t>74D213</t>
  </si>
  <si>
    <t>VEDENÍ 1-2 NN KABELŮ NA STOŽÁRU TV V OCHRANNÉ TRUBCE</t>
  </si>
  <si>
    <t>74D214</t>
  </si>
  <si>
    <t>VEDENÍ 3-4 KABELŮ NA STOŽÁRU TV V OCHRANNÉ TRUBCE</t>
  </si>
  <si>
    <t>74D216</t>
  </si>
  <si>
    <t>UCHYCENÍ NN KABELŮ MEZI BRÁNOU A SVÍTIDLEM NA STOŽÁRU TV V OCHRANNÉ TRUBCE</t>
  </si>
  <si>
    <t>74D217</t>
  </si>
  <si>
    <t>SVOD NN KABELU ZE STOŽÁRU TV DO ZEMĚ VČETNĚ KRYTU</t>
  </si>
  <si>
    <t>74D231</t>
  </si>
  <si>
    <t>VEDENÍ 1-2 NN KABELŮ PŘES PŘEKÁŽKU NA KONSTRUKCI TV</t>
  </si>
  <si>
    <t>74D232</t>
  </si>
  <si>
    <t>VEDENÍ 3-4 NN KABELŮ PŘES PŘEKÁŽKU NA KONSTRUKCI TV</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</si>
  <si>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</si>
  <si>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R74D222</t>
  </si>
  <si>
    <t>UCHYCENÍ NN KABELU NA BŘEVNO V OCHRANNÉ TRUBCE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</si>
  <si>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délka v metrech kompletní konstrukce nebo práce.</t>
  </si>
  <si>
    <t xml:space="preserve">  SO 01-86-04</t>
  </si>
  <si>
    <t>Žst. Vlkov u Tišnova, osvětlení nástupišť</t>
  </si>
  <si>
    <t>SO 01-86-04</t>
  </si>
  <si>
    <t>1. Položka obsahuje:  
 – uchycení vodiče na povrch vč. podpěr, konzol, svorek a pod.  
 – měření, dělení, spojování  
 – nátěr  
2. Položka neobsahuje:  
 X  
3. Způsob měření:  
Měří se metr délkový.</t>
  </si>
  <si>
    <t>1. Položka obsahuje:  
 – veškeré práce a materiál obsažený v názvu položky  
2. Položka neobsahuje:  
 X  
3. Způsob měření:  
Udává se počet kusů kompletní konstrukce nebo práce.</t>
  </si>
  <si>
    <t>741C03</t>
  </si>
  <si>
    <t>POUZDRO PRO PRŮCHOD PÁSKU STĚNOU</t>
  </si>
  <si>
    <t>1. Položka obsahuje:  
 – vyhotovení otvoru pro pouzdro a jeho zatěsnění  
2. Položka neobsahuje:  
 X  
3. Způsob měření:  
Udává se počet kusů kompletní konstrukce nebo práce.</t>
  </si>
  <si>
    <t>1. Položka obsahuje:  
 – připojení zařízení vodičem do Cu 16mm2 k zemnícímu vodiči délky do 2m vč. ukončení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</si>
  <si>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</si>
  <si>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</si>
  <si>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</si>
  <si>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743164</t>
  </si>
  <si>
    <t>OSVĚTLOVACÍ STOŽÁR  - PRUŽINOVÉ SKLOPNÉ ZAŘÍZENÍ</t>
  </si>
  <si>
    <t>743471</t>
  </si>
  <si>
    <t>SVÍTIDLO DRÁŽNÍ LED, MIN. IP 54, ELEKTRONICKÝ PŘEDŘADNÍK, DO 10 W</t>
  </si>
  <si>
    <t>743473</t>
  </si>
  <si>
    <t>SVÍTIDLO DRÁŽNÍ LED, MIN. IP 54, ELEKTRONICKÝ PŘEDŘADNÍK, PŘES 25 DO 45 W</t>
  </si>
  <si>
    <t>743611</t>
  </si>
  <si>
    <t>ROZVADĚČ PRO DRÁŽNÍ OSVĚTLENÍ SILOVÝ NAPÁJECÍ S PLC ŘÍDÍCÍM SYSTÉMEM DO 6 KUSŮ TŘÍFÁZOVÝCH VĚTVÍ</t>
  </si>
  <si>
    <t>74XXR1</t>
  </si>
  <si>
    <t>ROZVADĚČ RZ - SKŘÍŇOVÝ OCELOPLECH.VYZBROJENÝ DLE TOS Č.1</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</si>
  <si>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</si>
  <si>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74XXR2</t>
  </si>
  <si>
    <t>ROZVADĚČ R-SDĚL DLE TOS Č.3</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</si>
  <si>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</si>
  <si>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 xml:space="preserve">  SO 01-86-05</t>
  </si>
  <si>
    <t>Žst. Vlkov u Tišnova, osvětlení přístupových cest</t>
  </si>
  <si>
    <t>SO 01-86-05</t>
  </si>
  <si>
    <t xml:space="preserve">  SO 01-86-06</t>
  </si>
  <si>
    <t>Žst. Vlkov u Tišnova, osvětlení nákladiště</t>
  </si>
  <si>
    <t>SO 01-86-06</t>
  </si>
  <si>
    <t>02811</t>
  </si>
  <si>
    <t>PRŮZKUMNÉ PRÁCE GEOTECHNICKÉ NA POVRCHU - IGP pro OV</t>
  </si>
  <si>
    <t>Vypracovnaí IGP v místě OV včetně posouzení a návrhu základu stožáru</t>
  </si>
  <si>
    <t>57714</t>
  </si>
  <si>
    <t>VRSTVY PRO OBNOVU, OPRAVY - VSYPNÝ MAKADAM</t>
  </si>
  <si>
    <t>- dodání kameniva předepsané kvality a zrnitosti, dodání vtlačované směsi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 nezahrnuje postřiky, nátěry</t>
  </si>
  <si>
    <t>743113</t>
  </si>
  <si>
    <t>OSVĚTLOVACÍ STOŽÁR  SKLOPNÝ ŽÁROVĚ ZINKOVANÝ DÉLKY PŘES 12,5 DO 15 M</t>
  </si>
  <si>
    <t>743152</t>
  </si>
  <si>
    <t>OSVĚTLOVACÍ STOŽÁR  - STOŽÁROVÁ ROZVODNICE S 3-4 JISTÍCÍMI PRVKY</t>
  </si>
  <si>
    <t>743166</t>
  </si>
  <si>
    <t>OSVĚTLOVACÍ STOŽÁR  - ELEKTRICKÉ SKLOPNÉ ZAŘÍZENÍ</t>
  </si>
  <si>
    <t>743168</t>
  </si>
  <si>
    <t>OSVĚTLOVACÍ STOŽÁR  - ZÁBRANA PROTI NAJETÍ</t>
  </si>
  <si>
    <t>1. Položka obsahuje:  
 – veškeré příslušenství a uzavírací nátěr, technický popis viz. projektová dokumentace  
2. Položka neobsahuje:  
 – zemní práce, betonový základ  
3. Způsob měření:  
Udává se počet kusů kompletní konstrukce nebo práce.</t>
  </si>
  <si>
    <t>743236</t>
  </si>
  <si>
    <t>OSVĚTLOVACÍ VĚŽ  - ZÁBRANA PROTI NAJETÍ KONSTRUKCE OCELOVÁ L, KOMPLETNÍ DODÁVKA</t>
  </si>
  <si>
    <t>1. Položka obsahuje:  
 – materiál  
 – ochrannou síť na podstavci včetně betonových patek  
2. Položka neobsahuje:  
 X  
3. Způsob měření:  
Udává se počet kusů kompletní konstrukce nebo práce.</t>
  </si>
  <si>
    <t>743334</t>
  </si>
  <si>
    <t>VÝLOŽNÍK PRO MONTÁŽ SVÍTIDLA NA STOŽÁR TŘÍ- A ČTYŘRAMENNÝ S ÚPRAVOU PRO SVĚTLOMET</t>
  </si>
  <si>
    <t xml:space="preserve">  SO 01-86-07</t>
  </si>
  <si>
    <t>Žst. Vlkov u Tišnova, DOÚO</t>
  </si>
  <si>
    <t>SO 01-86-07</t>
  </si>
  <si>
    <t>45747</t>
  </si>
  <si>
    <t>VYROVNÁVACÍ A SPÁD VRSTVY Z MALTY ZVLÁŠTNÍ (PLASTMALTA)</t>
  </si>
  <si>
    <t>položka zahrnuje:  
- dodání zvláštní malty (plastmalty) předepsané kvality a její rozprostření v předepsané tloušťce a v předepsaném tvaru</t>
  </si>
  <si>
    <t>631384</t>
  </si>
  <si>
    <t>MAZANINA ZE ŽELEZOBETONU DO C25/30 VČET VÝZTUŽE</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</si>
  <si>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</si>
  <si>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</si>
  <si>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</si>
  <si>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položka zahrnuje:  
- dodávku veškerého materiálu potřebného pro předepsanou úpravu v předepsané kvalitě  
- nutné vyspravení podkladu, případně zatření spar  
- položení vrstvy v předepsané tloušťce  
- potřebná lešení a podpěrné konstrukce</t>
  </si>
  <si>
    <t>632922</t>
  </si>
  <si>
    <t>DLAŽBY PODLAH Z DLAŽDIC BETON (NEBO GRANITOID) DO LOŽE Z MC</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</si>
  <si>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</si>
  <si>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</si>
  <si>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</si>
  <si>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</si>
  <si>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742I12</t>
  </si>
  <si>
    <t>KABEL NN CU OVLÁDACÍ 7-12ŽÍLOVÝ OD 4 DO 6 MM2</t>
  </si>
  <si>
    <t>742M12</t>
  </si>
  <si>
    <t>UKONČENÍ 7-12ŽÍLOVÉHO KABELU V ROZVADĚČI NEBO NA PŘÍSTROJI OD 4 DO 6 MM2</t>
  </si>
  <si>
    <t>742M22</t>
  </si>
  <si>
    <t>UKONČENÍ 7-12ŽÍLOVÉHO KABELU KABELOVOU SPOJKOU OD 4 DO 6 MM2</t>
  </si>
  <si>
    <t>743B12</t>
  </si>
  <si>
    <t>OVLADAČ PRO DÁLKOVÉ OVLÁDÁNÍ MOTOROVÝCH POHONŮ TRAKČNÍCH ODPOJOVAČŮ (DOÚO) OD 5 DO 8 KS</t>
  </si>
  <si>
    <t>1. Položka obsahuje:  
 – instalaci rozvaděče vč. zapojení, zhotovení výrobní dokumentace  
 – technický popis viz. projektová dokumentace  
2. Položka neobsahuje:  
 X  
3. Způsob měření:  
Udává se počet kusů kompletní konstrukce nebo práce.</t>
  </si>
  <si>
    <t>743B14</t>
  </si>
  <si>
    <t>OVLADAČ PRO DÁLKOVÉ OVLÁDÁNÍ MOTOROVÝCH POHONŮ TRAKČNÍCH ODPOJOVAČŮ (DOÚO) OD 13 DO 16 KS</t>
  </si>
  <si>
    <t>743B15</t>
  </si>
  <si>
    <t>OVLADAČ PRO DÁLK.OVLÁDÁNÍ MOTOR.POHONŮ TRAKČ.ODPOJOVAČŮ (DOÚO)-ROZŠÍŘENÍ O MODUL PRO KOMUNIKACI S NADŘAZENÝM SYST.POMOCÍ DOHODNUTÉHO PROTOKOLU</t>
  </si>
  <si>
    <t>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</si>
  <si>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743B18</t>
  </si>
  <si>
    <t>OVLADAČ PRO DÁLKOVÉ OVLÁDÁNÍ MOTOR.POHONŮ TRAKČNÍCH ODPOJOVAČŮ (DOÚO)-NASTAVENÍ A SEŘÍZENÍ SYSTÉMU DOÚO V NÁVAZNOSTI NA DÁLKOVÉ ŘÍZENÍ A OVLÁDÁNÍ</t>
  </si>
  <si>
    <t>1. Položka obsahuje:  
 – nastavení a seřízení systému, vybavení příslušným softwarem, včetně měření vstupních a výstupních údajů  
2. Položka neobsahuje:  
 X  
3. Způsob měření:  
Udává se počet kusů kompletní konstrukce nebo práce.</t>
  </si>
  <si>
    <t>743B1A</t>
  </si>
  <si>
    <t>OVLADAČ PRO DÁLKOVÉ OVLÁDÁNÍ MOTOROVÝCH POHONŮ TRAKČNÍCH ODPOJOVAČŮ (DOÚO) - NAPÁJECÍ SOUPRAVA S ODDĚLOVACÍM TRANSFORMÁTOREM A HIS</t>
  </si>
  <si>
    <t>1. Položka obsahuje:  
 – instalaci rozvaděče vč. zapojení  
 – technický popis viz. projektová dokumentace  
2. Položka neobsahuje:  
 X  
3. Způsob měření:  
Udává se počet kusů kompletní konstrukce nebo práce.</t>
  </si>
  <si>
    <t>743Z61</t>
  </si>
  <si>
    <t>DEMONTÁŽ OVLADAČE PRO DOÚO</t>
  </si>
  <si>
    <t>743Z62</t>
  </si>
  <si>
    <t>DEMONTÁŽ NAPÁJECÍ SOUPRAVY PRO NAPÁJENÍ OVLADAČŮ DOÚO</t>
  </si>
  <si>
    <t>747112</t>
  </si>
  <si>
    <t>KONTROLA MANIPULAČNÍCH, OVLÁDACÍCH NEBO RELÉOVÝCH ROZVADĚČŮ, 1 POLE</t>
  </si>
  <si>
    <t xml:space="preserve">  SO 01-86-08</t>
  </si>
  <si>
    <t>Žst. Vlkov u Tišnova, přeložky silnoproudých zařízení</t>
  </si>
  <si>
    <t>SO 01-86-08</t>
  </si>
  <si>
    <t>viz. projektová dokumentace</t>
  </si>
  <si>
    <t>742H22</t>
  </si>
  <si>
    <t>KABEL NN ČTYŘ- A PĚTIŽÍLOVÝ AL S PLASTOVOU IZOLACÍ OD 4 DO 16 MM2</t>
  </si>
  <si>
    <t>742H44</t>
  </si>
  <si>
    <t>KABEL NN ČTYŘ- A PĚTIŽÍLOVÝ CU FLEXIBILNÍ OD 70 DO 120 MM2</t>
  </si>
  <si>
    <t>743Z31</t>
  </si>
  <si>
    <t>DEMONTÁŽ ELEKTROVÝZBROJE OSVĚTLOVACÍHO STOŽÁRU VÝŠKY DO 15 M</t>
  </si>
  <si>
    <t>74D121</t>
  </si>
  <si>
    <t>PŘIPEVNĚNÍ SVORKOVNICOVÉ SKŘÍNĚ (BEZ DODÁVKY SVORKOVNICOVÉ SKŘÍNĚ) NA STOŽÁR TV</t>
  </si>
  <si>
    <t>74D601</t>
  </si>
  <si>
    <t>DEMONTÁŽE (OSVĚTLENÍ NA TV) SVÍTIDEL VČETNĚ UPEVNĚNÍ</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</si>
  <si>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</si>
  <si>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</si>
  <si>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</si>
  <si>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74D607</t>
  </si>
  <si>
    <t>DEMONTÁŽE (OSVĚTLENÍ NA TV) SVOD NN KABELU ZE STOŽÁRU TV DO ZEMĚ VČETNĚ KRYTU</t>
  </si>
  <si>
    <t>74xxR1</t>
  </si>
  <si>
    <t>SKŘÍŇ ROZPOJOVACÍ PLASTOVÁ PILÍŘOVÁ KSP1 DLE TOS Č.1</t>
  </si>
  <si>
    <t>1. Položka obsahuje:  
 – kompletní dodávku a montáž  
 – technický popis viz. projektová dokumentace  
2. Položka neobsahuje:  
 X  
3. Způsob měření:  
Udává se počet kusů kompletní konstrukce nebo práce.</t>
  </si>
  <si>
    <t>74xxR2</t>
  </si>
  <si>
    <t>SKŘÍŇ ROZPOJOVACÍ PLASTOVÁ PILÍŘOVÁ KSP2 DLE TOS Č.2</t>
  </si>
  <si>
    <t>74xxR3</t>
  </si>
  <si>
    <t>PROVIZORNÍ ROZVADĚČ OSVĚTLENÍ ROP DLE TOS Č.3</t>
  </si>
  <si>
    <t>74xxR4</t>
  </si>
  <si>
    <t>PROVIZORNÍ ROZVADĚČ R-ZZ DLE TOS Č.4</t>
  </si>
  <si>
    <t>74xxR5</t>
  </si>
  <si>
    <t>ZAPŮJČENÍ A PROVOZ MOBILNÍHO NÁHRADNÍHO ZDROJE S AUTOMATICKÝM STARTEM DO 32 KVA</t>
  </si>
  <si>
    <t>1den</t>
  </si>
  <si>
    <t>Viz dokumentace</t>
  </si>
  <si>
    <t>1. Položka obsahuje:  
 – cenu za zapůjčení a dobu provozu náhradního zdroje ve stanici / zastávce vč. dovozu na místo určení a zapojení do stávajících rozvodů  
2. Položka neobsahuje:  
 X  
3. Způsob měření:  
Udává se čas v hodinách.</t>
  </si>
  <si>
    <t xml:space="preserve">  SO 01-86-09</t>
  </si>
  <si>
    <t>Žst. Vlkov u Tišnova, přípojka 22kV</t>
  </si>
  <si>
    <t>SO 01-86-09</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</si>
  <si>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</si>
  <si>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742362</t>
  </si>
  <si>
    <t>VEDENÍ VENKOVNÍ VN, OMEZOVAČ PŘEPĚTÍ</t>
  </si>
  <si>
    <t>1. Položka obsahuje:  
 – upevnění vč. veškerého příslušenství  
2. Položka neobsahuje:  
 X  
3. Způsob měření:  
Udává se počet kusů kompletní konstrukce nebo práce.</t>
  </si>
  <si>
    <t>742364</t>
  </si>
  <si>
    <t>VEDENÍ VENKOVNÍ VN, KABELOVÝ SVOD</t>
  </si>
  <si>
    <t>742573</t>
  </si>
  <si>
    <t>KABEL VN - JEDNOŽÍLOVÝ, 22-AXEKVC(V)E(Y) OD 185 DO 300 MM2</t>
  </si>
  <si>
    <t>742723</t>
  </si>
  <si>
    <t>KABELOVÁ SPOJKA VN JEDNOŽÍLOVÁ PRO KABELY PŘES 6 KV OD 185 DO 300 MM2</t>
  </si>
  <si>
    <t>D.2.3.7</t>
  </si>
  <si>
    <t>Ukolejnění kovových konstrukcí</t>
  </si>
  <si>
    <t xml:space="preserve">  SO 01-87-01</t>
  </si>
  <si>
    <t>Žst. Vlkov u Tišnova, ukolejnění kovových konstrukcí</t>
  </si>
  <si>
    <t>SO 01-87-01</t>
  </si>
  <si>
    <t>viz příloha č.3 - Soupis sestavení + rezervy na postupy výstavby</t>
  </si>
  <si>
    <t>74C921</t>
  </si>
  <si>
    <t>PŘÍMÉ UKOLEJNĚNÍ KONSTRUKCE VŠECH TYPŮ (VČETNĚ VÝZTUŽNÝCH DVOJIC) - 1 VODIČ</t>
  </si>
  <si>
    <t>74C922</t>
  </si>
  <si>
    <t>PŘÍMÉ UKOLEJNĚNÍ KONSTRUKCE VŠECH TYPŮ (VČETNĚ VÝZTUŽNÝCH DVOJIC) - 2 VODIČE</t>
  </si>
  <si>
    <t>74C923</t>
  </si>
  <si>
    <t>NEPŘÍMÉ UKOLEJNĚNÍ KONSTRUKCE VŠECH TYPŮ (VČETNĚ VÝZTUŽNÝCH DVOJIC) - 1 VODIČ</t>
  </si>
  <si>
    <t>74C924</t>
  </si>
  <si>
    <t>NEPŘÍMÉ UKOLEJNĚNÍ KONSTRUKCE VŠECH TYPŮ (VČETNĚ VÝZTUŽNÝCH DVOJIC) - 2 VODIČE</t>
  </si>
  <si>
    <t>74C931</t>
  </si>
  <si>
    <t>KONZOLA PRO OCHRANNÉ LANO NA STOŽÁRU VŠECH TYPŮ NEBO BRÁNĚ</t>
  </si>
  <si>
    <t>74C932</t>
  </si>
  <si>
    <t>KOTVENÍ OCHRANNÉHO LANA NA STOŽÁRU - JEDNODUCHÉ, DVOJITÉ</t>
  </si>
  <si>
    <t>74C942</t>
  </si>
  <si>
    <t>TAŽENÍ OCHRANNÉHO LANA 70 MM2 FE</t>
  </si>
  <si>
    <t>74C971</t>
  </si>
  <si>
    <t>POSPOJOVÁNÍ VODIVÝCH KONSTRUKCÍ PROUDOVOU PROPOJKOU</t>
  </si>
  <si>
    <t>74C974</t>
  </si>
  <si>
    <t>AKTUALIZACE KSU A TP DLE KOLEJOVÝCH POSTUPŮ ZA 100 M ZPROVOZŇOVANÉ SKUPINY</t>
  </si>
  <si>
    <t>dle délky úprav na 100m</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</si>
  <si>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</si>
  <si>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</si>
  <si>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</si>
  <si>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</si>
  <si>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R74C941-01</t>
  </si>
  <si>
    <t>TAŽENÍ OCHRANNÉHO VODIČE FEZN O10MM V PE TRUBCE</t>
  </si>
  <si>
    <t>R74C941-02</t>
  </si>
  <si>
    <t>TAŽENÍ OCHRANNÉHO VODIČE FEZN O10MM</t>
  </si>
  <si>
    <t>R74C971-03</t>
  </si>
  <si>
    <t>PŘÍČNÉ PROPOJENÍ KOLEJE 2x14Fe</t>
  </si>
  <si>
    <t>74D</t>
  </si>
  <si>
    <t>74F459</t>
  </si>
  <si>
    <t>DEMONTÁŽ UKOLEJNĚNÍ KONSTRUKCÍ A PODPĚR VČETNĚ UCHYCENÍ A VODIČE</t>
  </si>
  <si>
    <t>viz příloha č.1 - Technická zpráva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</si>
  <si>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</si>
  <si>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Revize, zkoušky, měření  a technická pomoc TV</t>
  </si>
  <si>
    <t>74F314</t>
  </si>
  <si>
    <t>MĚŘENÍ DOTYKOVÉHO NAPĚTÍ U VODIVÉ KONSTRUKCE</t>
  </si>
  <si>
    <t>R74F314-01</t>
  </si>
  <si>
    <t>MĚŘENÍ POTENCIÁLU KOLEJNICE - ZEM (1 NAPÁJECÍ ÚSEK)</t>
  </si>
  <si>
    <t>1. Položka obsahuje:  
– měření elektrických parametrů TV pro úpravu zpětné cesty  
2. Položka neobsahuje:  
X  
3. Způsob měření:  
Napájecí úsek se uvažuje buď TT-SpS, nebo TM – TM.</t>
  </si>
  <si>
    <t>75B</t>
  </si>
  <si>
    <t>Ukolejnění přepěťové ochrany TV, KO 75Hz/275Hz</t>
  </si>
  <si>
    <t>R75C813-01</t>
  </si>
  <si>
    <t>DODÁVKA SYMETRIZAČNÍ (SYT) / UKK TLUMIVKY (UT)</t>
  </si>
  <si>
    <t>viz příloha č.2 - KSU</t>
  </si>
  <si>
    <t>1. Položka obsahuje: Dodávka symetrizační tlumivky podle typu, potřebného pomocného materiálu a dopravy do staveništního skladu. Symetrizační tlumivka se měří v kusech (ks).</t>
  </si>
  <si>
    <t>R75C814-01</t>
  </si>
  <si>
    <t>DODÁVKA KOLEJOVÉ PROPOJKY PRO PŘIPOJENÍ SYMETRIZAČNÍ/UKK TLUMIVKY</t>
  </si>
  <si>
    <t>1. Položka obsahuje: 'Dodávka propojky podle typu a potřebné délky včetně potřebného pomocného materiálu a dopravy do staveništního skladu. Propojka se měří v kusech (ks).</t>
  </si>
  <si>
    <t>R75C871-01</t>
  </si>
  <si>
    <t>MONTÁŽ SYMETRIZAČNÍ / UKK TLUMIVKY</t>
  </si>
  <si>
    <t>1. Položka obsahuje: 'Montáž symetrizační tlumivky se měří v kusech (ks). Položka obsahuje všechny náklady na montáž tlumivky se všemi pomocnými a doplňujícími pracemi a součástmi, případné použití mechanizmů, včetně dopravy ze skladu k místu montáže, náklady na mzdy.</t>
  </si>
  <si>
    <t>R75C872-01</t>
  </si>
  <si>
    <t>MONTÁŽ KOLEJOVÝCH PROPOJEK PRO PŘIPOJENÍ SYMETRIZAČNÍ/UKK TLUMIVKY</t>
  </si>
  <si>
    <t>1. Položka obsahuje: 'Rozměření místa připojení, případné vyvrtání otvorů, připojení propojek, připevnění propojek k pražcům. Demontáž se provádí obdobným způsobem. Montáž propojek se měří v kusech (ks). Položka obsahuje všechny náklady na montáž propojek se všemi pomocnými a doplňujícími pracemi a součástmi, případné použití mechanizmů, včetně dopravy ze skladu k místu montáže, náklady na mzdy.</t>
  </si>
  <si>
    <t>D.2.3.8</t>
  </si>
  <si>
    <t>Vnější uzemnění</t>
  </si>
  <si>
    <t xml:space="preserve">  SO 01-88-01</t>
  </si>
  <si>
    <t>žst. Vlkov u Tišnova, uzemnění technologické budovy</t>
  </si>
  <si>
    <t>SO 01-88-01</t>
  </si>
  <si>
    <t>R706212</t>
  </si>
  <si>
    <t>VODĚ A PLYNOTĚSNÁ UCPÁVKA PRO DN OTVORU 65 - 110mm</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</si>
  <si>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</si>
  <si>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1. Položka obsahuje: – vyhotovení otvoru pro pouzdro a jeho zatěsnění2. Položka neobsahuje: X3. Způsob měření:Udává se počet kusů kompletní konstrukce nebo práce.</t>
  </si>
  <si>
    <t>1. Položka obsahuje: – svorku pro spojování, ochranné nátěry – upevnění vč. veškerého příslušenství2. Položka neobsahuje: X3. Způsob měření:Udává se počet kusů kompletní konstrukce nebo práce.</t>
  </si>
  <si>
    <t>741Z05</t>
  </si>
  <si>
    <t>DEMONTÁŽ VNĚJŠÍHO UZEMNĚNÍ</t>
  </si>
  <si>
    <t>747414</t>
  </si>
  <si>
    <t>MĚŘENÍ ZEMNÍCH ODPORŮ - ZEMNICÍ SÍTĚ DÉLKY PÁSKU PŘES 100 DO 200 M</t>
  </si>
  <si>
    <t xml:space="preserve">  SO 01-88-02</t>
  </si>
  <si>
    <t>žst. Vlkov u Tišnova, uzemnění TS 25/0,4kV pro zab. zař.</t>
  </si>
  <si>
    <t>SO 01-88-02</t>
  </si>
  <si>
    <t>741B11</t>
  </si>
  <si>
    <t>ZEMNÍCÍ TYČ FEZN DÉLKY DO 2 M</t>
  </si>
  <si>
    <t>1. Položka obsahuje: – přípravu podkladu pro osazení – spojování – ochranný nátěr spoje dle příslušných norem2. Položka neobsahuje: X3. Způsob měření:Udává se počet kusů kompletní konstrukce nebo práce.</t>
  </si>
  <si>
    <t>742F43</t>
  </si>
  <si>
    <t>KABEL NN NEBO VODIČ JEDNOŽÍLOVÝ CU FLEXIBILNÍ OD 25 DO 50 MM2</t>
  </si>
  <si>
    <t>D.2.4.1</t>
  </si>
  <si>
    <t>Příprava území, kácení, rekultivace</t>
  </si>
  <si>
    <t xml:space="preserve">  SO 01-92-01</t>
  </si>
  <si>
    <t>Žst. Vlkov u Tišnova, náhradní výsadby a vegetační úpravy - kácení</t>
  </si>
  <si>
    <t>SO 01-92-01</t>
  </si>
  <si>
    <t>odstranění křovin a stromů do průměru 100 mm  
doprava dřevin bez ohledu na vzdálenost  
spálení na hromadách nebo štěpkování</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</si>
  <si>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</si>
  <si>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</si>
  <si>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</si>
  <si>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</si>
  <si>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</si>
  <si>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</si>
  <si>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</si>
  <si>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</si>
  <si>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</si>
  <si>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</si>
  <si>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</si>
  <si>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D.2.4.2</t>
  </si>
  <si>
    <t>Náhradní výsadba</t>
  </si>
  <si>
    <t xml:space="preserve">  SO 01-96-01</t>
  </si>
  <si>
    <t>Žst. Vlkov u Tišnova, náhradní výsadby a vegetační úpravy - náhradní výsadby</t>
  </si>
  <si>
    <t>SO 01-96-01</t>
  </si>
  <si>
    <t>Náhradní výsadby</t>
  </si>
  <si>
    <t>R184B14</t>
  </si>
  <si>
    <t>Ceny za náhradní výsadbu pro jednotlivé obce vychází z hodnoty ekologické újmy za pokácené dřeviny a jsou nedílnou součástí TZ. Náhradní výsadba bude provedena dle arboristického standardu řady A SPPK A02 002:2013-Výsadba stromů, včetně následné péče.   
V rozpočtu je uvedena souhrná hodnota pro ekologickou újmu, hodnoty ekologické újmy pro jednotlivé katastrální území jsou uvedeny v TZ SO 01-96-01.</t>
  </si>
  <si>
    <t>D.2.4.3</t>
  </si>
  <si>
    <t>Zabezpečení veřejných zájmů</t>
  </si>
  <si>
    <t xml:space="preserve">  SO 01-59-01</t>
  </si>
  <si>
    <t>Žst. Vlkov u Tišnova, provizorní komunikace a dopravní značení</t>
  </si>
  <si>
    <t>SO 01-59-01</t>
  </si>
  <si>
    <t>((0,05+0,07+0,12)*(850+(0,3*7150)))+((0,05)*7150*0,6)+((0,05+0,07+0,12)*(0,1*7150), AB t. 0,24 cm (Ferenc+Rotschein)</t>
  </si>
  <si>
    <t>63*0,15 silniční betonové pnely tl. 150mm (rozšíření křižovatky, dočasné)</t>
  </si>
  <si>
    <t>=418,3+45+1215+28,4, demolice ŠD podkladů, vozoveky</t>
  </si>
  <si>
    <t>((7850*0,1)*1,25*0,5)+((100+2700+63)*1,45*0,5)+((7850*0,1/6,5)*0,75*1*2)+((100+2700+63)*0,7*0,5*2/3), ), výměna podloží do tl. 0,5m + odkop krajnic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</si>
  <si>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</si>
  <si>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((7850*0,1)*1,25*0,5)+((100+2700+63)*1,45*0,5)+((7850*0,1/6,5)*0,75*1*2)+((100+2700+63)*0,7*0,5*2/3), výměna podloží do tl. 0,5m + zásyp krajnic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</si>
  <si>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</si>
  <si>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=(7850+100+2700)*1,45</t>
  </si>
  <si>
    <t>=((((750+350)*0,4)+(150+20+900))*2*4)+((750+350)*0,6*2*1,5)</t>
  </si>
  <si>
    <t>Zahrnuje pokosení se shrabáním, naložení shrabků na dopravní prostředek, s odvozem a se složením, to vše bez ohledu na sklon terénu         
zahrnuje nutné zalití a hnojení</t>
  </si>
  <si>
    <t>=(((((750+350)*0,4)+(150+20+900))*2*4)+((750+350)*0,6*2*1,5))*0,1</t>
  </si>
  <si>
    <t>=150*2</t>
  </si>
  <si>
    <t>- dodání kameniva předepsané kvality a zrnitosti    
- rozprostření a zhutnění vrstvy v předepsané tloušťce    
- zřízení vrstvy bez rozlišení šířky, pokládání vrstvy po etapách    
- nezahrnuje postřiky, nátěry</t>
  </si>
  <si>
    <t>56336</t>
  </si>
  <si>
    <t>VOZOVKOVÉ VRSTVY ZE ŠTĚRKODRTI TL. DO 300MM</t>
  </si>
  <si>
    <t>((2700)*1,5)+(90)+((0,1*7150*1,45))  ŠD tl. 300 mm pod bet panely Ferenc + pod asfaltobetonovými vrstvami Rotschein</t>
  </si>
  <si>
    <t>564632</t>
  </si>
  <si>
    <t>VOZOVKOVÉ VRSTVY Z PENETRAČNÍHO MAKADAMU HRUBÉHO TL. 100MM</t>
  </si>
  <si>
    <t>100, PMH penetračný makadam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</si>
  <si>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</si>
  <si>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=(750+350+150+20+900)*2*0,25</t>
  </si>
  <si>
    <t>dodání kameniva předepsané kvality a zrnitosti         
- rozprostření a zhutnění vrstvy v předepsané tloušťce         
- zřízení vrstvy bez rozlišení šířky, pokládání vrstvy po etapách</t>
  </si>
  <si>
    <t>3780+1670 (ve vozovce + na odžezaná místa)</t>
  </si>
  <si>
    <t>dodání všech předepsaných materiálů pro postřiky v předepsaném množství         
- provedení dle předepsaného technologického předpisu         
- zřízení vrstvy bez rozlišení šířky, pokládání vrstvy po etapách         
- úpravu napojení, ukončení</t>
  </si>
  <si>
    <t>(0,1*8200)+920 infiltrační postřik</t>
  </si>
  <si>
    <t>572752</t>
  </si>
  <si>
    <t>DVOUVRSTVÝ NÁTĚR Z MODIFIK ASFALTU DO 2,5KG/M2</t>
  </si>
  <si>
    <t>- dodání všech předepsaných materiálů pro nátěry v předepsaném množství    
- provedení dle předepsaného technologického předpisu    
- zřízení vrstvy bez rozlišení šířky, pokládání vrstvy po etapách    
- úpravu napojení, ukončení</t>
  </si>
  <si>
    <t>574B44</t>
  </si>
  <si>
    <t>ASFALTOVÝ BETON PRO OBRUSNÉ VRSTVY MODIFIK ACO 11+, 11S TL. 50MM</t>
  </si>
  <si>
    <t>=(1*7150)+(850)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</si>
  <si>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</si>
  <si>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574F07</t>
  </si>
  <si>
    <t>ASFALTOVÝ BETON PRO PODKLADNÍ VRSTVY MODIFIK ACP 22+, 22S</t>
  </si>
  <si>
    <t>((0,1*7500)+(920))*0,12</t>
  </si>
  <si>
    <t>2700+63, silniční panely na polní cestu a rozšížení křižovatky, tl. 150 mm včetě lože (štěrk tl 50 mm 0-4 + štěrk tl 100 mm 0-8 )</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</si>
  <si>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</si>
  <si>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574D68</t>
  </si>
  <si>
    <t>ASFALTOVÝ BETON PRO LOŽNÍ VRSTVY MODIFIK ACL 22+, 22S TL. 70MM</t>
  </si>
  <si>
    <t>=(0,4*7250)+(880)</t>
  </si>
  <si>
    <t>914161</t>
  </si>
  <si>
    <t>DOPRAVNÍ ZNAČKY ZÁKLADNÍ VELIKOSTI HLINÍKOVÉ FÓLIE TŘ 1 - DODÁVKA A MONTÁŽ</t>
  </si>
  <si>
    <t>položka zahrnuje:       
- dodávku a montáž značek v požadovaném provedení</t>
  </si>
  <si>
    <t>914179</t>
  </si>
  <si>
    <t>DOPRAV ZNAČKY ZÁKL VEL HLINÍK FÓLIE TŘ 2 - NÁJEMNÉ</t>
  </si>
  <si>
    <t>KSDEN</t>
  </si>
  <si>
    <t>210*(13*6)+360*(40), odhad</t>
  </si>
  <si>
    <t>položka zahrnuje sazbu za pronájem dopravních značek a zařízení, počet jednotek je určen jako součin počtu značek a počtu dní použití</t>
  </si>
  <si>
    <t>Položka zahrnuje:       
dodání a pokládku betonových obrubníků o rozměrech předepsaných zadávací dokumentací       
betonové lože i boční betonovou opěrku.</t>
  </si>
  <si>
    <t>3, zkouška obsahu dehtu v asfaltobetonových změsích. (50 000 x 1,15 _ 57 500)</t>
  </si>
  <si>
    <t>(418,3+45+1215+28,4+3415,487) = 5122,187 m3 - 10244,374 ton</t>
  </si>
  <si>
    <t>994,410 m3 - 2287,143 ton, 90%</t>
  </si>
  <si>
    <t>(9,5+14,175) = 23,675 m3 = 61,555 ton</t>
  </si>
  <si>
    <t>110,490m3- 254,127 ton, 10%</t>
  </si>
  <si>
    <t>D.9</t>
  </si>
  <si>
    <t xml:space="preserve">  SO 90-90</t>
  </si>
  <si>
    <t>SO 90-90</t>
  </si>
  <si>
    <t>POPLATKY ZA LIKVIDACI ODPADŮ NEKONTAMINOVANÝCH - 17 03 02 VYBOURANÝ ASFALTOVÝ BETON BEZ DEHTU VČETNĚ DOPRAVY</t>
  </si>
  <si>
    <t>POPLATKY ZA LIKVIDACI ODPADŮ NEKONTAMINOVANÝCH - 17 01 01 BETON Z DEMOLIC OBJEKTŮ, ZÁKLADŮ TV, KŮLY A SLOUPY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</si>
  <si>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</si>
  <si>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</si>
  <si>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02 SKLO Z INTERIÉRŮ REKONSTRUOVANÝCH OBJEKTŮ, VČETNĚ DOPRAVY</t>
  </si>
  <si>
    <t>POPLATKY ZA LIKVIDACI ODPADŮ NEKONTAMINOVANÝCH - 17 01 01 ŽELEZNIČNÍ PRAŽCE BETONOVÉ VČETNĚ DOPRAVY</t>
  </si>
  <si>
    <t>POPLATKY ZA LIKVIDACI ODPADŮ NEKONTAMINOVANÝCH - 16 02 14 TRAFO BEZ NÁPLNĚ PCB A ŠKODLIVIN VČETNĚ DOPRAVY</t>
  </si>
  <si>
    <t>POPLATKY ZA LIKVIDACI ODPADŮ NEKONTAMINOVANÝCH - 20 03 01 SMĚSNÝ KOMUNÁLNÍ ODPAD, VČETNĚ DOPRAVY</t>
  </si>
  <si>
    <t>POPLATKY ZA LIKVIDACI ODPADŮ NEKONTAMINOVANÝCH - 17 02 03 PLASTY: POLYETYLÉNOVÉ PODLOŽKY (ŽEL. SVRŠEK), HDPE TRUBKY, KANALIZAČNÍ TRUBKY, VČETNĚ DOPRAVY</t>
  </si>
  <si>
    <t>POPLATKY ZA LIKVIDACI ODPADŮ NEKONTAMINOVANÝCH - 07 02 99 PRYŽOVÉ PODLOŽKY (ŽEL. SVRŠEK), VČETNĚ DOPRAVY</t>
  </si>
  <si>
    <t>POPLATKY ZA LIKVIDACI ODPADŮ NEKONTAMINOVANÝCH - 17 01 03 IZOLÁTORY PORCELÁNOVÉ VČETNĚ DOPRAVY</t>
  </si>
  <si>
    <t>POPLATKY ZA LIKVIDACI ODPADŮ NEKONTAMINOVANÝCH - 16 02 14 ELEKTROŠROT (VYŘAZENÁ ELEKTRICKÁ ZAŘÍZENÍ A PŘÍSTROJE), VČETNĚ DOPRAVY</t>
  </si>
  <si>
    <t>POPLATKY ZA LIKVIDACI ODPADŮ NEKONTAMINOVANÝCH - 17 06 04 ZBYTKY IZOLAČNÍCH MATERIÁLŮ VČETNĚ DOPRAVY</t>
  </si>
  <si>
    <t>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</si>
  <si>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273/2021 Sb.)       
Způsob likvidace: skládka S-NO</t>
  </si>
  <si>
    <t>POPLATKY ZA LIKVIDACI ODPADŮ NEBEZPEČNÝCH - 17 05 07* ŠTĚRK Z KOLEJIŠTĚ LOKÁLNĚ ZNEČIŠTĚNÝ ROPNÝMI LÁTKAMI (VÝHYBKY) - BIODEGRADACE, VČETNĚ DOPRAVY</t>
  </si>
  <si>
    <t>Evidenční položka       
N odpad: nebezpečné látky: ropné látky        
Způsob likvidace: biodegradace</t>
  </si>
  <si>
    <t>POPLATKY ZA LIKVIDACI ODPADŮ NEBEZPEČNÝCH - 17 05 03* ZEMINA Z KOLEJIŠTĚ (VÝHYBKY) LOKÁLNĚ ZNEČIŠTĚNÁ ROPNÝMI LÁTKAMI - BIODEGRADACE, VČETNĚ DOPRAVY</t>
  </si>
  <si>
    <t>POPLATKY ZA LIKVIDACI ODPADŮ NEBEZPEČNÝCH - 17 05 03* ZEMINA Z KOLEJIŠTĚ (VÝHYBKY) LOKÁLNĚ ZNEČIŠTĚNÁ NEBEZPEČNÝMI LÁTKAMI (NAPŘ. As, Pb) - SKLÁDKA S-NO, VČETNĚ DOPRAVY</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</si>
  <si>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</si>
  <si>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S-NO</t>
  </si>
  <si>
    <t>POPLATKY ZA LIKVIDACI ODPADŮ NEBEZPEČNÝCH - 17 04 09* - KOVOVÝ ODPAD (VÝHYBKY) ZNEČIŠTĚNÉ MAZADLY, VČETNĚ DOPRAVY</t>
  </si>
  <si>
    <t>Evidenční položka       
N odpad: nebezpečné látky: těžké kovy, ropné látky a pod.        
Způsob likvidace: výkup, druhotná surovina</t>
  </si>
  <si>
    <t>POPLATKY ZA LIKVIDACI ODPADŮ NEBEZPEČNÝCH - 17 03 01* ASFALTOVÉ SMĚSI OBSAHUJÍCÍ DEHET (VOZOVKA, IZOLACE, STAVEBNÍ NÁTĚRY), VČETNĚ DOPRAVY</t>
  </si>
  <si>
    <t>Evidenční položka       
N odpad: nebezpečné látky:dehet (třída vyluhovatelnosti překračuje I, a II. třídu a nepřekračuje III. třídu dle vyhlášky 273/2021 Sb.)       
Způsob likvidace: skládka S-NO, spalovna N odpadu</t>
  </si>
  <si>
    <t>POPLATKY ZA LIKVIDACI ODPADŮ NEBEZPEČNÝCH - 16 06 01* OLOVĚNÉ AKUMULÁTORY, VČETNĚ DOPRAVY</t>
  </si>
  <si>
    <t>POPLATKY ZA LIKVIDACI ODPADŮ NEBEZPEČNÝCH - 16 06 02* NIKL - KADMIOVÉ BATERIE A AKUMULÁTORY, VČETNĚ DOPRAVY</t>
  </si>
  <si>
    <t>POPLATKY ZA LIKVIDACI ODPADŮ NEBEZPEČNÝCH - 16 06 05* JINÉ BATERIE A AKUMULÁTORY (NAPŘ. S LITHIEM), VČETNĚ DOPRAVY</t>
  </si>
  <si>
    <t>POPLATKY ZA LIKVIDACI ODPADŮ NEBEZPEČNÝCH - 17 06 05* STAVEBNÍ MATERIÁLY OBSAHUJÍCÍ AZBEST, VČETNĚ DOPRAVY</t>
  </si>
  <si>
    <t>POPLATKY ZA LIKVIDACI ODPADŮ NEKONTAMINOVANÝCH - 17 04 05 - ŽELEZNÝ A OCELOVÝ ŠROT, VČETNĚ DOPRAVY</t>
  </si>
  <si>
    <t>POPLATKY ZA LIKVIDACI ODPADŮ NEKONTAMINOVANÝCH - 17 04 07 - ŠROT SMĚSNÝCH KOVŮ, VČETNĚ DOPRAVY</t>
  </si>
  <si>
    <t>POPLATKY ZA LIKVIDACI ODPADŮ NEKONTAMINOVANÝCH - 17 04 01 - ODPAD MĚDI A JEJÍCH SLITIN, VČETNĚ DOPRAVY</t>
  </si>
  <si>
    <t>POPLATKY ZA LIKVIDACI ODPADŮ NEKONTAMINOVANÝCH - 17 04 11 - KABELY A VODIČE BEZ NEBEZPEČNÝCH LÁTEK, VČETNĚ DOPRAVY</t>
  </si>
  <si>
    <t>POPLATKY ZA LIKVIDACI ODPADŮ NEBEZPEČNÝCH - 17 04 10* - KABELY A VODIČE OBSAHUJÍCÍ NEBEZPEČNÉ LÁTKY (ROPNÉ LÁTKY, DEHET), VČETNĚ DOPRAVY</t>
  </si>
  <si>
    <t>tuna</t>
  </si>
  <si>
    <t>Evidenční položka     
N odpad: nebezpečné látky  - dehet, ropné láky     
Způsob likvidace: likvidace oprávněnou osobou, skládka S-NO</t>
  </si>
  <si>
    <t>1*(10*1+3*1)=13.000 [A] 
Staré kabely (zabezpečovací, sdělovací) s izolací obsahující nebezpečné látky.  
odhad 10 ks kabelů dlouhých 1 km (původní obvod stanice) + 3 ks kabelů dlouhých 1 km (výběh do traťového úseku) 
váha 1 t / km kabelu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</si>
  <si>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</si>
  <si>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POPLATKY ZA LIKVIDACI ODPADŮ NEKONTAMINOVANÝCH - 17 02 03 ZBYTKY OPTICKÝCH KABELŮ, VČETNĚ DOPRAVY</t>
  </si>
  <si>
    <t>POPLATKY ZA LIKVIDACI ODPADŮ NEKONTAMINOVANÝCH - 15 01 02 - OBALY PLASTOVÉ, VČETNĚ DOPRAVY</t>
  </si>
  <si>
    <t>POPLATKY ZA LIKVIDACI ODPADŮ NEKONTAMINOVANÝCH - 15 01 01 - OBALY PAPÍROVÉ, VČETNĚ DOPRAVY</t>
  </si>
  <si>
    <t>POPLATKY ZA LIKVIDACI ODPADŮ NEKONTAMINOVANÝCH - 15 01 03 - OBALY DŘEVĚNÉ, VČETNĚ DOPRAVY</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</si>
  <si>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</si>
  <si>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</si>
  <si>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</si>
  <si>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</si>
  <si>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</si>
  <si>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</si>
  <si>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</si>
  <si>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</si>
  <si>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</si>
  <si>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</si>
  <si>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</si>
  <si>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</si>
  <si>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</si>
  <si>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</si>
  <si>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t>
  </si>
  <si>
    <t>VSEOB005</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</si>
  <si>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</si>
  <si>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</si>
  <si>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</si>
  <si>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</si>
  <si>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</si>
  <si>
    <t>VSEOB007</t>
  </si>
  <si>
    <t>Publicita stavby</t>
  </si>
  <si>
    <t>Publicita</t>
  </si>
  <si>
    <t>VSEOB008</t>
  </si>
  <si>
    <t>Hlukové měření pro účely realizace stavby</t>
  </si>
  <si>
    <t>popis položky</t>
  </si>
  <si>
    <t>VSEOB009</t>
  </si>
  <si>
    <t>Měření vibrací</t>
  </si>
  <si>
    <t>Položka obsahuje veškeré náklady na provedení měření vibrací (2 body), viz TZ</t>
  </si>
  <si>
    <t>VSEOB010</t>
  </si>
  <si>
    <t>Biologický dozor</t>
  </si>
  <si>
    <t>SOUB</t>
  </si>
  <si>
    <t>VSEOB011</t>
  </si>
  <si>
    <t>Nájmy hrazené zhotovitelem stavby</t>
  </si>
  <si>
    <t>Nájmy do 1 roku 3 3064 m2     
Nájmy nad 1 rok 5 629 m2  
 viz. H Dokladová část, H.4 Geodetická dokumentace, tabulka 4.2.2 Informace ze souboru popisných informací KN</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</si>
</sst>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styles" Target="styles.xml" /><Relationship Id="rId90" Type="http://schemas.openxmlformats.org/officeDocument/2006/relationships/sharedStrings" Target="sharedStrings.xml" /><Relationship Id="rId9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85.xml.rels><?xml version="1.0" encoding="utf-8" standalone="yes"?><Relationships xmlns="http://schemas.openxmlformats.org/package/2006/relationships"><Relationship Id="rId1" Type="http://schemas.openxmlformats.org/officeDocument/2006/relationships/drawing" Target="../drawings/drawing85.xml" /></Relationships>
</file>

<file path=xl/worksheets/_rels/sheet86.xml.rels><?xml version="1.0" encoding="utf-8" standalone="yes"?><Relationships xmlns="http://schemas.openxmlformats.org/package/2006/relationships"><Relationship Id="rId1" Type="http://schemas.openxmlformats.org/officeDocument/2006/relationships/drawing" Target="../drawings/drawing86.xml" /></Relationships>
</file>

<file path=xl/worksheets/_rels/sheet87.xml.rels><?xml version="1.0" encoding="utf-8" standalone="yes"?><Relationships xmlns="http://schemas.openxmlformats.org/package/2006/relationships"><Relationship Id="rId1" Type="http://schemas.openxmlformats.org/officeDocument/2006/relationships/drawing" Target="../drawings/drawing87.xml" /></Relationships>
</file>

<file path=xl/worksheets/_rels/sheet88.xml.rels><?xml version="1.0" encoding="utf-8" standalone="yes"?><Relationships xmlns="http://schemas.openxmlformats.org/package/2006/relationships"><Relationship Id="rId1" Type="http://schemas.openxmlformats.org/officeDocument/2006/relationships/drawing" Target="../drawings/drawing8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13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0+C10+C14+C16+C18+C20+C22+C25+C29+C31+C33+C35+C37+C40+C43+C46+C48+C55+C57+C67+C70+C72+C76+C81+C84+C87+C95+C99+C101+C103+C108+C110+C120+C122+C125+C127+C129+C131</f>
      </c>
    </row>
    <row r="7" spans="2:3" ht="12.75" customHeight="1">
      <c r="B7" s="8" t="s">
        <v>7</v>
      </c>
      <c s="10">
        <f>0+E10+E14+E16+E18+E20+E22+E25+E29+E31+E33+E35+E37+E40+E43+E46+E48+E55+E57+E67+E70+E72+E76+E81+E84+E87+E95+E99+E101+E103+E108+E110+E120+E122+E125+E127+E129+E131</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'PS 01-01-11'!K8+'PS 01-01-11'!M8</f>
      </c>
      <c s="14">
        <f>C11*0.21</f>
      </c>
      <c s="14">
        <f>C11+D11</f>
      </c>
      <c s="13">
        <f>'PS 01-01-11'!T7</f>
      </c>
    </row>
    <row r="12" spans="1:6" ht="12.75">
      <c r="A12" s="11" t="s">
        <v>628</v>
      </c>
      <c s="12" t="s">
        <v>629</v>
      </c>
      <c s="14">
        <f>'PS 01-01-12'!K8+'PS 01-01-12'!M8</f>
      </c>
      <c s="14">
        <f>C12*0.21</f>
      </c>
      <c s="14">
        <f>C12+D12</f>
      </c>
      <c s="13">
        <f>'PS 01-01-12'!T7</f>
      </c>
    </row>
    <row r="13" spans="1:6" ht="12.75">
      <c r="A13" s="11" t="s">
        <v>775</v>
      </c>
      <c s="12" t="s">
        <v>776</v>
      </c>
      <c s="14">
        <f>'PS 01-01-14'!K8+'PS 01-01-14'!M8</f>
      </c>
      <c s="14">
        <f>C13*0.21</f>
      </c>
      <c s="14">
        <f>C13+D13</f>
      </c>
      <c s="13">
        <f>'PS 01-01-14'!T7</f>
      </c>
    </row>
    <row r="14" spans="1:6" ht="12.75">
      <c r="A14" s="11" t="s">
        <v>789</v>
      </c>
      <c s="12" t="s">
        <v>790</v>
      </c>
      <c s="14">
        <f>0+C15</f>
      </c>
      <c s="14">
        <f>C14*0.21</f>
      </c>
      <c s="14">
        <f>0+E15</f>
      </c>
      <c s="13">
        <f>0+F15</f>
      </c>
    </row>
    <row r="15" spans="1:6" ht="12.75">
      <c r="A15" s="11" t="s">
        <v>791</v>
      </c>
      <c s="12" t="s">
        <v>792</v>
      </c>
      <c s="14">
        <f>'PS 01-02-11'!K8+'PS 01-02-11'!M8</f>
      </c>
      <c s="14">
        <f>C15*0.21</f>
      </c>
      <c s="14">
        <f>C15+D15</f>
      </c>
      <c s="13">
        <f>'PS 01-02-11'!T7</f>
      </c>
    </row>
    <row r="16" spans="1:6" ht="12.75">
      <c r="A16" s="11" t="s">
        <v>963</v>
      </c>
      <c s="12" t="s">
        <v>964</v>
      </c>
      <c s="14">
        <f>0+C17</f>
      </c>
      <c s="14">
        <f>C16*0.21</f>
      </c>
      <c s="14">
        <f>0+E17</f>
      </c>
      <c s="13">
        <f>0+F17</f>
      </c>
    </row>
    <row r="17" spans="1:6" ht="12.75">
      <c r="A17" s="11" t="s">
        <v>965</v>
      </c>
      <c s="12" t="s">
        <v>966</v>
      </c>
      <c s="14">
        <f>'PS 01-04-51'!K8+'PS 01-04-51'!M8</f>
      </c>
      <c s="14">
        <f>C17*0.21</f>
      </c>
      <c s="14">
        <f>C17+D17</f>
      </c>
      <c s="13">
        <f>'PS 01-04-51'!T7</f>
      </c>
    </row>
    <row r="18" spans="1:6" ht="12.75">
      <c r="A18" s="11" t="s">
        <v>1066</v>
      </c>
      <c s="12" t="s">
        <v>1067</v>
      </c>
      <c s="14">
        <f>0+C19</f>
      </c>
      <c s="14">
        <f>C18*0.21</f>
      </c>
      <c s="14">
        <f>0+E19</f>
      </c>
      <c s="13">
        <f>0+F19</f>
      </c>
    </row>
    <row r="19" spans="1:6" ht="12.75">
      <c r="A19" s="11" t="s">
        <v>1068</v>
      </c>
      <c s="12" t="s">
        <v>1069</v>
      </c>
      <c s="14">
        <f>'PS 01-02-21'!K8+'PS 01-02-21'!M8</f>
      </c>
      <c s="14">
        <f>C19*0.21</f>
      </c>
      <c s="14">
        <f>C19+D19</f>
      </c>
      <c s="13">
        <f>'PS 01-02-21'!T7</f>
      </c>
    </row>
    <row r="20" spans="1:6" ht="12.75">
      <c r="A20" s="11" t="s">
        <v>1196</v>
      </c>
      <c s="12" t="s">
        <v>1197</v>
      </c>
      <c s="14">
        <f>0+C21</f>
      </c>
      <c s="14">
        <f>C20*0.21</f>
      </c>
      <c s="14">
        <f>0+E21</f>
      </c>
      <c s="13">
        <f>0+F21</f>
      </c>
    </row>
    <row r="21" spans="1:6" ht="12.75">
      <c r="A21" s="11" t="s">
        <v>1198</v>
      </c>
      <c s="12" t="s">
        <v>1199</v>
      </c>
      <c s="14">
        <f>'PS 01-02-31'!K8+'PS 01-02-31'!M8</f>
      </c>
      <c s="14">
        <f>C21*0.21</f>
      </c>
      <c s="14">
        <f>C21+D21</f>
      </c>
      <c s="13">
        <f>'PS 01-02-31'!T7</f>
      </c>
    </row>
    <row r="22" spans="1:6" ht="12.75">
      <c r="A22" s="11" t="s">
        <v>1310</v>
      </c>
      <c s="12" t="s">
        <v>1311</v>
      </c>
      <c s="14">
        <f>0+C23+C24</f>
      </c>
      <c s="14">
        <f>C22*0.21</f>
      </c>
      <c s="14">
        <f>0+E23+E24</f>
      </c>
      <c s="13">
        <f>0+F23+F24</f>
      </c>
    </row>
    <row r="23" spans="1:6" ht="12.75">
      <c r="A23" s="11" t="s">
        <v>1312</v>
      </c>
      <c s="12" t="s">
        <v>1313</v>
      </c>
      <c s="14">
        <f>'PS 01-02-41'!K8+'PS 01-02-41'!M8</f>
      </c>
      <c s="14">
        <f>C23*0.21</f>
      </c>
      <c s="14">
        <f>C23+D23</f>
      </c>
      <c s="13">
        <f>'PS 01-02-41'!T7</f>
      </c>
    </row>
    <row r="24" spans="1:6" ht="12.75">
      <c r="A24" s="11" t="s">
        <v>1405</v>
      </c>
      <c s="12" t="s">
        <v>1406</v>
      </c>
      <c s="14">
        <f>'PS 01-02-42'!K8+'PS 01-02-42'!M8</f>
      </c>
      <c s="14">
        <f>C24*0.21</f>
      </c>
      <c s="14">
        <f>C24+D24</f>
      </c>
      <c s="13">
        <f>'PS 01-02-42'!T7</f>
      </c>
    </row>
    <row r="25" spans="1:6" ht="12.75">
      <c r="A25" s="11" t="s">
        <v>1510</v>
      </c>
      <c s="12" t="s">
        <v>1511</v>
      </c>
      <c s="14">
        <f>0+C26+C27+C28</f>
      </c>
      <c s="14">
        <f>C25*0.21</f>
      </c>
      <c s="14">
        <f>0+E26+E27+E28</f>
      </c>
      <c s="13">
        <f>0+F26+F27+F28</f>
      </c>
    </row>
    <row r="26" spans="1:6" ht="12.75">
      <c r="A26" s="11" t="s">
        <v>1512</v>
      </c>
      <c s="12" t="s">
        <v>1513</v>
      </c>
      <c s="14">
        <f>'PS 01-02-51'!K8+'PS 01-02-51'!M8</f>
      </c>
      <c s="14">
        <f>C26*0.21</f>
      </c>
      <c s="14">
        <f>C26+D26</f>
      </c>
      <c s="13">
        <f>'PS 01-02-51'!T7</f>
      </c>
    </row>
    <row r="27" spans="1:6" ht="12.75">
      <c r="A27" s="11" t="s">
        <v>1604</v>
      </c>
      <c s="12" t="s">
        <v>1605</v>
      </c>
      <c s="14">
        <f>'PS 01-02-52'!K8+'PS 01-02-52'!M8</f>
      </c>
      <c s="14">
        <f>C27*0.21</f>
      </c>
      <c s="14">
        <f>C27+D27</f>
      </c>
      <c s="13">
        <f>'PS 01-02-52'!T7</f>
      </c>
    </row>
    <row r="28" spans="1:6" ht="12.75">
      <c r="A28" s="11" t="s">
        <v>1672</v>
      </c>
      <c s="12" t="s">
        <v>1673</v>
      </c>
      <c s="14">
        <f>'PS 01-02-53'!K8+'PS 01-02-53'!M8</f>
      </c>
      <c s="14">
        <f>C28*0.21</f>
      </c>
      <c s="14">
        <f>C28+D28</f>
      </c>
      <c s="13">
        <f>'PS 01-02-53'!T7</f>
      </c>
    </row>
    <row r="29" spans="1:6" ht="12.75">
      <c r="A29" s="11" t="s">
        <v>1702</v>
      </c>
      <c s="12" t="s">
        <v>1703</v>
      </c>
      <c s="14">
        <f>0+C30</f>
      </c>
      <c s="14">
        <f>C29*0.21</f>
      </c>
      <c s="14">
        <f>0+E30</f>
      </c>
      <c s="13">
        <f>0+F30</f>
      </c>
    </row>
    <row r="30" spans="1:6" ht="12.75">
      <c r="A30" s="11" t="s">
        <v>1704</v>
      </c>
      <c s="12" t="s">
        <v>1705</v>
      </c>
      <c s="14">
        <f>'PS 01-02-61'!K8+'PS 01-02-61'!M8</f>
      </c>
      <c s="14">
        <f>C30*0.21</f>
      </c>
      <c s="14">
        <f>C30+D30</f>
      </c>
      <c s="13">
        <f>'PS 01-02-61'!T7</f>
      </c>
    </row>
    <row r="31" spans="1:6" ht="12.75">
      <c r="A31" s="11" t="s">
        <v>1775</v>
      </c>
      <c s="12" t="s">
        <v>1776</v>
      </c>
      <c s="14">
        <f>0+C32</f>
      </c>
      <c s="14">
        <f>C31*0.21</f>
      </c>
      <c s="14">
        <f>0+E32</f>
      </c>
      <c s="13">
        <f>0+F32</f>
      </c>
    </row>
    <row r="32" spans="1:6" ht="12.75">
      <c r="A32" s="11" t="s">
        <v>1777</v>
      </c>
      <c s="12" t="s">
        <v>1778</v>
      </c>
      <c s="14">
        <f>'PS 01-02-71'!K8+'PS 01-02-71'!M8</f>
      </c>
      <c s="14">
        <f>C32*0.21</f>
      </c>
      <c s="14">
        <f>C32+D32</f>
      </c>
      <c s="13">
        <f>'PS 01-02-71'!T7</f>
      </c>
    </row>
    <row r="33" spans="1:6" ht="12.75">
      <c r="A33" s="11" t="s">
        <v>1842</v>
      </c>
      <c s="12" t="s">
        <v>1843</v>
      </c>
      <c s="14">
        <f>0+C34</f>
      </c>
      <c s="14">
        <f>C33*0.21</f>
      </c>
      <c s="14">
        <f>0+E34</f>
      </c>
      <c s="13">
        <f>0+F34</f>
      </c>
    </row>
    <row r="34" spans="1:6" ht="12.75">
      <c r="A34" s="11" t="s">
        <v>1844</v>
      </c>
      <c s="12" t="s">
        <v>1845</v>
      </c>
      <c s="14">
        <f>'PS 01-02-81'!K8+'PS 01-02-81'!M8</f>
      </c>
      <c s="14">
        <f>C34*0.21</f>
      </c>
      <c s="14">
        <f>C34+D34</f>
      </c>
      <c s="13">
        <f>'PS 01-02-81'!T7</f>
      </c>
    </row>
    <row r="35" spans="1:6" ht="12.75">
      <c r="A35" s="11" t="s">
        <v>1974</v>
      </c>
      <c s="12" t="s">
        <v>1975</v>
      </c>
      <c s="14">
        <f>0+C36</f>
      </c>
      <c s="14">
        <f>C35*0.21</f>
      </c>
      <c s="14">
        <f>0+E36</f>
      </c>
      <c s="13">
        <f>0+F36</f>
      </c>
    </row>
    <row r="36" spans="1:6" ht="12.75">
      <c r="A36" s="11" t="s">
        <v>1976</v>
      </c>
      <c s="12" t="s">
        <v>1977</v>
      </c>
      <c s="14">
        <f>'PS 01-02-91'!K8+'PS 01-02-91'!M8</f>
      </c>
      <c s="14">
        <f>C36*0.21</f>
      </c>
      <c s="14">
        <f>C36+D36</f>
      </c>
      <c s="13">
        <f>'PS 01-02-91'!T7</f>
      </c>
    </row>
    <row r="37" spans="1:6" ht="12.75">
      <c r="A37" s="11" t="s">
        <v>2083</v>
      </c>
      <c s="12" t="s">
        <v>2084</v>
      </c>
      <c s="14">
        <f>0+C38+C39</f>
      </c>
      <c s="14">
        <f>C37*0.21</f>
      </c>
      <c s="14">
        <f>0+E38+E39</f>
      </c>
      <c s="13">
        <f>0+F38+F39</f>
      </c>
    </row>
    <row r="38" spans="1:6" ht="12.75">
      <c r="A38" s="11" t="s">
        <v>2085</v>
      </c>
      <c s="12" t="s">
        <v>2086</v>
      </c>
      <c s="14">
        <f>'PS 01-03-11'!K8+'PS 01-03-11'!M8</f>
      </c>
      <c s="14">
        <f>C38*0.21</f>
      </c>
      <c s="14">
        <f>C38+D38</f>
      </c>
      <c s="13">
        <f>'PS 01-03-11'!T7</f>
      </c>
    </row>
    <row r="39" spans="1:6" ht="12.75">
      <c r="A39" s="11" t="s">
        <v>2320</v>
      </c>
      <c s="12" t="s">
        <v>2321</v>
      </c>
      <c s="14">
        <f>'PS 01-04-52'!K8+'PS 01-04-52'!M8</f>
      </c>
      <c s="14">
        <f>C39*0.21</f>
      </c>
      <c s="14">
        <f>C39+D39</f>
      </c>
      <c s="13">
        <f>'PS 01-04-52'!T7</f>
      </c>
    </row>
    <row r="40" spans="1:6" ht="12.75">
      <c r="A40" s="11" t="s">
        <v>2346</v>
      </c>
      <c s="12" t="s">
        <v>2347</v>
      </c>
      <c s="14">
        <f>0+C41+C42</f>
      </c>
      <c s="14">
        <f>C40*0.21</f>
      </c>
      <c s="14">
        <f>0+E41+E42</f>
      </c>
      <c s="13">
        <f>0+F41+F42</f>
      </c>
    </row>
    <row r="41" spans="1:6" ht="12.75">
      <c r="A41" s="11" t="s">
        <v>2348</v>
      </c>
      <c s="12" t="s">
        <v>2349</v>
      </c>
      <c s="14">
        <f>'PS 01-03-51'!K8+'PS 01-03-51'!M8</f>
      </c>
      <c s="14">
        <f>C41*0.21</f>
      </c>
      <c s="14">
        <f>C41+D41</f>
      </c>
      <c s="13">
        <f>'PS 01-03-51'!T7</f>
      </c>
    </row>
    <row r="42" spans="1:6" ht="12.75">
      <c r="A42" s="11" t="s">
        <v>2483</v>
      </c>
      <c s="12" t="s">
        <v>2484</v>
      </c>
      <c s="14">
        <f>'PS 01-03-52'!K8+'PS 01-03-52'!M8</f>
      </c>
      <c s="14">
        <f>C42*0.21</f>
      </c>
      <c s="14">
        <f>C42+D42</f>
      </c>
      <c s="13">
        <f>'PS 01-03-52'!T7</f>
      </c>
    </row>
    <row r="43" spans="1:6" ht="12.75">
      <c r="A43" s="11" t="s">
        <v>2585</v>
      </c>
      <c s="12" t="s">
        <v>2586</v>
      </c>
      <c s="14">
        <f>0+C44+C45</f>
      </c>
      <c s="14">
        <f>C43*0.21</f>
      </c>
      <c s="14">
        <f>0+E44+E45</f>
      </c>
      <c s="13">
        <f>0+F44+F45</f>
      </c>
    </row>
    <row r="44" spans="1:6" ht="12.75">
      <c r="A44" s="11" t="s">
        <v>2587</v>
      </c>
      <c s="12" t="s">
        <v>2588</v>
      </c>
      <c s="14">
        <f>'PS 01-03-71'!K8+'PS 01-03-71'!M8</f>
      </c>
      <c s="14">
        <f>C44*0.21</f>
      </c>
      <c s="14">
        <f>C44+D44</f>
      </c>
      <c s="13">
        <f>'PS 01-03-71'!T7</f>
      </c>
    </row>
    <row r="45" spans="1:6" ht="12.75">
      <c r="A45" s="11" t="s">
        <v>2679</v>
      </c>
      <c s="12" t="s">
        <v>2680</v>
      </c>
      <c s="14">
        <f>'PS 01-03-72'!K8+'PS 01-03-72'!M8</f>
      </c>
      <c s="14">
        <f>C45*0.21</f>
      </c>
      <c s="14">
        <f>C45+D45</f>
      </c>
      <c s="13">
        <f>'PS 01-03-72'!T7</f>
      </c>
    </row>
    <row r="46" spans="1:6" ht="12.75">
      <c r="A46" s="11" t="s">
        <v>2704</v>
      </c>
      <c s="12" t="s">
        <v>2705</v>
      </c>
      <c s="14">
        <f>0+C47</f>
      </c>
      <c s="14">
        <f>C46*0.21</f>
      </c>
      <c s="14">
        <f>0+E47</f>
      </c>
      <c s="13">
        <f>0+F47</f>
      </c>
    </row>
    <row r="47" spans="1:6" ht="12.75">
      <c r="A47" s="11" t="s">
        <v>2706</v>
      </c>
      <c s="12" t="s">
        <v>2707</v>
      </c>
      <c s="14">
        <f>'PS 01-03-61'!K8+'PS 01-03-61'!M8</f>
      </c>
      <c s="14">
        <f>C47*0.21</f>
      </c>
      <c s="14">
        <f>C47+D47</f>
      </c>
      <c s="13">
        <f>'PS 01-03-61'!T7</f>
      </c>
    </row>
    <row r="48" spans="1:6" ht="12.75">
      <c r="A48" s="11" t="s">
        <v>2809</v>
      </c>
      <c s="12" t="s">
        <v>2810</v>
      </c>
      <c s="14">
        <f>0+C49+C50+C51+C52+C53+C54</f>
      </c>
      <c s="14">
        <f>C48*0.21</f>
      </c>
      <c s="14">
        <f>0+E49+E50+E51+E52+E53+E54</f>
      </c>
      <c s="13">
        <f>0+F49+F50+F51+F52+F53+F54</f>
      </c>
    </row>
    <row r="49" spans="1:6" ht="12.75">
      <c r="A49" s="11" t="s">
        <v>2811</v>
      </c>
      <c s="12" t="s">
        <v>2812</v>
      </c>
      <c s="14">
        <f>'SO 01-10-01'!K8+'SO 01-10-01'!M8</f>
      </c>
      <c s="14">
        <f>C49*0.21</f>
      </c>
      <c s="14">
        <f>C49+D49</f>
      </c>
      <c s="13">
        <f>'SO 01-10-01'!T7</f>
      </c>
    </row>
    <row r="50" spans="1:6" ht="12.75">
      <c r="A50" s="11" t="s">
        <v>3178</v>
      </c>
      <c s="12" t="s">
        <v>3179</v>
      </c>
      <c s="14">
        <f>'SO 01-10-01.01'!K8+'SO 01-10-01.01'!M8</f>
      </c>
      <c s="14">
        <f>C50*0.21</f>
      </c>
      <c s="14">
        <f>C50+D50</f>
      </c>
      <c s="13">
        <f>'SO 01-10-01.01'!T7</f>
      </c>
    </row>
    <row r="51" spans="1:6" ht="12.75">
      <c r="A51" s="11" t="s">
        <v>3188</v>
      </c>
      <c s="12" t="s">
        <v>3189</v>
      </c>
      <c s="14">
        <f>'SO 01-11-01'!K8+'SO 01-11-01'!M8</f>
      </c>
      <c s="14">
        <f>C51*0.21</f>
      </c>
      <c s="14">
        <f>C51+D51</f>
      </c>
      <c s="13">
        <f>'SO 01-11-01'!T7</f>
      </c>
    </row>
    <row r="52" spans="1:6" ht="12.75">
      <c r="A52" s="11" t="s">
        <v>3501</v>
      </c>
      <c s="12" t="s">
        <v>3502</v>
      </c>
      <c s="14">
        <f>'SO 01-11-02'!K8+'SO 01-11-02'!M8</f>
      </c>
      <c s="14">
        <f>C52*0.21</f>
      </c>
      <c s="14">
        <f>C52+D52</f>
      </c>
      <c s="13">
        <f>'SO 01-11-02'!T7</f>
      </c>
    </row>
    <row r="53" spans="1:6" ht="12.75">
      <c r="A53" s="11" t="s">
        <v>3537</v>
      </c>
      <c s="12" t="s">
        <v>3538</v>
      </c>
      <c s="14">
        <f>'SO 01-11-03'!K8+'SO 01-11-03'!M8</f>
      </c>
      <c s="14">
        <f>C53*0.21</f>
      </c>
      <c s="14">
        <f>C53+D53</f>
      </c>
      <c s="13">
        <f>'SO 01-11-03'!T7</f>
      </c>
    </row>
    <row r="54" spans="1:6" ht="12.75">
      <c r="A54" s="11" t="s">
        <v>3636</v>
      </c>
      <c s="12" t="s">
        <v>3637</v>
      </c>
      <c s="14">
        <f>'SO 01-14-01'!K8+'SO 01-14-01'!M8</f>
      </c>
      <c s="14">
        <f>C54*0.21</f>
      </c>
      <c s="14">
        <f>C54+D54</f>
      </c>
      <c s="13">
        <f>'SO 01-14-01'!T7</f>
      </c>
    </row>
    <row r="55" spans="1:6" ht="12.75">
      <c r="A55" s="11" t="s">
        <v>3681</v>
      </c>
      <c s="12" t="s">
        <v>3682</v>
      </c>
      <c s="14">
        <f>0+C56</f>
      </c>
      <c s="14">
        <f>C55*0.21</f>
      </c>
      <c s="14">
        <f>0+E56</f>
      </c>
      <c s="13">
        <f>0+F56</f>
      </c>
    </row>
    <row r="56" spans="1:6" ht="12.75">
      <c r="A56" s="11" t="s">
        <v>3683</v>
      </c>
      <c s="12" t="s">
        <v>3684</v>
      </c>
      <c s="14">
        <f>'SO 01-12-02'!K8+'SO 01-12-02'!M8</f>
      </c>
      <c s="14">
        <f>C56*0.21</f>
      </c>
      <c s="14">
        <f>C56+D56</f>
      </c>
      <c s="13">
        <f>'SO 01-12-02'!T7</f>
      </c>
    </row>
    <row r="57" spans="1:6" ht="12.75">
      <c r="A57" s="11" t="s">
        <v>3812</v>
      </c>
      <c s="12" t="s">
        <v>3813</v>
      </c>
      <c s="14">
        <f>0+C58+C59+C60+C61+C62+C63+C64+C65+C66</f>
      </c>
      <c s="14">
        <f>C57*0.21</f>
      </c>
      <c s="14">
        <f>0+E58+E59+E60+E61+E62+E63+E64+E65+E66</f>
      </c>
      <c s="13">
        <f>0+F58+F59+F60+F61+F62+F63+F64+F65+F66</f>
      </c>
    </row>
    <row r="58" spans="1:6" ht="12.75">
      <c r="A58" s="11" t="s">
        <v>3814</v>
      </c>
      <c s="12" t="s">
        <v>3815</v>
      </c>
      <c s="14">
        <f>'SO 01-20-03'!K8+'SO 01-20-03'!M8</f>
      </c>
      <c s="14">
        <f>C58*0.21</f>
      </c>
      <c s="14">
        <f>C58+D58</f>
      </c>
      <c s="13">
        <f>'SO 01-20-03'!T7</f>
      </c>
    </row>
    <row r="59" spans="1:6" ht="12.75">
      <c r="A59" s="11" t="s">
        <v>3954</v>
      </c>
      <c s="12" t="s">
        <v>3955</v>
      </c>
      <c s="14">
        <f>'SO 01-20-05'!K8+'SO 01-20-05'!M8</f>
      </c>
      <c s="14">
        <f>C59*0.21</f>
      </c>
      <c s="14">
        <f>C59+D59</f>
      </c>
      <c s="13">
        <f>'SO 01-20-05'!T7</f>
      </c>
    </row>
    <row r="60" spans="1:6" ht="12.75">
      <c r="A60" s="11" t="s">
        <v>4018</v>
      </c>
      <c s="12" t="s">
        <v>4019</v>
      </c>
      <c s="14">
        <f>'SO 01-20-06'!K8+'SO 01-20-06'!M8</f>
      </c>
      <c s="14">
        <f>C60*0.21</f>
      </c>
      <c s="14">
        <f>C60+D60</f>
      </c>
      <c s="13">
        <f>'SO 01-20-06'!T7</f>
      </c>
    </row>
    <row r="61" spans="1:6" ht="12.75">
      <c r="A61" s="11" t="s">
        <v>4076</v>
      </c>
      <c s="12" t="s">
        <v>4077</v>
      </c>
      <c s="14">
        <f>'SO 01-22-06'!K8+'SO 01-22-06'!M8</f>
      </c>
      <c s="14">
        <f>C61*0.21</f>
      </c>
      <c s="14">
        <f>C61+D61</f>
      </c>
      <c s="13">
        <f>'SO 01-22-06'!T7</f>
      </c>
    </row>
    <row r="62" spans="1:6" ht="12.75">
      <c r="A62" s="11" t="s">
        <v>4119</v>
      </c>
      <c s="12" t="s">
        <v>4120</v>
      </c>
      <c s="14">
        <f>'SO 01-23-01'!K8+'SO 01-23-01'!M8</f>
      </c>
      <c s="14">
        <f>C62*0.21</f>
      </c>
      <c s="14">
        <f>C62+D62</f>
      </c>
      <c s="13">
        <f>'SO 01-23-01'!T7</f>
      </c>
    </row>
    <row r="63" spans="1:6" ht="12.75">
      <c r="A63" s="11" t="s">
        <v>4191</v>
      </c>
      <c s="12" t="s">
        <v>4192</v>
      </c>
      <c s="14">
        <f>'SO 01-23-02'!K8+'SO 01-23-02'!M8</f>
      </c>
      <c s="14">
        <f>C63*0.21</f>
      </c>
      <c s="14">
        <f>C63+D63</f>
      </c>
      <c s="13">
        <f>'SO 01-23-02'!T7</f>
      </c>
    </row>
    <row r="64" spans="1:6" ht="12.75">
      <c r="A64" s="11" t="s">
        <v>4227</v>
      </c>
      <c s="12" t="s">
        <v>4228</v>
      </c>
      <c s="14">
        <f>'SO 01-23-04'!K8+'SO 01-23-04'!M8</f>
      </c>
      <c s="14">
        <f>C64*0.21</f>
      </c>
      <c s="14">
        <f>C64+D64</f>
      </c>
      <c s="13">
        <f>'SO 01-23-04'!T7</f>
      </c>
    </row>
    <row r="65" spans="1:6" ht="12.75">
      <c r="A65" s="11" t="s">
        <v>4257</v>
      </c>
      <c s="12" t="s">
        <v>4258</v>
      </c>
      <c s="14">
        <f>'SO 01-23-07'!K8+'SO 01-23-07'!M8</f>
      </c>
      <c s="14">
        <f>C65*0.21</f>
      </c>
      <c s="14">
        <f>C65+D65</f>
      </c>
      <c s="13">
        <f>'SO 01-23-07'!T7</f>
      </c>
    </row>
    <row r="66" spans="1:6" ht="12.75">
      <c r="A66" s="11" t="s">
        <v>4312</v>
      </c>
      <c s="12" t="s">
        <v>4313</v>
      </c>
      <c s="14">
        <f>'SO 01-50-06'!K8+'SO 01-50-06'!M8</f>
      </c>
      <c s="14">
        <f>C66*0.21</f>
      </c>
      <c s="14">
        <f>C66+D66</f>
      </c>
      <c s="13">
        <f>'SO 01-50-06'!T7</f>
      </c>
    </row>
    <row r="67" spans="1:6" ht="12.75">
      <c r="A67" s="11" t="s">
        <v>4361</v>
      </c>
      <c s="12" t="s">
        <v>4362</v>
      </c>
      <c s="14">
        <f>0+C68+C69</f>
      </c>
      <c s="14">
        <f>C67*0.21</f>
      </c>
      <c s="14">
        <f>0+E68+E69</f>
      </c>
      <c s="13">
        <f>0+F68+F69</f>
      </c>
    </row>
    <row r="68" spans="1:6" ht="12.75">
      <c r="A68" s="11" t="s">
        <v>4363</v>
      </c>
      <c s="12" t="s">
        <v>4364</v>
      </c>
      <c s="14">
        <f>'SO 01-22-07'!K8+'SO 01-22-07'!M8</f>
      </c>
      <c s="14">
        <f>C68*0.21</f>
      </c>
      <c s="14">
        <f>C68+D68</f>
      </c>
      <c s="13">
        <f>'SO 01-22-07'!T7</f>
      </c>
    </row>
    <row r="69" spans="1:6" ht="12.75">
      <c r="A69" s="11" t="s">
        <v>4430</v>
      </c>
      <c s="12" t="s">
        <v>4431</v>
      </c>
      <c s="14">
        <f>'SO 01-22-08'!K8+'SO 01-22-08'!M8</f>
      </c>
      <c s="14">
        <f>C69*0.21</f>
      </c>
      <c s="14">
        <f>C69+D69</f>
      </c>
      <c s="13">
        <f>'SO 01-22-08'!T7</f>
      </c>
    </row>
    <row r="70" spans="1:6" ht="12.75">
      <c r="A70" s="11" t="s">
        <v>4460</v>
      </c>
      <c s="12" t="s">
        <v>4461</v>
      </c>
      <c s="14">
        <f>0+C71</f>
      </c>
      <c s="14">
        <f>C70*0.21</f>
      </c>
      <c s="14">
        <f>0+E71</f>
      </c>
      <c s="13">
        <f>0+F71</f>
      </c>
    </row>
    <row r="71" spans="1:6" ht="12.75">
      <c r="A71" s="11" t="s">
        <v>4462</v>
      </c>
      <c s="12" t="s">
        <v>4463</v>
      </c>
      <c s="14">
        <f>'SO 01-25-01'!K8+'SO 01-25-01'!M8</f>
      </c>
      <c s="14">
        <f>C71*0.21</f>
      </c>
      <c s="14">
        <f>C71+D71</f>
      </c>
      <c s="13">
        <f>'SO 01-25-01'!T7</f>
      </c>
    </row>
    <row r="72" spans="1:6" ht="12.75">
      <c r="A72" s="11" t="s">
        <v>4505</v>
      </c>
      <c s="12" t="s">
        <v>4506</v>
      </c>
      <c s="14">
        <f>0+C73+C74+C75</f>
      </c>
      <c s="14">
        <f>C72*0.21</f>
      </c>
      <c s="14">
        <f>0+E73+E74+E75</f>
      </c>
      <c s="13">
        <f>0+F73+F74+F75</f>
      </c>
    </row>
    <row r="73" spans="1:6" ht="12.75">
      <c r="A73" s="11" t="s">
        <v>4507</v>
      </c>
      <c s="12" t="s">
        <v>4508</v>
      </c>
      <c s="14">
        <f>'SO 01-30-01'!K8+'SO 01-30-01'!M8</f>
      </c>
      <c s="14">
        <f>C73*0.21</f>
      </c>
      <c s="14">
        <f>C73+D73</f>
      </c>
      <c s="13">
        <f>'SO 01-30-01'!T7</f>
      </c>
    </row>
    <row r="74" spans="1:6" ht="12.75">
      <c r="A74" s="11" t="s">
        <v>4589</v>
      </c>
      <c s="12" t="s">
        <v>4590</v>
      </c>
      <c s="14">
        <f>'SO 01-30-02'!K8+'SO 01-30-02'!M8</f>
      </c>
      <c s="14">
        <f>C74*0.21</f>
      </c>
      <c s="14">
        <f>C74+D74</f>
      </c>
      <c s="13">
        <f>'SO 01-30-02'!T7</f>
      </c>
    </row>
    <row r="75" spans="1:6" ht="12.75">
      <c r="A75" s="11" t="s">
        <v>4601</v>
      </c>
      <c s="12" t="s">
        <v>4602</v>
      </c>
      <c s="14">
        <f>'SO 01-30-03'!K8+'SO 01-30-03'!M8</f>
      </c>
      <c s="14">
        <f>C75*0.21</f>
      </c>
      <c s="14">
        <f>C75+D75</f>
      </c>
      <c s="13">
        <f>'SO 01-30-03'!T7</f>
      </c>
    </row>
    <row r="76" spans="1:6" ht="12.75">
      <c r="A76" s="11" t="s">
        <v>4625</v>
      </c>
      <c s="12" t="s">
        <v>4626</v>
      </c>
      <c s="14">
        <f>0+C77+C78+C79+C80</f>
      </c>
      <c s="14">
        <f>C76*0.21</f>
      </c>
      <c s="14">
        <f>0+E77+E78+E79+E80</f>
      </c>
      <c s="13">
        <f>0+F77+F78+F79+F80</f>
      </c>
    </row>
    <row r="77" spans="1:6" ht="12.75">
      <c r="A77" s="11" t="s">
        <v>4627</v>
      </c>
      <c s="12" t="s">
        <v>4628</v>
      </c>
      <c s="14">
        <f>'SO 01-31-01'!K8+'SO 01-31-01'!M8</f>
      </c>
      <c s="14">
        <f>C77*0.21</f>
      </c>
      <c s="14">
        <f>C77+D77</f>
      </c>
      <c s="13">
        <f>'SO 01-31-01'!T7</f>
      </c>
    </row>
    <row r="78" spans="1:6" ht="12.75">
      <c r="A78" s="11" t="s">
        <v>4666</v>
      </c>
      <c s="12" t="s">
        <v>4667</v>
      </c>
      <c s="14">
        <f>'SO 01-32-01'!K8+'SO 01-32-01'!M8</f>
      </c>
      <c s="14">
        <f>C78*0.21</f>
      </c>
      <c s="14">
        <f>C78+D78</f>
      </c>
      <c s="13">
        <f>'SO 01-32-01'!T7</f>
      </c>
    </row>
    <row r="79" spans="1:6" ht="12.75">
      <c r="A79" s="11" t="s">
        <v>4755</v>
      </c>
      <c s="12" t="s">
        <v>4756</v>
      </c>
      <c s="14">
        <f>'SO 01-32-02'!K8+'SO 01-32-02'!M8</f>
      </c>
      <c s="14">
        <f>C79*0.21</f>
      </c>
      <c s="14">
        <f>C79+D79</f>
      </c>
      <c s="13">
        <f>'SO 01-32-02'!T7</f>
      </c>
    </row>
    <row r="80" spans="1:6" ht="12.75">
      <c r="A80" s="11" t="s">
        <v>4806</v>
      </c>
      <c s="12" t="s">
        <v>4807</v>
      </c>
      <c s="14">
        <f>'SO 01-33-01'!K8+'SO 01-33-01'!M8</f>
      </c>
      <c s="14">
        <f>C80*0.21</f>
      </c>
      <c s="14">
        <f>C80+D80</f>
      </c>
      <c s="13">
        <f>'SO 01-33-01'!T7</f>
      </c>
    </row>
    <row r="81" spans="1:6" ht="12.75">
      <c r="A81" s="11" t="s">
        <v>4900</v>
      </c>
      <c s="12" t="s">
        <v>4901</v>
      </c>
      <c s="14">
        <f>0+C82+C83</f>
      </c>
      <c s="14">
        <f>C81*0.21</f>
      </c>
      <c s="14">
        <f>0+E82+E83</f>
      </c>
      <c s="13">
        <f>0+F82+F83</f>
      </c>
    </row>
    <row r="82" spans="1:6" ht="12.75">
      <c r="A82" s="11" t="s">
        <v>4902</v>
      </c>
      <c s="12" t="s">
        <v>4903</v>
      </c>
      <c s="14">
        <f>'SO 01-50-01'!K8+'SO 01-50-01'!M8</f>
      </c>
      <c s="14">
        <f>C82*0.21</f>
      </c>
      <c s="14">
        <f>C82+D82</f>
      </c>
      <c s="13">
        <f>'SO 01-50-01'!T7</f>
      </c>
    </row>
    <row r="83" spans="1:6" ht="12.75">
      <c r="A83" s="11" t="s">
        <v>5027</v>
      </c>
      <c s="12" t="s">
        <v>5028</v>
      </c>
      <c s="14">
        <f>'SO 01-50-02'!K8+'SO 01-50-02'!M8</f>
      </c>
      <c s="14">
        <f>C83*0.21</f>
      </c>
      <c s="14">
        <f>C83+D83</f>
      </c>
      <c s="13">
        <f>'SO 01-50-02'!T7</f>
      </c>
    </row>
    <row r="84" spans="1:6" ht="12.75">
      <c r="A84" s="11" t="s">
        <v>5102</v>
      </c>
      <c s="12" t="s">
        <v>5103</v>
      </c>
      <c s="14">
        <f>0+C85+C86</f>
      </c>
      <c s="14">
        <f>C84*0.21</f>
      </c>
      <c s="14">
        <f>0+E85+E86</f>
      </c>
      <c s="13">
        <f>0+F85+F86</f>
      </c>
    </row>
    <row r="85" spans="1:6" ht="12.75">
      <c r="A85" s="11" t="s">
        <v>5104</v>
      </c>
      <c s="12" t="s">
        <v>5103</v>
      </c>
      <c s="14">
        <f>'SO 01-60-01'!K8+'SO 01-60-01'!M8</f>
      </c>
      <c s="14">
        <f>C85*0.21</f>
      </c>
      <c s="14">
        <f>C85+D85</f>
      </c>
      <c s="13">
        <f>'SO 01-60-01'!T7</f>
      </c>
    </row>
    <row r="86" spans="1:6" ht="12.75">
      <c r="A86" s="11" t="s">
        <v>5225</v>
      </c>
      <c s="12" t="s">
        <v>5226</v>
      </c>
      <c s="14">
        <f>'SO 01-60-02'!K8+'SO 01-60-02'!M8</f>
      </c>
      <c s="14">
        <f>C86*0.21</f>
      </c>
      <c s="14">
        <f>C86+D86</f>
      </c>
      <c s="13">
        <f>'SO 01-60-02'!T7</f>
      </c>
    </row>
    <row r="87" spans="1:6" ht="12.75">
      <c r="A87" s="11" t="s">
        <v>5291</v>
      </c>
      <c s="12" t="s">
        <v>5292</v>
      </c>
      <c s="14">
        <f>0+C88+C89+C90+C91+C92+C93+C94</f>
      </c>
      <c s="14">
        <f>C87*0.21</f>
      </c>
      <c s="14">
        <f>0+E88+E89+E90+E91+E92+E93+E94</f>
      </c>
      <c s="13">
        <f>0+F88+F89+F90+F91+F92+F93+F94</f>
      </c>
    </row>
    <row r="88" spans="1:6" ht="12.75">
      <c r="A88" s="11" t="s">
        <v>5293</v>
      </c>
      <c s="12" t="s">
        <v>5294</v>
      </c>
      <c s="14">
        <f>'SO 01-72-01.05'!K8+'SO 01-72-01.05'!M8</f>
      </c>
      <c s="14">
        <f>C88*0.21</f>
      </c>
      <c s="14">
        <f>C88+D88</f>
      </c>
      <c s="13">
        <f>'SO 01-72-01.05'!T7</f>
      </c>
    </row>
    <row r="89" spans="1:6" ht="12.75">
      <c r="A89" s="11" t="s">
        <v>5398</v>
      </c>
      <c s="12" t="s">
        <v>5399</v>
      </c>
      <c s="14">
        <f>'SO 01-72-01.1'!K8+'SO 01-72-01.1'!M8</f>
      </c>
      <c s="14">
        <f>C89*0.21</f>
      </c>
      <c s="14">
        <f>C89+D89</f>
      </c>
      <c s="13">
        <f>'SO 01-72-01.1'!T7</f>
      </c>
    </row>
    <row r="90" spans="1:6" ht="12.75">
      <c r="A90" s="11" t="s">
        <v>6101</v>
      </c>
      <c s="12" t="s">
        <v>6102</v>
      </c>
      <c s="14">
        <f>'SO 01-72-01.300'!K8+'SO 01-72-01.300'!M8</f>
      </c>
      <c s="14">
        <f>C90*0.21</f>
      </c>
      <c s="14">
        <f>C90+D90</f>
      </c>
      <c s="13">
        <f>'SO 01-72-01.300'!T7</f>
      </c>
    </row>
    <row r="91" spans="1:6" ht="12.75">
      <c r="A91" s="11" t="s">
        <v>6200</v>
      </c>
      <c s="12" t="s">
        <v>6201</v>
      </c>
      <c s="14">
        <f>'SO 01-72-01.4.1'!K8+'SO 01-72-01.4.1'!M8</f>
      </c>
      <c s="14">
        <f>C91*0.21</f>
      </c>
      <c s="14">
        <f>C91+D91</f>
      </c>
      <c s="13">
        <f>'SO 01-72-01.4.1'!T7</f>
      </c>
    </row>
    <row r="92" spans="1:6" ht="25.5">
      <c r="A92" s="11" t="s">
        <v>6222</v>
      </c>
      <c s="12" t="s">
        <v>6223</v>
      </c>
      <c s="14">
        <f>'SO 01-72-01.4.2'!K8+'SO 01-72-01.4.2'!M8</f>
      </c>
      <c s="14">
        <f>C92*0.21</f>
      </c>
      <c s="14">
        <f>C92+D92</f>
      </c>
      <c s="13">
        <f>'SO 01-72-01.4.2'!T7</f>
      </c>
    </row>
    <row r="93" spans="1:6" ht="12.75">
      <c r="A93" s="11" t="s">
        <v>6333</v>
      </c>
      <c s="12" t="s">
        <v>6334</v>
      </c>
      <c s="14">
        <f>'SO 01-72-03'!K8+'SO 01-72-03'!M8</f>
      </c>
      <c s="14">
        <f>C93*0.21</f>
      </c>
      <c s="14">
        <f>C93+D93</f>
      </c>
      <c s="13">
        <f>'SO 01-72-03'!T7</f>
      </c>
    </row>
    <row r="94" spans="1:6" ht="12.75">
      <c r="A94" s="11" t="s">
        <v>6355</v>
      </c>
      <c s="12" t="s">
        <v>6356</v>
      </c>
      <c s="14">
        <f>'SO 01-72-04'!K8+'SO 01-72-04'!M8</f>
      </c>
      <c s="14">
        <f>C94*0.21</f>
      </c>
      <c s="14">
        <f>C94+D94</f>
      </c>
      <c s="13">
        <f>'SO 01-72-04'!T7</f>
      </c>
    </row>
    <row r="95" spans="1:6" ht="12.75">
      <c r="A95" s="11" t="s">
        <v>6404</v>
      </c>
      <c s="12" t="s">
        <v>6405</v>
      </c>
      <c s="14">
        <f>0+C96+C97+C98</f>
      </c>
      <c s="14">
        <f>C95*0.21</f>
      </c>
      <c s="14">
        <f>0+E96+E97+E98</f>
      </c>
      <c s="13">
        <f>0+F96+F97+F98</f>
      </c>
    </row>
    <row r="96" spans="1:6" ht="12.75">
      <c r="A96" s="11" t="s">
        <v>6406</v>
      </c>
      <c s="12" t="s">
        <v>6407</v>
      </c>
      <c s="14">
        <f>'SO 01-75-02'!K8+'SO 01-75-02'!M8</f>
      </c>
      <c s="14">
        <f>C96*0.21</f>
      </c>
      <c s="14">
        <f>C96+D96</f>
      </c>
      <c s="13">
        <f>'SO 01-75-02'!T7</f>
      </c>
    </row>
    <row r="97" spans="1:6" ht="12.75">
      <c r="A97" s="11" t="s">
        <v>6545</v>
      </c>
      <c s="12" t="s">
        <v>6546</v>
      </c>
      <c s="14">
        <f>'SO 01-75-02.3.1'!K8+'SO 01-75-02.3.1'!M8</f>
      </c>
      <c s="14">
        <f>C97*0.21</f>
      </c>
      <c s="14">
        <f>C97+D97</f>
      </c>
      <c s="13">
        <f>'SO 01-75-02.3.1'!T7</f>
      </c>
    </row>
    <row r="98" spans="1:6" ht="12.75">
      <c r="A98" s="11" t="s">
        <v>6565</v>
      </c>
      <c s="12" t="s">
        <v>6102</v>
      </c>
      <c s="14">
        <f>'SO 01-75-02.300'!K8+'SO 01-75-02.300'!M8</f>
      </c>
      <c s="14">
        <f>C98*0.21</f>
      </c>
      <c s="14">
        <f>C98+D98</f>
      </c>
      <c s="13">
        <f>'SO 01-75-02.300'!T7</f>
      </c>
    </row>
    <row r="99" spans="1:6" ht="12.75">
      <c r="A99" s="11" t="s">
        <v>6580</v>
      </c>
      <c s="12" t="s">
        <v>6581</v>
      </c>
      <c s="14">
        <f>0+C100</f>
      </c>
      <c s="14">
        <f>C99*0.21</f>
      </c>
      <c s="14">
        <f>0+E100</f>
      </c>
      <c s="13">
        <f>0+F100</f>
      </c>
    </row>
    <row r="100" spans="1:6" ht="12.75">
      <c r="A100" s="11" t="s">
        <v>6582</v>
      </c>
      <c s="12" t="s">
        <v>6583</v>
      </c>
      <c s="14">
        <f>'SO 01-77-01'!K8+'SO 01-77-01'!M8</f>
      </c>
      <c s="14">
        <f>C100*0.21</f>
      </c>
      <c s="14">
        <f>C100+D100</f>
      </c>
      <c s="13">
        <f>'SO 01-77-01'!T7</f>
      </c>
    </row>
    <row r="101" spans="1:6" ht="12.75">
      <c r="A101" s="11" t="s">
        <v>6613</v>
      </c>
      <c s="12" t="s">
        <v>6614</v>
      </c>
      <c s="14">
        <f>0+C102</f>
      </c>
      <c s="14">
        <f>C101*0.21</f>
      </c>
      <c s="14">
        <f>0+E102</f>
      </c>
      <c s="13">
        <f>0+F102</f>
      </c>
    </row>
    <row r="102" spans="1:6" ht="12.75">
      <c r="A102" s="11" t="s">
        <v>6615</v>
      </c>
      <c s="12" t="s">
        <v>6616</v>
      </c>
      <c s="14">
        <f>'SO 01-78-01'!K8+'SO 01-78-01'!M8</f>
      </c>
      <c s="14">
        <f>C102*0.21</f>
      </c>
      <c s="14">
        <f>C102+D102</f>
      </c>
      <c s="13">
        <f>'SO 01-78-01'!T7</f>
      </c>
    </row>
    <row r="103" spans="1:6" ht="12.75">
      <c r="A103" s="11" t="s">
        <v>6784</v>
      </c>
      <c s="12" t="s">
        <v>6785</v>
      </c>
      <c s="14">
        <f>0+C104+C105+C106+C107</f>
      </c>
      <c s="14">
        <f>C103*0.21</f>
      </c>
      <c s="14">
        <f>0+E104+E105+E106+E107</f>
      </c>
      <c s="13">
        <f>0+F104+F105+F106+F107</f>
      </c>
    </row>
    <row r="104" spans="1:6" ht="12.75">
      <c r="A104" s="11" t="s">
        <v>6786</v>
      </c>
      <c s="12" t="s">
        <v>6787</v>
      </c>
      <c s="14">
        <f>'SO 01-81-01'!K8+'SO 01-81-01'!M8</f>
      </c>
      <c s="14">
        <f>C104*0.21</f>
      </c>
      <c s="14">
        <f>C104+D104</f>
      </c>
      <c s="13">
        <f>'SO 01-81-01'!T7</f>
      </c>
    </row>
    <row r="105" spans="1:6" ht="12.75">
      <c r="A105" s="11" t="s">
        <v>7188</v>
      </c>
      <c s="12" t="s">
        <v>7189</v>
      </c>
      <c s="14">
        <f>'SO 01-81-02'!K8+'SO 01-81-02'!M8</f>
      </c>
      <c s="14">
        <f>C105*0.21</f>
      </c>
      <c s="14">
        <f>C105+D105</f>
      </c>
      <c s="13">
        <f>'SO 01-81-02'!T7</f>
      </c>
    </row>
    <row r="106" spans="1:6" ht="12.75">
      <c r="A106" s="11" t="s">
        <v>7206</v>
      </c>
      <c s="12" t="s">
        <v>7207</v>
      </c>
      <c s="14">
        <f>'SO 01-81-03'!K8+'SO 01-81-03'!M8</f>
      </c>
      <c s="14">
        <f>C106*0.21</f>
      </c>
      <c s="14">
        <f>C106+D106</f>
      </c>
      <c s="13">
        <f>'SO 01-81-03'!T7</f>
      </c>
    </row>
    <row r="107" spans="1:6" ht="12.75">
      <c r="A107" s="11" t="s">
        <v>7229</v>
      </c>
      <c s="12" t="s">
        <v>7230</v>
      </c>
      <c s="14">
        <f>'SO 01-81-04'!K8+'SO 01-81-04'!M8</f>
      </c>
      <c s="14">
        <f>C107*0.21</f>
      </c>
      <c s="14">
        <f>C107+D107</f>
      </c>
      <c s="13">
        <f>'SO 01-81-04'!T7</f>
      </c>
    </row>
    <row r="108" spans="1:6" ht="12.75">
      <c r="A108" s="11" t="s">
        <v>7258</v>
      </c>
      <c s="12" t="s">
        <v>7259</v>
      </c>
      <c s="14">
        <f>0+C109</f>
      </c>
      <c s="14">
        <f>C108*0.21</f>
      </c>
      <c s="14">
        <f>0+E109</f>
      </c>
      <c s="13">
        <f>0+F109</f>
      </c>
    </row>
    <row r="109" spans="1:6" ht="12.75">
      <c r="A109" s="11" t="s">
        <v>7260</v>
      </c>
      <c s="12" t="s">
        <v>7261</v>
      </c>
      <c s="14">
        <f>'SO 01-84-01'!K8+'SO 01-84-01'!M8</f>
      </c>
      <c s="14">
        <f>C109*0.21</f>
      </c>
      <c s="14">
        <f>C109+D109</f>
      </c>
      <c s="13">
        <f>'SO 01-84-01'!T7</f>
      </c>
    </row>
    <row r="110" spans="1:6" ht="12.75">
      <c r="A110" s="11" t="s">
        <v>7351</v>
      </c>
      <c s="12" t="s">
        <v>7352</v>
      </c>
      <c s="14">
        <f>0+C111+C112+C113+C114+C115+C116+C117+C118+C119</f>
      </c>
      <c s="14">
        <f>C110*0.21</f>
      </c>
      <c s="14">
        <f>0+E111+E112+E113+E114+E115+E116+E117+E118+E119</f>
      </c>
      <c s="13">
        <f>0+F111+F112+F113+F114+F115+F116+F117+F118+F119</f>
      </c>
    </row>
    <row r="111" spans="1:6" ht="12.75">
      <c r="A111" s="11" t="s">
        <v>7353</v>
      </c>
      <c s="12" t="s">
        <v>7354</v>
      </c>
      <c s="14">
        <f>'SO 01-86-01'!K8+'SO 01-86-01'!M8</f>
      </c>
      <c s="14">
        <f>C111*0.21</f>
      </c>
      <c s="14">
        <f>C111+D111</f>
      </c>
      <c s="13">
        <f>'SO 01-86-01'!T7</f>
      </c>
    </row>
    <row r="112" spans="1:6" ht="12.75">
      <c r="A112" s="11" t="s">
        <v>7410</v>
      </c>
      <c s="12" t="s">
        <v>7411</v>
      </c>
      <c s="14">
        <f>'SO 01-86-02'!K8+'SO 01-86-02'!M8</f>
      </c>
      <c s="14">
        <f>C112*0.21</f>
      </c>
      <c s="14">
        <f>C112+D112</f>
      </c>
      <c s="13">
        <f>'SO 01-86-02'!T7</f>
      </c>
    </row>
    <row r="113" spans="1:6" ht="12.75">
      <c r="A113" s="11" t="s">
        <v>7432</v>
      </c>
      <c s="12" t="s">
        <v>7433</v>
      </c>
      <c s="14">
        <f>'SO 01-86-03'!K8+'SO 01-86-03'!M8</f>
      </c>
      <c s="14">
        <f>C113*0.21</f>
      </c>
      <c s="14">
        <f>C113+D113</f>
      </c>
      <c s="13">
        <f>'SO 01-86-03'!T7</f>
      </c>
    </row>
    <row r="114" spans="1:6" ht="12.75">
      <c r="A114" s="11" t="s">
        <v>7500</v>
      </c>
      <c s="12" t="s">
        <v>7501</v>
      </c>
      <c s="14">
        <f>'SO 01-86-04'!K8+'SO 01-86-04'!M8</f>
      </c>
      <c s="14">
        <f>C114*0.21</f>
      </c>
      <c s="14">
        <f>C114+D114</f>
      </c>
      <c s="13">
        <f>'SO 01-86-04'!T7</f>
      </c>
    </row>
    <row r="115" spans="1:6" ht="12.75">
      <c r="A115" s="11" t="s">
        <v>7526</v>
      </c>
      <c s="12" t="s">
        <v>7527</v>
      </c>
      <c s="14">
        <f>'SO 01-86-05'!K8+'SO 01-86-05'!M8</f>
      </c>
      <c s="14">
        <f>C115*0.21</f>
      </c>
      <c s="14">
        <f>C115+D115</f>
      </c>
      <c s="13">
        <f>'SO 01-86-05'!T7</f>
      </c>
    </row>
    <row r="116" spans="1:6" ht="12.75">
      <c r="A116" s="11" t="s">
        <v>7529</v>
      </c>
      <c s="12" t="s">
        <v>7530</v>
      </c>
      <c s="14">
        <f>'SO 01-86-06'!K8+'SO 01-86-06'!M8</f>
      </c>
      <c s="14">
        <f>C116*0.21</f>
      </c>
      <c s="14">
        <f>C116+D116</f>
      </c>
      <c s="13">
        <f>'SO 01-86-06'!T7</f>
      </c>
    </row>
    <row r="117" spans="1:6" ht="12.75">
      <c r="A117" s="11" t="s">
        <v>7552</v>
      </c>
      <c s="12" t="s">
        <v>7553</v>
      </c>
      <c s="14">
        <f>'SO 01-86-07'!K8+'SO 01-86-07'!M8</f>
      </c>
      <c s="14">
        <f>C117*0.21</f>
      </c>
      <c s="14">
        <f>C117+D117</f>
      </c>
      <c s="13">
        <f>'SO 01-86-07'!T7</f>
      </c>
    </row>
    <row r="118" spans="1:6" ht="12.75">
      <c r="A118" s="11" t="s">
        <v>7596</v>
      </c>
      <c s="12" t="s">
        <v>7597</v>
      </c>
      <c s="14">
        <f>'SO 01-86-08'!K8+'SO 01-86-08'!M8</f>
      </c>
      <c s="14">
        <f>C118*0.21</f>
      </c>
      <c s="14">
        <f>C118+D118</f>
      </c>
      <c s="13">
        <f>'SO 01-86-08'!T7</f>
      </c>
    </row>
    <row r="119" spans="1:6" ht="12.75">
      <c r="A119" s="11" t="s">
        <v>7629</v>
      </c>
      <c s="12" t="s">
        <v>7630</v>
      </c>
      <c s="14">
        <f>'SO 01-86-09'!K8+'SO 01-86-09'!M8</f>
      </c>
      <c s="14">
        <f>C119*0.21</f>
      </c>
      <c s="14">
        <f>C119+D119</f>
      </c>
      <c s="13">
        <f>'SO 01-86-09'!T7</f>
      </c>
    </row>
    <row r="120" spans="1:6" ht="12.75">
      <c r="A120" s="11" t="s">
        <v>7642</v>
      </c>
      <c s="12" t="s">
        <v>7643</v>
      </c>
      <c s="14">
        <f>0+C121</f>
      </c>
      <c s="14">
        <f>C120*0.21</f>
      </c>
      <c s="14">
        <f>0+E121</f>
      </c>
      <c s="13">
        <f>0+F121</f>
      </c>
    </row>
    <row r="121" spans="1:6" ht="12.75">
      <c r="A121" s="11" t="s">
        <v>7644</v>
      </c>
      <c s="12" t="s">
        <v>7645</v>
      </c>
      <c s="14">
        <f>'SO 01-87-01'!K8+'SO 01-87-01'!M8</f>
      </c>
      <c s="14">
        <f>C121*0.21</f>
      </c>
      <c s="14">
        <f>C121+D121</f>
      </c>
      <c s="13">
        <f>'SO 01-87-01'!T7</f>
      </c>
    </row>
    <row r="122" spans="1:6" ht="12.75">
      <c r="A122" s="11" t="s">
        <v>7703</v>
      </c>
      <c s="12" t="s">
        <v>7704</v>
      </c>
      <c s="14">
        <f>0+C123+C124</f>
      </c>
      <c s="14">
        <f>C122*0.21</f>
      </c>
      <c s="14">
        <f>0+E123+E124</f>
      </c>
      <c s="13">
        <f>0+F123+F124</f>
      </c>
    </row>
    <row r="123" spans="1:6" ht="12.75">
      <c r="A123" s="11" t="s">
        <v>7705</v>
      </c>
      <c s="12" t="s">
        <v>7706</v>
      </c>
      <c s="14">
        <f>'SO 01-88-01'!K8+'SO 01-88-01'!M8</f>
      </c>
      <c s="14">
        <f>C123*0.21</f>
      </c>
      <c s="14">
        <f>C123+D123</f>
      </c>
      <c s="13">
        <f>'SO 01-88-01'!T7</f>
      </c>
    </row>
    <row r="124" spans="1:6" ht="12.75">
      <c r="A124" s="11" t="s">
        <v>7717</v>
      </c>
      <c s="12" t="s">
        <v>7718</v>
      </c>
      <c s="14">
        <f>'SO 01-88-02'!K8+'SO 01-88-02'!M8</f>
      </c>
      <c s="14">
        <f>C124*0.21</f>
      </c>
      <c s="14">
        <f>C124+D124</f>
      </c>
      <c s="13">
        <f>'SO 01-88-02'!T7</f>
      </c>
    </row>
    <row r="125" spans="1:6" ht="12.75">
      <c r="A125" s="11" t="s">
        <v>7725</v>
      </c>
      <c s="12" t="s">
        <v>7726</v>
      </c>
      <c s="14">
        <f>0+C126</f>
      </c>
      <c s="14">
        <f>C125*0.21</f>
      </c>
      <c s="14">
        <f>0+E126</f>
      </c>
      <c s="13">
        <f>0+F126</f>
      </c>
    </row>
    <row r="126" spans="1:6" ht="12.75">
      <c r="A126" s="11" t="s">
        <v>7727</v>
      </c>
      <c s="12" t="s">
        <v>7728</v>
      </c>
      <c s="14">
        <f>'SO 01-92-01'!K8+'SO 01-92-01'!M8</f>
      </c>
      <c s="14">
        <f>C126*0.21</f>
      </c>
      <c s="14">
        <f>C126+D126</f>
      </c>
      <c s="13">
        <f>'SO 01-92-01'!T7</f>
      </c>
    </row>
    <row r="127" spans="1:6" ht="12.75">
      <c r="A127" s="11" t="s">
        <v>7742</v>
      </c>
      <c s="12" t="s">
        <v>7743</v>
      </c>
      <c s="14">
        <f>0+C128</f>
      </c>
      <c s="14">
        <f>C127*0.21</f>
      </c>
      <c s="14">
        <f>0+E128</f>
      </c>
      <c s="13">
        <f>0+F128</f>
      </c>
    </row>
    <row r="128" spans="1:6" ht="12.75">
      <c r="A128" s="11" t="s">
        <v>7744</v>
      </c>
      <c s="12" t="s">
        <v>7745</v>
      </c>
      <c s="14">
        <f>'SO 01-96-01'!K8+'SO 01-96-01'!M8</f>
      </c>
      <c s="14">
        <f>C128*0.21</f>
      </c>
      <c s="14">
        <f>C128+D128</f>
      </c>
      <c s="13">
        <f>'SO 01-96-01'!T7</f>
      </c>
    </row>
    <row r="129" spans="1:6" ht="12.75">
      <c r="A129" s="11" t="s">
        <v>7750</v>
      </c>
      <c s="12" t="s">
        <v>7751</v>
      </c>
      <c s="14">
        <f>0+C130</f>
      </c>
      <c s="14">
        <f>C129*0.21</f>
      </c>
      <c s="14">
        <f>0+E130</f>
      </c>
      <c s="13">
        <f>0+F130</f>
      </c>
    </row>
    <row r="130" spans="1:6" ht="12.75">
      <c r="A130" s="11" t="s">
        <v>7752</v>
      </c>
      <c s="12" t="s">
        <v>7753</v>
      </c>
      <c s="14">
        <f>'SO 01-59-01'!K8+'SO 01-59-01'!M8</f>
      </c>
      <c s="14">
        <f>C130*0.21</f>
      </c>
      <c s="14">
        <f>C130+D130</f>
      </c>
      <c s="13">
        <f>'SO 01-59-01'!T7</f>
      </c>
    </row>
    <row r="131" spans="1:6" ht="12.75">
      <c r="A131" s="11" t="s">
        <v>7809</v>
      </c>
      <c s="12" t="s">
        <v>5206</v>
      </c>
      <c s="14">
        <f>0+C132+C133</f>
      </c>
      <c s="14">
        <f>C131*0.21</f>
      </c>
      <c s="14">
        <f>0+E132+E133</f>
      </c>
      <c s="13">
        <f>0+F132+F133</f>
      </c>
    </row>
    <row r="132" spans="1:6" ht="12.75">
      <c r="A132" s="11" t="s">
        <v>7810</v>
      </c>
      <c s="12" t="s">
        <v>4356</v>
      </c>
      <c s="14">
        <f>'SO 90-90'!K8+'SO 90-90'!M8</f>
      </c>
      <c s="14">
        <f>C132*0.21</f>
      </c>
      <c s="14">
        <f>C132+D132</f>
      </c>
      <c s="13">
        <f>'SO 90-90'!T7</f>
      </c>
    </row>
    <row r="133" spans="1:6" ht="12.75">
      <c r="A133" s="11" t="s">
        <v>7854</v>
      </c>
      <c s="12" t="s">
        <v>7855</v>
      </c>
      <c s="14">
        <f>'SO 98-98'!K8+'SO 98-98'!M8</f>
      </c>
      <c s="14">
        <f>C133*0.21</f>
      </c>
      <c s="14">
        <f>C133+D133</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1310</v>
      </c>
      <c s="41">
        <f>Rekapitulace!C22</f>
      </c>
      <c s="20" t="s">
        <v>0</v>
      </c>
      <c t="s">
        <v>23</v>
      </c>
      <c t="s">
        <v>28</v>
      </c>
    </row>
    <row r="4" spans="1:16" ht="32" customHeight="1">
      <c r="A4" s="24" t="s">
        <v>20</v>
      </c>
      <c s="25" t="s">
        <v>29</v>
      </c>
      <c s="27" t="s">
        <v>1310</v>
      </c>
      <c r="E4" s="26" t="s">
        <v>1311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COUNTIFS(L8:L241,"=0",A8:A241,"P")+COUNTIFS(L8:L241,"",A8:A241,"P")+SUM(Q8:Q241)</f>
      </c>
    </row>
    <row r="8" spans="1:13" ht="12.75">
      <c r="A8" t="s">
        <v>45</v>
      </c>
      <c r="C8" s="28" t="s">
        <v>1407</v>
      </c>
      <c r="E8" s="30" t="s">
        <v>1406</v>
      </c>
      <c r="J8" s="29">
        <f>0+J9+J14+J19+J240</f>
      </c>
      <c s="29">
        <f>0+K9+K14+K19+K240</f>
      </c>
      <c s="29">
        <f>0+L9+L14+L19+L240</f>
      </c>
      <c s="29">
        <f>0+M9+M14+M19+M240</f>
      </c>
    </row>
    <row r="9" spans="1:13" ht="12.75">
      <c r="A9" t="s">
        <v>47</v>
      </c>
      <c r="C9" s="31" t="s">
        <v>48</v>
      </c>
      <c r="E9" s="33" t="s">
        <v>49</v>
      </c>
      <c r="J9" s="32">
        <f>0</f>
      </c>
      <c s="32">
        <f>0</f>
      </c>
      <c s="32">
        <f>0+L10</f>
      </c>
      <c s="32">
        <f>0+M10</f>
      </c>
    </row>
    <row r="10" spans="1:16" ht="12.75">
      <c r="A10" t="s">
        <v>50</v>
      </c>
      <c s="34" t="s">
        <v>51</v>
      </c>
      <c s="34" t="s">
        <v>1408</v>
      </c>
      <c s="35" t="s">
        <v>5</v>
      </c>
      <c s="6" t="s">
        <v>1409</v>
      </c>
      <c s="36" t="s">
        <v>54</v>
      </c>
      <c s="37">
        <v>20</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12.75">
      <c r="A13" t="s">
        <v>58</v>
      </c>
      <c r="E13" s="39" t="s">
        <v>1410</v>
      </c>
    </row>
    <row r="14" spans="1:13" ht="12.75">
      <c r="A14" t="s">
        <v>47</v>
      </c>
      <c r="C14" s="31" t="s">
        <v>28</v>
      </c>
      <c r="E14" s="33" t="s">
        <v>1411</v>
      </c>
      <c r="J14" s="32">
        <f>0</f>
      </c>
      <c s="32">
        <f>0</f>
      </c>
      <c s="32">
        <f>0+L15</f>
      </c>
      <c s="32">
        <f>0+M15</f>
      </c>
    </row>
    <row r="15" spans="1:16" ht="12.75">
      <c r="A15" t="s">
        <v>50</v>
      </c>
      <c s="34" t="s">
        <v>28</v>
      </c>
      <c s="34" t="s">
        <v>1412</v>
      </c>
      <c s="35" t="s">
        <v>5</v>
      </c>
      <c s="6" t="s">
        <v>1413</v>
      </c>
      <c s="36" t="s">
        <v>63</v>
      </c>
      <c s="37">
        <v>4</v>
      </c>
      <c s="36">
        <v>0</v>
      </c>
      <c s="36">
        <f>ROUND(G15*H15,6)</f>
      </c>
      <c r="L15" s="38">
        <v>0</v>
      </c>
      <c s="32">
        <f>ROUND(ROUND(L15,2)*ROUND(G15,3),2)</f>
      </c>
      <c s="36" t="s">
        <v>970</v>
      </c>
      <c>
        <f>(M15*21)/100</f>
      </c>
      <c t="s">
        <v>28</v>
      </c>
    </row>
    <row r="16" spans="1:5" ht="12.75">
      <c r="A16" s="35" t="s">
        <v>56</v>
      </c>
      <c r="E16" s="39" t="s">
        <v>5</v>
      </c>
    </row>
    <row r="17" spans="1:5" ht="12.75">
      <c r="A17" s="35" t="s">
        <v>57</v>
      </c>
      <c r="E17" s="40" t="s">
        <v>5</v>
      </c>
    </row>
    <row r="18" spans="1:5" ht="369.75">
      <c r="A18" t="s">
        <v>58</v>
      </c>
      <c r="E18" s="39" t="s">
        <v>1414</v>
      </c>
    </row>
    <row r="19" spans="1:13" ht="12.75">
      <c r="A19" t="s">
        <v>47</v>
      </c>
      <c r="C19" s="31" t="s">
        <v>70</v>
      </c>
      <c r="E19" s="33" t="s">
        <v>71</v>
      </c>
      <c r="J19" s="32">
        <f>0</f>
      </c>
      <c s="32">
        <f>0</f>
      </c>
      <c s="32">
        <f>0+L20+L24+L28+L32+L36+L40+L44+L48+L52+L56+L60+L64+L68+L72+L76+L80+L84+L88+L92+L96+L100+L104+L108+L112+L116+L120+L124+L128+L132+L136+L140+L144+L148+L152+L156+L160+L164+L168+L172+L176+L180+L184+L188+L192+L196+L200+L204+L208+L212+L216+L220+L224+L228+L232+L236</f>
      </c>
      <c s="32">
        <f>0+M20+M24+M28+M32+M36+M40+M44+M48+M52+M56+M60+M64+M68+M72+M76+M80+M84+M88+M92+M96+M100+M104+M108+M112+M116+M120+M124+M128+M132+M136+M140+M144+M148+M152+M156+M160+M164+M168+M172+M176+M180+M184+M188+M192+M196+M200+M204+M208+M212+M216+M220+M224+M228+M232+M236</f>
      </c>
    </row>
    <row r="20" spans="1:16" ht="12.75">
      <c r="A20" t="s">
        <v>50</v>
      </c>
      <c s="34" t="s">
        <v>26</v>
      </c>
      <c s="34" t="s">
        <v>77</v>
      </c>
      <c s="35" t="s">
        <v>5</v>
      </c>
      <c s="6" t="s">
        <v>78</v>
      </c>
      <c s="36" t="s">
        <v>79</v>
      </c>
      <c s="37">
        <v>200</v>
      </c>
      <c s="36">
        <v>0</v>
      </c>
      <c s="36">
        <f>ROUND(G20*H20,6)</f>
      </c>
      <c r="L20" s="38">
        <v>0</v>
      </c>
      <c s="32">
        <f>ROUND(ROUND(L20,2)*ROUND(G20,3),2)</f>
      </c>
      <c s="36" t="s">
        <v>970</v>
      </c>
      <c>
        <f>(M20*21)/100</f>
      </c>
      <c t="s">
        <v>28</v>
      </c>
    </row>
    <row r="21" spans="1:5" ht="12.75">
      <c r="A21" s="35" t="s">
        <v>56</v>
      </c>
      <c r="E21" s="39" t="s">
        <v>5</v>
      </c>
    </row>
    <row r="22" spans="1:5" ht="12.75">
      <c r="A22" s="35" t="s">
        <v>57</v>
      </c>
      <c r="E22" s="40" t="s">
        <v>5</v>
      </c>
    </row>
    <row r="23" spans="1:5" ht="102">
      <c r="A23" t="s">
        <v>58</v>
      </c>
      <c r="E23" s="39" t="s">
        <v>1415</v>
      </c>
    </row>
    <row r="24" spans="1:16" ht="12.75">
      <c r="A24" t="s">
        <v>50</v>
      </c>
      <c s="34" t="s">
        <v>65</v>
      </c>
      <c s="34" t="s">
        <v>1084</v>
      </c>
      <c s="35" t="s">
        <v>5</v>
      </c>
      <c s="6" t="s">
        <v>1085</v>
      </c>
      <c s="36" t="s">
        <v>79</v>
      </c>
      <c s="37">
        <v>20</v>
      </c>
      <c s="36">
        <v>0</v>
      </c>
      <c s="36">
        <f>ROUND(G24*H24,6)</f>
      </c>
      <c r="L24" s="38">
        <v>0</v>
      </c>
      <c s="32">
        <f>ROUND(ROUND(L24,2)*ROUND(G24,3),2)</f>
      </c>
      <c s="36" t="s">
        <v>970</v>
      </c>
      <c>
        <f>(M24*21)/100</f>
      </c>
      <c t="s">
        <v>28</v>
      </c>
    </row>
    <row r="25" spans="1:5" ht="12.75">
      <c r="A25" s="35" t="s">
        <v>56</v>
      </c>
      <c r="E25" s="39" t="s">
        <v>5</v>
      </c>
    </row>
    <row r="26" spans="1:5" ht="12.75">
      <c r="A26" s="35" t="s">
        <v>57</v>
      </c>
      <c r="E26" s="40" t="s">
        <v>5</v>
      </c>
    </row>
    <row r="27" spans="1:5" ht="140.25">
      <c r="A27" t="s">
        <v>58</v>
      </c>
      <c r="E27" s="39" t="s">
        <v>1416</v>
      </c>
    </row>
    <row r="28" spans="1:16" ht="25.5">
      <c r="A28" t="s">
        <v>50</v>
      </c>
      <c s="34" t="s">
        <v>72</v>
      </c>
      <c s="34" t="s">
        <v>1087</v>
      </c>
      <c s="35" t="s">
        <v>5</v>
      </c>
      <c s="6" t="s">
        <v>1088</v>
      </c>
      <c s="36" t="s">
        <v>79</v>
      </c>
      <c s="37">
        <v>20</v>
      </c>
      <c s="36">
        <v>0</v>
      </c>
      <c s="36">
        <f>ROUND(G28*H28,6)</f>
      </c>
      <c r="L28" s="38">
        <v>0</v>
      </c>
      <c s="32">
        <f>ROUND(ROUND(L28,2)*ROUND(G28,3),2)</f>
      </c>
      <c s="36" t="s">
        <v>970</v>
      </c>
      <c>
        <f>(M28*21)/100</f>
      </c>
      <c t="s">
        <v>28</v>
      </c>
    </row>
    <row r="29" spans="1:5" ht="12.75">
      <c r="A29" s="35" t="s">
        <v>56</v>
      </c>
      <c r="E29" s="39" t="s">
        <v>5</v>
      </c>
    </row>
    <row r="30" spans="1:5" ht="12.75">
      <c r="A30" s="35" t="s">
        <v>57</v>
      </c>
      <c r="E30" s="40" t="s">
        <v>5</v>
      </c>
    </row>
    <row r="31" spans="1:5" ht="140.25">
      <c r="A31" t="s">
        <v>58</v>
      </c>
      <c r="E31" s="39" t="s">
        <v>1416</v>
      </c>
    </row>
    <row r="32" spans="1:16" ht="25.5">
      <c r="A32" t="s">
        <v>50</v>
      </c>
      <c s="34" t="s">
        <v>27</v>
      </c>
      <c s="34" t="s">
        <v>821</v>
      </c>
      <c s="35" t="s">
        <v>5</v>
      </c>
      <c s="6" t="s">
        <v>822</v>
      </c>
      <c s="36" t="s">
        <v>79</v>
      </c>
      <c s="37">
        <v>20</v>
      </c>
      <c s="36">
        <v>0</v>
      </c>
      <c s="36">
        <f>ROUND(G32*H32,6)</f>
      </c>
      <c r="L32" s="38">
        <v>0</v>
      </c>
      <c s="32">
        <f>ROUND(ROUND(L32,2)*ROUND(G32,3),2)</f>
      </c>
      <c s="36" t="s">
        <v>970</v>
      </c>
      <c>
        <f>(M32*21)/100</f>
      </c>
      <c t="s">
        <v>28</v>
      </c>
    </row>
    <row r="33" spans="1:5" ht="12.75">
      <c r="A33" s="35" t="s">
        <v>56</v>
      </c>
      <c r="E33" s="39" t="s">
        <v>5</v>
      </c>
    </row>
    <row r="34" spans="1:5" ht="12.75">
      <c r="A34" s="35" t="s">
        <v>57</v>
      </c>
      <c r="E34" s="40" t="s">
        <v>5</v>
      </c>
    </row>
    <row r="35" spans="1:5" ht="76.5">
      <c r="A35" t="s">
        <v>58</v>
      </c>
      <c r="E35" s="39" t="s">
        <v>1417</v>
      </c>
    </row>
    <row r="36" spans="1:16" ht="12.75">
      <c r="A36" t="s">
        <v>50</v>
      </c>
      <c s="34" t="s">
        <v>70</v>
      </c>
      <c s="34" t="s">
        <v>117</v>
      </c>
      <c s="35" t="s">
        <v>5</v>
      </c>
      <c s="6" t="s">
        <v>118</v>
      </c>
      <c s="36" t="s">
        <v>79</v>
      </c>
      <c s="37">
        <v>460</v>
      </c>
      <c s="36">
        <v>0</v>
      </c>
      <c s="36">
        <f>ROUND(G36*H36,6)</f>
      </c>
      <c r="L36" s="38">
        <v>0</v>
      </c>
      <c s="32">
        <f>ROUND(ROUND(L36,2)*ROUND(G36,3),2)</f>
      </c>
      <c s="36" t="s">
        <v>970</v>
      </c>
      <c>
        <f>(M36*21)/100</f>
      </c>
      <c t="s">
        <v>28</v>
      </c>
    </row>
    <row r="37" spans="1:5" ht="12.75">
      <c r="A37" s="35" t="s">
        <v>56</v>
      </c>
      <c r="E37" s="39" t="s">
        <v>5</v>
      </c>
    </row>
    <row r="38" spans="1:5" ht="12.75">
      <c r="A38" s="35" t="s">
        <v>57</v>
      </c>
      <c r="E38" s="40" t="s">
        <v>5</v>
      </c>
    </row>
    <row r="39" spans="1:5" ht="89.25">
      <c r="A39" t="s">
        <v>58</v>
      </c>
      <c r="E39" s="39" t="s">
        <v>1318</v>
      </c>
    </row>
    <row r="40" spans="1:16" ht="12.75">
      <c r="A40" t="s">
        <v>50</v>
      </c>
      <c s="34" t="s">
        <v>83</v>
      </c>
      <c s="34" t="s">
        <v>535</v>
      </c>
      <c s="35" t="s">
        <v>5</v>
      </c>
      <c s="6" t="s">
        <v>536</v>
      </c>
      <c s="36" t="s">
        <v>537</v>
      </c>
      <c s="37">
        <v>3.72</v>
      </c>
      <c s="36">
        <v>0</v>
      </c>
      <c s="36">
        <f>ROUND(G40*H40,6)</f>
      </c>
      <c r="L40" s="38">
        <v>0</v>
      </c>
      <c s="32">
        <f>ROUND(ROUND(L40,2)*ROUND(G40,3),2)</f>
      </c>
      <c s="36" t="s">
        <v>970</v>
      </c>
      <c>
        <f>(M40*21)/100</f>
      </c>
      <c t="s">
        <v>28</v>
      </c>
    </row>
    <row r="41" spans="1:5" ht="12.75">
      <c r="A41" s="35" t="s">
        <v>56</v>
      </c>
      <c r="E41" s="39" t="s">
        <v>5</v>
      </c>
    </row>
    <row r="42" spans="1:5" ht="12.75">
      <c r="A42" s="35" t="s">
        <v>57</v>
      </c>
      <c r="E42" s="40" t="s">
        <v>5</v>
      </c>
    </row>
    <row r="43" spans="1:5" ht="153">
      <c r="A43" t="s">
        <v>58</v>
      </c>
      <c r="E43" s="39" t="s">
        <v>1418</v>
      </c>
    </row>
    <row r="44" spans="1:16" ht="12.75">
      <c r="A44" t="s">
        <v>50</v>
      </c>
      <c s="34" t="s">
        <v>87</v>
      </c>
      <c s="34" t="s">
        <v>849</v>
      </c>
      <c s="35" t="s">
        <v>5</v>
      </c>
      <c s="6" t="s">
        <v>850</v>
      </c>
      <c s="36" t="s">
        <v>79</v>
      </c>
      <c s="37">
        <v>310</v>
      </c>
      <c s="36">
        <v>0</v>
      </c>
      <c s="36">
        <f>ROUND(G44*H44,6)</f>
      </c>
      <c r="L44" s="38">
        <v>0</v>
      </c>
      <c s="32">
        <f>ROUND(ROUND(L44,2)*ROUND(G44,3),2)</f>
      </c>
      <c s="36" t="s">
        <v>970</v>
      </c>
      <c>
        <f>(M44*21)/100</f>
      </c>
      <c t="s">
        <v>28</v>
      </c>
    </row>
    <row r="45" spans="1:5" ht="12.75">
      <c r="A45" s="35" t="s">
        <v>56</v>
      </c>
      <c r="E45" s="39" t="s">
        <v>5</v>
      </c>
    </row>
    <row r="46" spans="1:5" ht="12.75">
      <c r="A46" s="35" t="s">
        <v>57</v>
      </c>
      <c r="E46" s="40" t="s">
        <v>5</v>
      </c>
    </row>
    <row r="47" spans="1:5" ht="114.75">
      <c r="A47" t="s">
        <v>58</v>
      </c>
      <c r="E47" s="39" t="s">
        <v>1419</v>
      </c>
    </row>
    <row r="48" spans="1:16" ht="12.75">
      <c r="A48" t="s">
        <v>50</v>
      </c>
      <c s="34" t="s">
        <v>91</v>
      </c>
      <c s="34" t="s">
        <v>735</v>
      </c>
      <c s="35" t="s">
        <v>5</v>
      </c>
      <c s="6" t="s">
        <v>736</v>
      </c>
      <c s="36" t="s">
        <v>79</v>
      </c>
      <c s="37">
        <v>310</v>
      </c>
      <c s="36">
        <v>0</v>
      </c>
      <c s="36">
        <f>ROUND(G48*H48,6)</f>
      </c>
      <c r="L48" s="38">
        <v>0</v>
      </c>
      <c s="32">
        <f>ROUND(ROUND(L48,2)*ROUND(G48,3),2)</f>
      </c>
      <c s="36" t="s">
        <v>970</v>
      </c>
      <c>
        <f>(M48*21)/100</f>
      </c>
      <c t="s">
        <v>28</v>
      </c>
    </row>
    <row r="49" spans="1:5" ht="12.75">
      <c r="A49" s="35" t="s">
        <v>56</v>
      </c>
      <c r="E49" s="39" t="s">
        <v>5</v>
      </c>
    </row>
    <row r="50" spans="1:5" ht="12.75">
      <c r="A50" s="35" t="s">
        <v>57</v>
      </c>
      <c r="E50" s="40" t="s">
        <v>5</v>
      </c>
    </row>
    <row r="51" spans="1:5" ht="153">
      <c r="A51" t="s">
        <v>58</v>
      </c>
      <c r="E51" s="39" t="s">
        <v>1420</v>
      </c>
    </row>
    <row r="52" spans="1:16" ht="12.75">
      <c r="A52" t="s">
        <v>50</v>
      </c>
      <c s="34" t="s">
        <v>95</v>
      </c>
      <c s="34" t="s">
        <v>738</v>
      </c>
      <c s="35" t="s">
        <v>5</v>
      </c>
      <c s="6" t="s">
        <v>739</v>
      </c>
      <c s="36" t="s">
        <v>79</v>
      </c>
      <c s="37">
        <v>310</v>
      </c>
      <c s="36">
        <v>0</v>
      </c>
      <c s="36">
        <f>ROUND(G52*H52,6)</f>
      </c>
      <c r="L52" s="38">
        <v>0</v>
      </c>
      <c s="32">
        <f>ROUND(ROUND(L52,2)*ROUND(G52,3),2)</f>
      </c>
      <c s="36" t="s">
        <v>970</v>
      </c>
      <c>
        <f>(M52*21)/100</f>
      </c>
      <c t="s">
        <v>28</v>
      </c>
    </row>
    <row r="53" spans="1:5" ht="12.75">
      <c r="A53" s="35" t="s">
        <v>56</v>
      </c>
      <c r="E53" s="39" t="s">
        <v>5</v>
      </c>
    </row>
    <row r="54" spans="1:5" ht="12.75">
      <c r="A54" s="35" t="s">
        <v>57</v>
      </c>
      <c r="E54" s="40" t="s">
        <v>5</v>
      </c>
    </row>
    <row r="55" spans="1:5" ht="114.75">
      <c r="A55" t="s">
        <v>58</v>
      </c>
      <c r="E55" s="39" t="s">
        <v>1421</v>
      </c>
    </row>
    <row r="56" spans="1:16" ht="12.75">
      <c r="A56" t="s">
        <v>50</v>
      </c>
      <c s="34" t="s">
        <v>99</v>
      </c>
      <c s="34" t="s">
        <v>741</v>
      </c>
      <c s="35" t="s">
        <v>5</v>
      </c>
      <c s="6" t="s">
        <v>742</v>
      </c>
      <c s="36" t="s">
        <v>743</v>
      </c>
      <c s="37">
        <v>4</v>
      </c>
      <c s="36">
        <v>0</v>
      </c>
      <c s="36">
        <f>ROUND(G56*H56,6)</f>
      </c>
      <c r="L56" s="38">
        <v>0</v>
      </c>
      <c s="32">
        <f>ROUND(ROUND(L56,2)*ROUND(G56,3),2)</f>
      </c>
      <c s="36" t="s">
        <v>970</v>
      </c>
      <c>
        <f>(M56*21)/100</f>
      </c>
      <c t="s">
        <v>28</v>
      </c>
    </row>
    <row r="57" spans="1:5" ht="12.75">
      <c r="A57" s="35" t="s">
        <v>56</v>
      </c>
      <c r="E57" s="39" t="s">
        <v>5</v>
      </c>
    </row>
    <row r="58" spans="1:5" ht="12.75">
      <c r="A58" s="35" t="s">
        <v>57</v>
      </c>
      <c r="E58" s="40" t="s">
        <v>5</v>
      </c>
    </row>
    <row r="59" spans="1:5" ht="127.5">
      <c r="A59" t="s">
        <v>58</v>
      </c>
      <c r="E59" s="39" t="s">
        <v>1422</v>
      </c>
    </row>
    <row r="60" spans="1:16" ht="12.75">
      <c r="A60" t="s">
        <v>50</v>
      </c>
      <c s="34" t="s">
        <v>103</v>
      </c>
      <c s="34" t="s">
        <v>745</v>
      </c>
      <c s="35" t="s">
        <v>5</v>
      </c>
      <c s="6" t="s">
        <v>746</v>
      </c>
      <c s="36" t="s">
        <v>79</v>
      </c>
      <c s="37">
        <v>310</v>
      </c>
      <c s="36">
        <v>0</v>
      </c>
      <c s="36">
        <f>ROUND(G60*H60,6)</f>
      </c>
      <c r="L60" s="38">
        <v>0</v>
      </c>
      <c s="32">
        <f>ROUND(ROUND(L60,2)*ROUND(G60,3),2)</f>
      </c>
      <c s="36" t="s">
        <v>970</v>
      </c>
      <c>
        <f>(M60*21)/100</f>
      </c>
      <c t="s">
        <v>28</v>
      </c>
    </row>
    <row r="61" spans="1:5" ht="12.75">
      <c r="A61" s="35" t="s">
        <v>56</v>
      </c>
      <c r="E61" s="39" t="s">
        <v>5</v>
      </c>
    </row>
    <row r="62" spans="1:5" ht="12.75">
      <c r="A62" s="35" t="s">
        <v>57</v>
      </c>
      <c r="E62" s="40" t="s">
        <v>5</v>
      </c>
    </row>
    <row r="63" spans="1:5" ht="127.5">
      <c r="A63" t="s">
        <v>58</v>
      </c>
      <c r="E63" s="39" t="s">
        <v>1423</v>
      </c>
    </row>
    <row r="64" spans="1:16" ht="12.75">
      <c r="A64" t="s">
        <v>50</v>
      </c>
      <c s="34" t="s">
        <v>107</v>
      </c>
      <c s="34" t="s">
        <v>748</v>
      </c>
      <c s="35" t="s">
        <v>5</v>
      </c>
      <c s="6" t="s">
        <v>749</v>
      </c>
      <c s="36" t="s">
        <v>75</v>
      </c>
      <c s="37">
        <v>1</v>
      </c>
      <c s="36">
        <v>0</v>
      </c>
      <c s="36">
        <f>ROUND(G64*H64,6)</f>
      </c>
      <c r="L64" s="38">
        <v>0</v>
      </c>
      <c s="32">
        <f>ROUND(ROUND(L64,2)*ROUND(G64,3),2)</f>
      </c>
      <c s="36" t="s">
        <v>970</v>
      </c>
      <c>
        <f>(M64*21)/100</f>
      </c>
      <c t="s">
        <v>28</v>
      </c>
    </row>
    <row r="65" spans="1:5" ht="12.75">
      <c r="A65" s="35" t="s">
        <v>56</v>
      </c>
      <c r="E65" s="39" t="s">
        <v>5</v>
      </c>
    </row>
    <row r="66" spans="1:5" ht="12.75">
      <c r="A66" s="35" t="s">
        <v>57</v>
      </c>
      <c r="E66" s="40" t="s">
        <v>5</v>
      </c>
    </row>
    <row r="67" spans="1:5" ht="114.75">
      <c r="A67" t="s">
        <v>58</v>
      </c>
      <c r="E67" s="39" t="s">
        <v>1327</v>
      </c>
    </row>
    <row r="68" spans="1:16" ht="12.75">
      <c r="A68" t="s">
        <v>50</v>
      </c>
      <c s="34" t="s">
        <v>112</v>
      </c>
      <c s="34" t="s">
        <v>751</v>
      </c>
      <c s="35" t="s">
        <v>5</v>
      </c>
      <c s="6" t="s">
        <v>752</v>
      </c>
      <c s="36" t="s">
        <v>75</v>
      </c>
      <c s="37">
        <v>1</v>
      </c>
      <c s="36">
        <v>0</v>
      </c>
      <c s="36">
        <f>ROUND(G68*H68,6)</f>
      </c>
      <c r="L68" s="38">
        <v>0</v>
      </c>
      <c s="32">
        <f>ROUND(ROUND(L68,2)*ROUND(G68,3),2)</f>
      </c>
      <c s="36" t="s">
        <v>970</v>
      </c>
      <c>
        <f>(M68*21)/100</f>
      </c>
      <c t="s">
        <v>28</v>
      </c>
    </row>
    <row r="69" spans="1:5" ht="12.75">
      <c r="A69" s="35" t="s">
        <v>56</v>
      </c>
      <c r="E69" s="39" t="s">
        <v>5</v>
      </c>
    </row>
    <row r="70" spans="1:5" ht="12.75">
      <c r="A70" s="35" t="s">
        <v>57</v>
      </c>
      <c r="E70" s="40" t="s">
        <v>5</v>
      </c>
    </row>
    <row r="71" spans="1:5" ht="127.5">
      <c r="A71" t="s">
        <v>58</v>
      </c>
      <c r="E71" s="39" t="s">
        <v>1346</v>
      </c>
    </row>
    <row r="72" spans="1:16" ht="12.75">
      <c r="A72" t="s">
        <v>50</v>
      </c>
      <c s="34" t="s">
        <v>116</v>
      </c>
      <c s="34" t="s">
        <v>1103</v>
      </c>
      <c s="35" t="s">
        <v>5</v>
      </c>
      <c s="6" t="s">
        <v>1104</v>
      </c>
      <c s="36" t="s">
        <v>75</v>
      </c>
      <c s="37">
        <v>8</v>
      </c>
      <c s="36">
        <v>0</v>
      </c>
      <c s="36">
        <f>ROUND(G72*H72,6)</f>
      </c>
      <c r="L72" s="38">
        <v>0</v>
      </c>
      <c s="32">
        <f>ROUND(ROUND(L72,2)*ROUND(G72,3),2)</f>
      </c>
      <c s="36" t="s">
        <v>970</v>
      </c>
      <c>
        <f>(M72*21)/100</f>
      </c>
      <c t="s">
        <v>28</v>
      </c>
    </row>
    <row r="73" spans="1:5" ht="12.75">
      <c r="A73" s="35" t="s">
        <v>56</v>
      </c>
      <c r="E73" s="39" t="s">
        <v>5</v>
      </c>
    </row>
    <row r="74" spans="1:5" ht="12.75">
      <c r="A74" s="35" t="s">
        <v>57</v>
      </c>
      <c r="E74" s="40" t="s">
        <v>5</v>
      </c>
    </row>
    <row r="75" spans="1:5" ht="127.5">
      <c r="A75" t="s">
        <v>58</v>
      </c>
      <c r="E75" s="39" t="s">
        <v>1424</v>
      </c>
    </row>
    <row r="76" spans="1:16" ht="12.75">
      <c r="A76" t="s">
        <v>50</v>
      </c>
      <c s="34" t="s">
        <v>119</v>
      </c>
      <c s="34" t="s">
        <v>548</v>
      </c>
      <c s="35" t="s">
        <v>5</v>
      </c>
      <c s="6" t="s">
        <v>549</v>
      </c>
      <c s="36" t="s">
        <v>75</v>
      </c>
      <c s="37">
        <v>8</v>
      </c>
      <c s="36">
        <v>0</v>
      </c>
      <c s="36">
        <f>ROUND(G76*H76,6)</f>
      </c>
      <c r="L76" s="38">
        <v>0</v>
      </c>
      <c s="32">
        <f>ROUND(ROUND(L76,2)*ROUND(G76,3),2)</f>
      </c>
      <c s="36" t="s">
        <v>970</v>
      </c>
      <c>
        <f>(M76*21)/100</f>
      </c>
      <c t="s">
        <v>28</v>
      </c>
    </row>
    <row r="77" spans="1:5" ht="12.75">
      <c r="A77" s="35" t="s">
        <v>56</v>
      </c>
      <c r="E77" s="39" t="s">
        <v>5</v>
      </c>
    </row>
    <row r="78" spans="1:5" ht="12.75">
      <c r="A78" s="35" t="s">
        <v>57</v>
      </c>
      <c r="E78" s="40" t="s">
        <v>5</v>
      </c>
    </row>
    <row r="79" spans="1:5" ht="127.5">
      <c r="A79" t="s">
        <v>58</v>
      </c>
      <c r="E79" s="39" t="s">
        <v>1424</v>
      </c>
    </row>
    <row r="80" spans="1:16" ht="12.75">
      <c r="A80" t="s">
        <v>50</v>
      </c>
      <c s="34" t="s">
        <v>122</v>
      </c>
      <c s="34" t="s">
        <v>923</v>
      </c>
      <c s="35" t="s">
        <v>5</v>
      </c>
      <c s="6" t="s">
        <v>924</v>
      </c>
      <c s="36" t="s">
        <v>75</v>
      </c>
      <c s="37">
        <v>10</v>
      </c>
      <c s="36">
        <v>0</v>
      </c>
      <c s="36">
        <f>ROUND(G80*H80,6)</f>
      </c>
      <c r="L80" s="38">
        <v>0</v>
      </c>
      <c s="32">
        <f>ROUND(ROUND(L80,2)*ROUND(G80,3),2)</f>
      </c>
      <c s="36" t="s">
        <v>970</v>
      </c>
      <c>
        <f>(M80*21)/100</f>
      </c>
      <c t="s">
        <v>28</v>
      </c>
    </row>
    <row r="81" spans="1:5" ht="12.75">
      <c r="A81" s="35" t="s">
        <v>56</v>
      </c>
      <c r="E81" s="39" t="s">
        <v>5</v>
      </c>
    </row>
    <row r="82" spans="1:5" ht="12.75">
      <c r="A82" s="35" t="s">
        <v>57</v>
      </c>
      <c r="E82" s="40" t="s">
        <v>5</v>
      </c>
    </row>
    <row r="83" spans="1:5" ht="165.75">
      <c r="A83" t="s">
        <v>58</v>
      </c>
      <c r="E83" s="39" t="s">
        <v>1425</v>
      </c>
    </row>
    <row r="84" spans="1:16" ht="12.75">
      <c r="A84" t="s">
        <v>50</v>
      </c>
      <c s="34" t="s">
        <v>126</v>
      </c>
      <c s="34" t="s">
        <v>925</v>
      </c>
      <c s="35" t="s">
        <v>5</v>
      </c>
      <c s="6" t="s">
        <v>926</v>
      </c>
      <c s="36" t="s">
        <v>75</v>
      </c>
      <c s="37">
        <v>10</v>
      </c>
      <c s="36">
        <v>0</v>
      </c>
      <c s="36">
        <f>ROUND(G84*H84,6)</f>
      </c>
      <c r="L84" s="38">
        <v>0</v>
      </c>
      <c s="32">
        <f>ROUND(ROUND(L84,2)*ROUND(G84,3),2)</f>
      </c>
      <c s="36" t="s">
        <v>970</v>
      </c>
      <c>
        <f>(M84*21)/100</f>
      </c>
      <c t="s">
        <v>28</v>
      </c>
    </row>
    <row r="85" spans="1:5" ht="12.75">
      <c r="A85" s="35" t="s">
        <v>56</v>
      </c>
      <c r="E85" s="39" t="s">
        <v>5</v>
      </c>
    </row>
    <row r="86" spans="1:5" ht="12.75">
      <c r="A86" s="35" t="s">
        <v>57</v>
      </c>
      <c r="E86" s="40" t="s">
        <v>5</v>
      </c>
    </row>
    <row r="87" spans="1:5" ht="127.5">
      <c r="A87" t="s">
        <v>58</v>
      </c>
      <c r="E87" s="39" t="s">
        <v>1346</v>
      </c>
    </row>
    <row r="88" spans="1:16" ht="12.75">
      <c r="A88" t="s">
        <v>50</v>
      </c>
      <c s="34" t="s">
        <v>129</v>
      </c>
      <c s="34" t="s">
        <v>1426</v>
      </c>
      <c s="35" t="s">
        <v>5</v>
      </c>
      <c s="6" t="s">
        <v>1427</v>
      </c>
      <c s="36" t="s">
        <v>595</v>
      </c>
      <c s="37">
        <v>16</v>
      </c>
      <c s="36">
        <v>0</v>
      </c>
      <c s="36">
        <f>ROUND(G88*H88,6)</f>
      </c>
      <c r="L88" s="38">
        <v>0</v>
      </c>
      <c s="32">
        <f>ROUND(ROUND(L88,2)*ROUND(G88,3),2)</f>
      </c>
      <c s="36" t="s">
        <v>970</v>
      </c>
      <c>
        <f>(M88*21)/100</f>
      </c>
      <c t="s">
        <v>28</v>
      </c>
    </row>
    <row r="89" spans="1:5" ht="12.75">
      <c r="A89" s="35" t="s">
        <v>56</v>
      </c>
      <c r="E89" s="39" t="s">
        <v>5</v>
      </c>
    </row>
    <row r="90" spans="1:5" ht="25.5">
      <c r="A90" s="35" t="s">
        <v>57</v>
      </c>
      <c r="E90" s="40" t="s">
        <v>1428</v>
      </c>
    </row>
    <row r="91" spans="1:5" ht="165.75">
      <c r="A91" t="s">
        <v>58</v>
      </c>
      <c r="E91" s="39" t="s">
        <v>1429</v>
      </c>
    </row>
    <row r="92" spans="1:16" ht="12.75">
      <c r="A92" t="s">
        <v>50</v>
      </c>
      <c s="34" t="s">
        <v>134</v>
      </c>
      <c s="34" t="s">
        <v>1109</v>
      </c>
      <c s="35" t="s">
        <v>5</v>
      </c>
      <c s="6" t="s">
        <v>1110</v>
      </c>
      <c s="36" t="s">
        <v>132</v>
      </c>
      <c s="37">
        <v>0.32</v>
      </c>
      <c s="36">
        <v>0</v>
      </c>
      <c s="36">
        <f>ROUND(G92*H92,6)</f>
      </c>
      <c r="L92" s="38">
        <v>0</v>
      </c>
      <c s="32">
        <f>ROUND(ROUND(L92,2)*ROUND(G92,3),2)</f>
      </c>
      <c s="36" t="s">
        <v>970</v>
      </c>
      <c>
        <f>(M92*21)/100</f>
      </c>
      <c t="s">
        <v>28</v>
      </c>
    </row>
    <row r="93" spans="1:5" ht="12.75">
      <c r="A93" s="35" t="s">
        <v>56</v>
      </c>
      <c r="E93" s="39" t="s">
        <v>5</v>
      </c>
    </row>
    <row r="94" spans="1:5" ht="12.75">
      <c r="A94" s="35" t="s">
        <v>57</v>
      </c>
      <c r="E94" s="40" t="s">
        <v>5</v>
      </c>
    </row>
    <row r="95" spans="1:5" ht="102">
      <c r="A95" t="s">
        <v>58</v>
      </c>
      <c r="E95" s="39" t="s">
        <v>1321</v>
      </c>
    </row>
    <row r="96" spans="1:16" ht="12.75">
      <c r="A96" t="s">
        <v>50</v>
      </c>
      <c s="34" t="s">
        <v>137</v>
      </c>
      <c s="34" t="s">
        <v>1113</v>
      </c>
      <c s="35" t="s">
        <v>5</v>
      </c>
      <c s="6" t="s">
        <v>1114</v>
      </c>
      <c s="36" t="s">
        <v>132</v>
      </c>
      <c s="37">
        <v>0.32</v>
      </c>
      <c s="36">
        <v>0</v>
      </c>
      <c s="36">
        <f>ROUND(G96*H96,6)</f>
      </c>
      <c r="L96" s="38">
        <v>0</v>
      </c>
      <c s="32">
        <f>ROUND(ROUND(L96,2)*ROUND(G96,3),2)</f>
      </c>
      <c s="36" t="s">
        <v>970</v>
      </c>
      <c>
        <f>(M96*21)/100</f>
      </c>
      <c t="s">
        <v>28</v>
      </c>
    </row>
    <row r="97" spans="1:5" ht="12.75">
      <c r="A97" s="35" t="s">
        <v>56</v>
      </c>
      <c r="E97" s="39" t="s">
        <v>5</v>
      </c>
    </row>
    <row r="98" spans="1:5" ht="12.75">
      <c r="A98" s="35" t="s">
        <v>57</v>
      </c>
      <c r="E98" s="40" t="s">
        <v>5</v>
      </c>
    </row>
    <row r="99" spans="1:5" ht="102">
      <c r="A99" t="s">
        <v>58</v>
      </c>
      <c r="E99" s="39" t="s">
        <v>1324</v>
      </c>
    </row>
    <row r="100" spans="1:16" ht="12.75">
      <c r="A100" t="s">
        <v>50</v>
      </c>
      <c s="34" t="s">
        <v>140</v>
      </c>
      <c s="34" t="s">
        <v>1430</v>
      </c>
      <c s="35" t="s">
        <v>5</v>
      </c>
      <c s="6" t="s">
        <v>1431</v>
      </c>
      <c s="36" t="s">
        <v>75</v>
      </c>
      <c s="37">
        <v>10</v>
      </c>
      <c s="36">
        <v>0</v>
      </c>
      <c s="36">
        <f>ROUND(G100*H100,6)</f>
      </c>
      <c r="L100" s="38">
        <v>0</v>
      </c>
      <c s="32">
        <f>ROUND(ROUND(L100,2)*ROUND(G100,3),2)</f>
      </c>
      <c s="36" t="s">
        <v>970</v>
      </c>
      <c>
        <f>(M100*21)/100</f>
      </c>
      <c t="s">
        <v>28</v>
      </c>
    </row>
    <row r="101" spans="1:5" ht="12.75">
      <c r="A101" s="35" t="s">
        <v>56</v>
      </c>
      <c r="E101" s="39" t="s">
        <v>5</v>
      </c>
    </row>
    <row r="102" spans="1:5" ht="12.75">
      <c r="A102" s="35" t="s">
        <v>57</v>
      </c>
      <c r="E102" s="40" t="s">
        <v>5</v>
      </c>
    </row>
    <row r="103" spans="1:5" ht="102">
      <c r="A103" t="s">
        <v>58</v>
      </c>
      <c r="E103" s="39" t="s">
        <v>1432</v>
      </c>
    </row>
    <row r="104" spans="1:16" ht="12.75">
      <c r="A104" t="s">
        <v>50</v>
      </c>
      <c s="34" t="s">
        <v>143</v>
      </c>
      <c s="34" t="s">
        <v>1433</v>
      </c>
      <c s="35" t="s">
        <v>5</v>
      </c>
      <c s="6" t="s">
        <v>1434</v>
      </c>
      <c s="36" t="s">
        <v>75</v>
      </c>
      <c s="37">
        <v>10</v>
      </c>
      <c s="36">
        <v>0</v>
      </c>
      <c s="36">
        <f>ROUND(G104*H104,6)</f>
      </c>
      <c r="L104" s="38">
        <v>0</v>
      </c>
      <c s="32">
        <f>ROUND(ROUND(L104,2)*ROUND(G104,3),2)</f>
      </c>
      <c s="36" t="s">
        <v>970</v>
      </c>
      <c>
        <f>(M104*21)/100</f>
      </c>
      <c t="s">
        <v>28</v>
      </c>
    </row>
    <row r="105" spans="1:5" ht="12.75">
      <c r="A105" s="35" t="s">
        <v>56</v>
      </c>
      <c r="E105" s="39" t="s">
        <v>5</v>
      </c>
    </row>
    <row r="106" spans="1:5" ht="12.75">
      <c r="A106" s="35" t="s">
        <v>57</v>
      </c>
      <c r="E106" s="40" t="s">
        <v>5</v>
      </c>
    </row>
    <row r="107" spans="1:5" ht="102">
      <c r="A107" t="s">
        <v>58</v>
      </c>
      <c r="E107" s="39" t="s">
        <v>1435</v>
      </c>
    </row>
    <row r="108" spans="1:16" ht="12.75">
      <c r="A108" t="s">
        <v>50</v>
      </c>
      <c s="34" t="s">
        <v>147</v>
      </c>
      <c s="34" t="s">
        <v>1226</v>
      </c>
      <c s="35" t="s">
        <v>5</v>
      </c>
      <c s="6" t="s">
        <v>1227</v>
      </c>
      <c s="36" t="s">
        <v>75</v>
      </c>
      <c s="37">
        <v>12</v>
      </c>
      <c s="36">
        <v>0</v>
      </c>
      <c s="36">
        <f>ROUND(G108*H108,6)</f>
      </c>
      <c r="L108" s="38">
        <v>0</v>
      </c>
      <c s="32">
        <f>ROUND(ROUND(L108,2)*ROUND(G108,3),2)</f>
      </c>
      <c s="36" t="s">
        <v>970</v>
      </c>
      <c>
        <f>(M108*21)/100</f>
      </c>
      <c t="s">
        <v>28</v>
      </c>
    </row>
    <row r="109" spans="1:5" ht="12.75">
      <c r="A109" s="35" t="s">
        <v>56</v>
      </c>
      <c r="E109" s="39" t="s">
        <v>5</v>
      </c>
    </row>
    <row r="110" spans="1:5" ht="12.75">
      <c r="A110" s="35" t="s">
        <v>57</v>
      </c>
      <c r="E110" s="40" t="s">
        <v>5</v>
      </c>
    </row>
    <row r="111" spans="1:5" ht="89.25">
      <c r="A111" t="s">
        <v>58</v>
      </c>
      <c r="E111" s="39" t="s">
        <v>1436</v>
      </c>
    </row>
    <row r="112" spans="1:16" ht="12.75">
      <c r="A112" t="s">
        <v>50</v>
      </c>
      <c s="34" t="s">
        <v>151</v>
      </c>
      <c s="34" t="s">
        <v>1229</v>
      </c>
      <c s="35" t="s">
        <v>5</v>
      </c>
      <c s="6" t="s">
        <v>1230</v>
      </c>
      <c s="36" t="s">
        <v>75</v>
      </c>
      <c s="37">
        <v>12</v>
      </c>
      <c s="36">
        <v>0</v>
      </c>
      <c s="36">
        <f>ROUND(G112*H112,6)</f>
      </c>
      <c r="L112" s="38">
        <v>0</v>
      </c>
      <c s="32">
        <f>ROUND(ROUND(L112,2)*ROUND(G112,3),2)</f>
      </c>
      <c s="36" t="s">
        <v>970</v>
      </c>
      <c>
        <f>(M112*21)/100</f>
      </c>
      <c t="s">
        <v>28</v>
      </c>
    </row>
    <row r="113" spans="1:5" ht="12.75">
      <c r="A113" s="35" t="s">
        <v>56</v>
      </c>
      <c r="E113" s="39" t="s">
        <v>5</v>
      </c>
    </row>
    <row r="114" spans="1:5" ht="12.75">
      <c r="A114" s="35" t="s">
        <v>57</v>
      </c>
      <c r="E114" s="40" t="s">
        <v>5</v>
      </c>
    </row>
    <row r="115" spans="1:5" ht="76.5">
      <c r="A115" t="s">
        <v>58</v>
      </c>
      <c r="E115" s="39" t="s">
        <v>1437</v>
      </c>
    </row>
    <row r="116" spans="1:16" ht="12.75">
      <c r="A116" t="s">
        <v>50</v>
      </c>
      <c s="34" t="s">
        <v>155</v>
      </c>
      <c s="34" t="s">
        <v>1438</v>
      </c>
      <c s="35" t="s">
        <v>5</v>
      </c>
      <c s="6" t="s">
        <v>1439</v>
      </c>
      <c s="36" t="s">
        <v>75</v>
      </c>
      <c s="37">
        <v>1</v>
      </c>
      <c s="36">
        <v>0</v>
      </c>
      <c s="36">
        <f>ROUND(G116*H116,6)</f>
      </c>
      <c r="L116" s="38">
        <v>0</v>
      </c>
      <c s="32">
        <f>ROUND(ROUND(L116,2)*ROUND(G116,3),2)</f>
      </c>
      <c s="36" t="s">
        <v>970</v>
      </c>
      <c>
        <f>(M116*21)/100</f>
      </c>
      <c t="s">
        <v>28</v>
      </c>
    </row>
    <row r="117" spans="1:5" ht="12.75">
      <c r="A117" s="35" t="s">
        <v>56</v>
      </c>
      <c r="E117" s="39" t="s">
        <v>5</v>
      </c>
    </row>
    <row r="118" spans="1:5" ht="12.75">
      <c r="A118" s="35" t="s">
        <v>57</v>
      </c>
      <c r="E118" s="40" t="s">
        <v>5</v>
      </c>
    </row>
    <row r="119" spans="1:5" ht="114.75">
      <c r="A119" t="s">
        <v>58</v>
      </c>
      <c r="E119" s="39" t="s">
        <v>1327</v>
      </c>
    </row>
    <row r="120" spans="1:16" ht="12.75">
      <c r="A120" t="s">
        <v>50</v>
      </c>
      <c s="34" t="s">
        <v>158</v>
      </c>
      <c s="34" t="s">
        <v>1440</v>
      </c>
      <c s="35" t="s">
        <v>5</v>
      </c>
      <c s="6" t="s">
        <v>1441</v>
      </c>
      <c s="36" t="s">
        <v>75</v>
      </c>
      <c s="37">
        <v>1</v>
      </c>
      <c s="36">
        <v>0</v>
      </c>
      <c s="36">
        <f>ROUND(G120*H120,6)</f>
      </c>
      <c r="L120" s="38">
        <v>0</v>
      </c>
      <c s="32">
        <f>ROUND(ROUND(L120,2)*ROUND(G120,3),2)</f>
      </c>
      <c s="36" t="s">
        <v>970</v>
      </c>
      <c>
        <f>(M120*21)/100</f>
      </c>
      <c t="s">
        <v>28</v>
      </c>
    </row>
    <row r="121" spans="1:5" ht="12.75">
      <c r="A121" s="35" t="s">
        <v>56</v>
      </c>
      <c r="E121" s="39" t="s">
        <v>5</v>
      </c>
    </row>
    <row r="122" spans="1:5" ht="12.75">
      <c r="A122" s="35" t="s">
        <v>57</v>
      </c>
      <c r="E122" s="40" t="s">
        <v>5</v>
      </c>
    </row>
    <row r="123" spans="1:5" ht="140.25">
      <c r="A123" t="s">
        <v>58</v>
      </c>
      <c r="E123" s="39" t="s">
        <v>1337</v>
      </c>
    </row>
    <row r="124" spans="1:16" ht="12.75">
      <c r="A124" t="s">
        <v>50</v>
      </c>
      <c s="34" t="s">
        <v>162</v>
      </c>
      <c s="34" t="s">
        <v>1442</v>
      </c>
      <c s="35" t="s">
        <v>5</v>
      </c>
      <c s="6" t="s">
        <v>1443</v>
      </c>
      <c s="36" t="s">
        <v>75</v>
      </c>
      <c s="37">
        <v>1</v>
      </c>
      <c s="36">
        <v>0</v>
      </c>
      <c s="36">
        <f>ROUND(G124*H124,6)</f>
      </c>
      <c r="L124" s="38">
        <v>0</v>
      </c>
      <c s="32">
        <f>ROUND(ROUND(L124,2)*ROUND(G124,3),2)</f>
      </c>
      <c s="36" t="s">
        <v>970</v>
      </c>
      <c>
        <f>(M124*21)/100</f>
      </c>
      <c t="s">
        <v>28</v>
      </c>
    </row>
    <row r="125" spans="1:5" ht="12.75">
      <c r="A125" s="35" t="s">
        <v>56</v>
      </c>
      <c r="E125" s="39" t="s">
        <v>5</v>
      </c>
    </row>
    <row r="126" spans="1:5" ht="12.75">
      <c r="A126" s="35" t="s">
        <v>57</v>
      </c>
      <c r="E126" s="40" t="s">
        <v>5</v>
      </c>
    </row>
    <row r="127" spans="1:5" ht="114.75">
      <c r="A127" t="s">
        <v>58</v>
      </c>
      <c r="E127" s="39" t="s">
        <v>1327</v>
      </c>
    </row>
    <row r="128" spans="1:16" ht="12.75">
      <c r="A128" t="s">
        <v>50</v>
      </c>
      <c s="34" t="s">
        <v>165</v>
      </c>
      <c s="34" t="s">
        <v>1444</v>
      </c>
      <c s="35" t="s">
        <v>5</v>
      </c>
      <c s="6" t="s">
        <v>1445</v>
      </c>
      <c s="36" t="s">
        <v>75</v>
      </c>
      <c s="37">
        <v>1</v>
      </c>
      <c s="36">
        <v>0</v>
      </c>
      <c s="36">
        <f>ROUND(G128*H128,6)</f>
      </c>
      <c r="L128" s="38">
        <v>0</v>
      </c>
      <c s="32">
        <f>ROUND(ROUND(L128,2)*ROUND(G128,3),2)</f>
      </c>
      <c s="36" t="s">
        <v>970</v>
      </c>
      <c>
        <f>(M128*21)/100</f>
      </c>
      <c t="s">
        <v>28</v>
      </c>
    </row>
    <row r="129" spans="1:5" ht="12.75">
      <c r="A129" s="35" t="s">
        <v>56</v>
      </c>
      <c r="E129" s="39" t="s">
        <v>5</v>
      </c>
    </row>
    <row r="130" spans="1:5" ht="12.75">
      <c r="A130" s="35" t="s">
        <v>57</v>
      </c>
      <c r="E130" s="40" t="s">
        <v>5</v>
      </c>
    </row>
    <row r="131" spans="1:5" ht="127.5">
      <c r="A131" t="s">
        <v>58</v>
      </c>
      <c r="E131" s="39" t="s">
        <v>1346</v>
      </c>
    </row>
    <row r="132" spans="1:16" ht="12.75">
      <c r="A132" t="s">
        <v>50</v>
      </c>
      <c s="34" t="s">
        <v>169</v>
      </c>
      <c s="34" t="s">
        <v>1446</v>
      </c>
      <c s="35" t="s">
        <v>5</v>
      </c>
      <c s="6" t="s">
        <v>1447</v>
      </c>
      <c s="36" t="s">
        <v>75</v>
      </c>
      <c s="37">
        <v>6</v>
      </c>
      <c s="36">
        <v>0</v>
      </c>
      <c s="36">
        <f>ROUND(G132*H132,6)</f>
      </c>
      <c r="L132" s="38">
        <v>0</v>
      </c>
      <c s="32">
        <f>ROUND(ROUND(L132,2)*ROUND(G132,3),2)</f>
      </c>
      <c s="36" t="s">
        <v>970</v>
      </c>
      <c>
        <f>(M132*21)/100</f>
      </c>
      <c t="s">
        <v>28</v>
      </c>
    </row>
    <row r="133" spans="1:5" ht="12.75">
      <c r="A133" s="35" t="s">
        <v>56</v>
      </c>
      <c r="E133" s="39" t="s">
        <v>5</v>
      </c>
    </row>
    <row r="134" spans="1:5" ht="12.75">
      <c r="A134" s="35" t="s">
        <v>57</v>
      </c>
      <c r="E134" s="40" t="s">
        <v>5</v>
      </c>
    </row>
    <row r="135" spans="1:5" ht="191.25">
      <c r="A135" t="s">
        <v>58</v>
      </c>
      <c r="E135" s="39" t="s">
        <v>1448</v>
      </c>
    </row>
    <row r="136" spans="1:16" ht="12.75">
      <c r="A136" t="s">
        <v>50</v>
      </c>
      <c s="34" t="s">
        <v>173</v>
      </c>
      <c s="34" t="s">
        <v>1449</v>
      </c>
      <c s="35" t="s">
        <v>5</v>
      </c>
      <c s="6" t="s">
        <v>1450</v>
      </c>
      <c s="36" t="s">
        <v>75</v>
      </c>
      <c s="37">
        <v>6</v>
      </c>
      <c s="36">
        <v>0</v>
      </c>
      <c s="36">
        <f>ROUND(G136*H136,6)</f>
      </c>
      <c r="L136" s="38">
        <v>0</v>
      </c>
      <c s="32">
        <f>ROUND(ROUND(L136,2)*ROUND(G136,3),2)</f>
      </c>
      <c s="36" t="s">
        <v>970</v>
      </c>
      <c>
        <f>(M136*21)/100</f>
      </c>
      <c t="s">
        <v>28</v>
      </c>
    </row>
    <row r="137" spans="1:5" ht="12.75">
      <c r="A137" s="35" t="s">
        <v>56</v>
      </c>
      <c r="E137" s="39" t="s">
        <v>5</v>
      </c>
    </row>
    <row r="138" spans="1:5" ht="12.75">
      <c r="A138" s="35" t="s">
        <v>57</v>
      </c>
      <c r="E138" s="40" t="s">
        <v>5</v>
      </c>
    </row>
    <row r="139" spans="1:5" ht="114.75">
      <c r="A139" t="s">
        <v>58</v>
      </c>
      <c r="E139" s="39" t="s">
        <v>1451</v>
      </c>
    </row>
    <row r="140" spans="1:16" ht="12.75">
      <c r="A140" t="s">
        <v>50</v>
      </c>
      <c s="34" t="s">
        <v>177</v>
      </c>
      <c s="34" t="s">
        <v>1452</v>
      </c>
      <c s="35" t="s">
        <v>5</v>
      </c>
      <c s="6" t="s">
        <v>1453</v>
      </c>
      <c s="36" t="s">
        <v>75</v>
      </c>
      <c s="37">
        <v>6</v>
      </c>
      <c s="36">
        <v>0</v>
      </c>
      <c s="36">
        <f>ROUND(G140*H140,6)</f>
      </c>
      <c r="L140" s="38">
        <v>0</v>
      </c>
      <c s="32">
        <f>ROUND(ROUND(L140,2)*ROUND(G140,3),2)</f>
      </c>
      <c s="36" t="s">
        <v>970</v>
      </c>
      <c>
        <f>(M140*21)/100</f>
      </c>
      <c t="s">
        <v>28</v>
      </c>
    </row>
    <row r="141" spans="1:5" ht="12.75">
      <c r="A141" s="35" t="s">
        <v>56</v>
      </c>
      <c r="E141" s="39" t="s">
        <v>5</v>
      </c>
    </row>
    <row r="142" spans="1:5" ht="12.75">
      <c r="A142" s="35" t="s">
        <v>57</v>
      </c>
      <c r="E142" s="40" t="s">
        <v>5</v>
      </c>
    </row>
    <row r="143" spans="1:5" ht="140.25">
      <c r="A143" t="s">
        <v>58</v>
      </c>
      <c r="E143" s="39" t="s">
        <v>1337</v>
      </c>
    </row>
    <row r="144" spans="1:16" ht="25.5">
      <c r="A144" t="s">
        <v>50</v>
      </c>
      <c s="34" t="s">
        <v>181</v>
      </c>
      <c s="34" t="s">
        <v>1454</v>
      </c>
      <c s="35" t="s">
        <v>5</v>
      </c>
      <c s="6" t="s">
        <v>1455</v>
      </c>
      <c s="36" t="s">
        <v>75</v>
      </c>
      <c s="37">
        <v>1</v>
      </c>
      <c s="36">
        <v>0</v>
      </c>
      <c s="36">
        <f>ROUND(G144*H144,6)</f>
      </c>
      <c r="L144" s="38">
        <v>0</v>
      </c>
      <c s="32">
        <f>ROUND(ROUND(L144,2)*ROUND(G144,3),2)</f>
      </c>
      <c s="36" t="s">
        <v>970</v>
      </c>
      <c>
        <f>(M144*21)/100</f>
      </c>
      <c t="s">
        <v>28</v>
      </c>
    </row>
    <row r="145" spans="1:5" ht="12.75">
      <c r="A145" s="35" t="s">
        <v>56</v>
      </c>
      <c r="E145" s="39" t="s">
        <v>5</v>
      </c>
    </row>
    <row r="146" spans="1:5" ht="12.75">
      <c r="A146" s="35" t="s">
        <v>57</v>
      </c>
      <c r="E146" s="40" t="s">
        <v>5</v>
      </c>
    </row>
    <row r="147" spans="1:5" ht="191.25">
      <c r="A147" t="s">
        <v>58</v>
      </c>
      <c r="E147" s="39" t="s">
        <v>1448</v>
      </c>
    </row>
    <row r="148" spans="1:16" ht="12.75">
      <c r="A148" t="s">
        <v>50</v>
      </c>
      <c s="34" t="s">
        <v>185</v>
      </c>
      <c s="34" t="s">
        <v>1456</v>
      </c>
      <c s="35" t="s">
        <v>5</v>
      </c>
      <c s="6" t="s">
        <v>1457</v>
      </c>
      <c s="36" t="s">
        <v>75</v>
      </c>
      <c s="37">
        <v>1</v>
      </c>
      <c s="36">
        <v>0</v>
      </c>
      <c s="36">
        <f>ROUND(G148*H148,6)</f>
      </c>
      <c r="L148" s="38">
        <v>0</v>
      </c>
      <c s="32">
        <f>ROUND(ROUND(L148,2)*ROUND(G148,3),2)</f>
      </c>
      <c s="36" t="s">
        <v>970</v>
      </c>
      <c>
        <f>(M148*21)/100</f>
      </c>
      <c t="s">
        <v>28</v>
      </c>
    </row>
    <row r="149" spans="1:5" ht="12.75">
      <c r="A149" s="35" t="s">
        <v>56</v>
      </c>
      <c r="E149" s="39" t="s">
        <v>5</v>
      </c>
    </row>
    <row r="150" spans="1:5" ht="12.75">
      <c r="A150" s="35" t="s">
        <v>57</v>
      </c>
      <c r="E150" s="40" t="s">
        <v>5</v>
      </c>
    </row>
    <row r="151" spans="1:5" ht="191.25">
      <c r="A151" t="s">
        <v>58</v>
      </c>
      <c r="E151" s="39" t="s">
        <v>1448</v>
      </c>
    </row>
    <row r="152" spans="1:16" ht="25.5">
      <c r="A152" t="s">
        <v>50</v>
      </c>
      <c s="34" t="s">
        <v>682</v>
      </c>
      <c s="34" t="s">
        <v>1458</v>
      </c>
      <c s="35" t="s">
        <v>5</v>
      </c>
      <c s="6" t="s">
        <v>1459</v>
      </c>
      <c s="36" t="s">
        <v>75</v>
      </c>
      <c s="37">
        <v>1</v>
      </c>
      <c s="36">
        <v>0</v>
      </c>
      <c s="36">
        <f>ROUND(G152*H152,6)</f>
      </c>
      <c r="L152" s="38">
        <v>0</v>
      </c>
      <c s="32">
        <f>ROUND(ROUND(L152,2)*ROUND(G152,3),2)</f>
      </c>
      <c s="36" t="s">
        <v>970</v>
      </c>
      <c>
        <f>(M152*21)/100</f>
      </c>
      <c t="s">
        <v>28</v>
      </c>
    </row>
    <row r="153" spans="1:5" ht="12.75">
      <c r="A153" s="35" t="s">
        <v>56</v>
      </c>
      <c r="E153" s="39" t="s">
        <v>5</v>
      </c>
    </row>
    <row r="154" spans="1:5" ht="12.75">
      <c r="A154" s="35" t="s">
        <v>57</v>
      </c>
      <c r="E154" s="40" t="s">
        <v>5</v>
      </c>
    </row>
    <row r="155" spans="1:5" ht="191.25">
      <c r="A155" t="s">
        <v>58</v>
      </c>
      <c r="E155" s="39" t="s">
        <v>1448</v>
      </c>
    </row>
    <row r="156" spans="1:16" ht="12.75">
      <c r="A156" t="s">
        <v>50</v>
      </c>
      <c s="34" t="s">
        <v>686</v>
      </c>
      <c s="34" t="s">
        <v>1460</v>
      </c>
      <c s="35" t="s">
        <v>5</v>
      </c>
      <c s="6" t="s">
        <v>1461</v>
      </c>
      <c s="36" t="s">
        <v>75</v>
      </c>
      <c s="37">
        <v>1</v>
      </c>
      <c s="36">
        <v>0</v>
      </c>
      <c s="36">
        <f>ROUND(G156*H156,6)</f>
      </c>
      <c r="L156" s="38">
        <v>0</v>
      </c>
      <c s="32">
        <f>ROUND(ROUND(L156,2)*ROUND(G156,3),2)</f>
      </c>
      <c s="36" t="s">
        <v>970</v>
      </c>
      <c>
        <f>(M156*21)/100</f>
      </c>
      <c t="s">
        <v>28</v>
      </c>
    </row>
    <row r="157" spans="1:5" ht="12.75">
      <c r="A157" s="35" t="s">
        <v>56</v>
      </c>
      <c r="E157" s="39" t="s">
        <v>5</v>
      </c>
    </row>
    <row r="158" spans="1:5" ht="12.75">
      <c r="A158" s="35" t="s">
        <v>57</v>
      </c>
      <c r="E158" s="40" t="s">
        <v>5</v>
      </c>
    </row>
    <row r="159" spans="1:5" ht="140.25">
      <c r="A159" t="s">
        <v>58</v>
      </c>
      <c r="E159" s="39" t="s">
        <v>1337</v>
      </c>
    </row>
    <row r="160" spans="1:16" ht="25.5">
      <c r="A160" t="s">
        <v>50</v>
      </c>
      <c s="34" t="s">
        <v>189</v>
      </c>
      <c s="34" t="s">
        <v>1462</v>
      </c>
      <c s="35" t="s">
        <v>5</v>
      </c>
      <c s="6" t="s">
        <v>1463</v>
      </c>
      <c s="36" t="s">
        <v>75</v>
      </c>
      <c s="37">
        <v>1</v>
      </c>
      <c s="36">
        <v>0</v>
      </c>
      <c s="36">
        <f>ROUND(G160*H160,6)</f>
      </c>
      <c r="L160" s="38">
        <v>0</v>
      </c>
      <c s="32">
        <f>ROUND(ROUND(L160,2)*ROUND(G160,3),2)</f>
      </c>
      <c s="36" t="s">
        <v>970</v>
      </c>
      <c>
        <f>(M160*21)/100</f>
      </c>
      <c t="s">
        <v>28</v>
      </c>
    </row>
    <row r="161" spans="1:5" ht="12.75">
      <c r="A161" s="35" t="s">
        <v>56</v>
      </c>
      <c r="E161" s="39" t="s">
        <v>5</v>
      </c>
    </row>
    <row r="162" spans="1:5" ht="12.75">
      <c r="A162" s="35" t="s">
        <v>57</v>
      </c>
      <c r="E162" s="40" t="s">
        <v>5</v>
      </c>
    </row>
    <row r="163" spans="1:5" ht="191.25">
      <c r="A163" t="s">
        <v>58</v>
      </c>
      <c r="E163" s="39" t="s">
        <v>1448</v>
      </c>
    </row>
    <row r="164" spans="1:16" ht="12.75">
      <c r="A164" t="s">
        <v>50</v>
      </c>
      <c s="34" t="s">
        <v>193</v>
      </c>
      <c s="34" t="s">
        <v>1464</v>
      </c>
      <c s="35" t="s">
        <v>5</v>
      </c>
      <c s="6" t="s">
        <v>1465</v>
      </c>
      <c s="36" t="s">
        <v>75</v>
      </c>
      <c s="37">
        <v>1</v>
      </c>
      <c s="36">
        <v>0</v>
      </c>
      <c s="36">
        <f>ROUND(G164*H164,6)</f>
      </c>
      <c r="L164" s="38">
        <v>0</v>
      </c>
      <c s="32">
        <f>ROUND(ROUND(L164,2)*ROUND(G164,3),2)</f>
      </c>
      <c s="36" t="s">
        <v>970</v>
      </c>
      <c>
        <f>(M164*21)/100</f>
      </c>
      <c t="s">
        <v>28</v>
      </c>
    </row>
    <row r="165" spans="1:5" ht="12.75">
      <c r="A165" s="35" t="s">
        <v>56</v>
      </c>
      <c r="E165" s="39" t="s">
        <v>5</v>
      </c>
    </row>
    <row r="166" spans="1:5" ht="12.75">
      <c r="A166" s="35" t="s">
        <v>57</v>
      </c>
      <c r="E166" s="40" t="s">
        <v>5</v>
      </c>
    </row>
    <row r="167" spans="1:5" ht="140.25">
      <c r="A167" t="s">
        <v>58</v>
      </c>
      <c r="E167" s="39" t="s">
        <v>1337</v>
      </c>
    </row>
    <row r="168" spans="1:16" ht="12.75">
      <c r="A168" t="s">
        <v>50</v>
      </c>
      <c s="34" t="s">
        <v>197</v>
      </c>
      <c s="34" t="s">
        <v>1466</v>
      </c>
      <c s="35" t="s">
        <v>5</v>
      </c>
      <c s="6" t="s">
        <v>1467</v>
      </c>
      <c s="36" t="s">
        <v>75</v>
      </c>
      <c s="37">
        <v>4</v>
      </c>
      <c s="36">
        <v>0</v>
      </c>
      <c s="36">
        <f>ROUND(G168*H168,6)</f>
      </c>
      <c r="L168" s="38">
        <v>0</v>
      </c>
      <c s="32">
        <f>ROUND(ROUND(L168,2)*ROUND(G168,3),2)</f>
      </c>
      <c s="36" t="s">
        <v>970</v>
      </c>
      <c>
        <f>(M168*21)/100</f>
      </c>
      <c t="s">
        <v>28</v>
      </c>
    </row>
    <row r="169" spans="1:5" ht="12.75">
      <c r="A169" s="35" t="s">
        <v>56</v>
      </c>
      <c r="E169" s="39" t="s">
        <v>5</v>
      </c>
    </row>
    <row r="170" spans="1:5" ht="12.75">
      <c r="A170" s="35" t="s">
        <v>57</v>
      </c>
      <c r="E170" s="40" t="s">
        <v>5</v>
      </c>
    </row>
    <row r="171" spans="1:5" ht="191.25">
      <c r="A171" t="s">
        <v>58</v>
      </c>
      <c r="E171" s="39" t="s">
        <v>1468</v>
      </c>
    </row>
    <row r="172" spans="1:16" ht="12.75">
      <c r="A172" t="s">
        <v>50</v>
      </c>
      <c s="34" t="s">
        <v>201</v>
      </c>
      <c s="34" t="s">
        <v>1469</v>
      </c>
      <c s="35" t="s">
        <v>5</v>
      </c>
      <c s="6" t="s">
        <v>1470</v>
      </c>
      <c s="36" t="s">
        <v>75</v>
      </c>
      <c s="37">
        <v>6</v>
      </c>
      <c s="36">
        <v>0</v>
      </c>
      <c s="36">
        <f>ROUND(G172*H172,6)</f>
      </c>
      <c r="L172" s="38">
        <v>0</v>
      </c>
      <c s="32">
        <f>ROUND(ROUND(L172,2)*ROUND(G172,3),2)</f>
      </c>
      <c s="36" t="s">
        <v>970</v>
      </c>
      <c>
        <f>(M172*21)/100</f>
      </c>
      <c t="s">
        <v>28</v>
      </c>
    </row>
    <row r="173" spans="1:5" ht="12.75">
      <c r="A173" s="35" t="s">
        <v>56</v>
      </c>
      <c r="E173" s="39" t="s">
        <v>5</v>
      </c>
    </row>
    <row r="174" spans="1:5" ht="12.75">
      <c r="A174" s="35" t="s">
        <v>57</v>
      </c>
      <c r="E174" s="40" t="s">
        <v>5</v>
      </c>
    </row>
    <row r="175" spans="1:5" ht="191.25">
      <c r="A175" t="s">
        <v>58</v>
      </c>
      <c r="E175" s="39" t="s">
        <v>1448</v>
      </c>
    </row>
    <row r="176" spans="1:16" ht="12.75">
      <c r="A176" t="s">
        <v>50</v>
      </c>
      <c s="34" t="s">
        <v>205</v>
      </c>
      <c s="34" t="s">
        <v>1471</v>
      </c>
      <c s="35" t="s">
        <v>5</v>
      </c>
      <c s="6" t="s">
        <v>1472</v>
      </c>
      <c s="36" t="s">
        <v>75</v>
      </c>
      <c s="37">
        <v>6</v>
      </c>
      <c s="36">
        <v>0</v>
      </c>
      <c s="36">
        <f>ROUND(G176*H176,6)</f>
      </c>
      <c r="L176" s="38">
        <v>0</v>
      </c>
      <c s="32">
        <f>ROUND(ROUND(L176,2)*ROUND(G176,3),2)</f>
      </c>
      <c s="36" t="s">
        <v>970</v>
      </c>
      <c>
        <f>(M176*21)/100</f>
      </c>
      <c t="s">
        <v>28</v>
      </c>
    </row>
    <row r="177" spans="1:5" ht="12.75">
      <c r="A177" s="35" t="s">
        <v>56</v>
      </c>
      <c r="E177" s="39" t="s">
        <v>5</v>
      </c>
    </row>
    <row r="178" spans="1:5" ht="12.75">
      <c r="A178" s="35" t="s">
        <v>57</v>
      </c>
      <c r="E178" s="40" t="s">
        <v>5</v>
      </c>
    </row>
    <row r="179" spans="1:5" ht="191.25">
      <c r="A179" t="s">
        <v>58</v>
      </c>
      <c r="E179" s="39" t="s">
        <v>1448</v>
      </c>
    </row>
    <row r="180" spans="1:16" ht="12.75">
      <c r="A180" t="s">
        <v>50</v>
      </c>
      <c s="34" t="s">
        <v>209</v>
      </c>
      <c s="34" t="s">
        <v>1473</v>
      </c>
      <c s="35" t="s">
        <v>5</v>
      </c>
      <c s="6" t="s">
        <v>1474</v>
      </c>
      <c s="36" t="s">
        <v>75</v>
      </c>
      <c s="37">
        <v>6</v>
      </c>
      <c s="36">
        <v>0</v>
      </c>
      <c s="36">
        <f>ROUND(G180*H180,6)</f>
      </c>
      <c r="L180" s="38">
        <v>0</v>
      </c>
      <c s="32">
        <f>ROUND(ROUND(L180,2)*ROUND(G180,3),2)</f>
      </c>
      <c s="36" t="s">
        <v>970</v>
      </c>
      <c>
        <f>(M180*21)/100</f>
      </c>
      <c t="s">
        <v>28</v>
      </c>
    </row>
    <row r="181" spans="1:5" ht="12.75">
      <c r="A181" s="35" t="s">
        <v>56</v>
      </c>
      <c r="E181" s="39" t="s">
        <v>5</v>
      </c>
    </row>
    <row r="182" spans="1:5" ht="12.75">
      <c r="A182" s="35" t="s">
        <v>57</v>
      </c>
      <c r="E182" s="40" t="s">
        <v>5</v>
      </c>
    </row>
    <row r="183" spans="1:5" ht="127.5">
      <c r="A183" t="s">
        <v>58</v>
      </c>
      <c r="E183" s="39" t="s">
        <v>1475</v>
      </c>
    </row>
    <row r="184" spans="1:16" ht="12.75">
      <c r="A184" t="s">
        <v>50</v>
      </c>
      <c s="34" t="s">
        <v>213</v>
      </c>
      <c s="34" t="s">
        <v>1476</v>
      </c>
      <c s="35" t="s">
        <v>5</v>
      </c>
      <c s="6" t="s">
        <v>1477</v>
      </c>
      <c s="36" t="s">
        <v>75</v>
      </c>
      <c s="37">
        <v>6</v>
      </c>
      <c s="36">
        <v>0</v>
      </c>
      <c s="36">
        <f>ROUND(G184*H184,6)</f>
      </c>
      <c r="L184" s="38">
        <v>0</v>
      </c>
      <c s="32">
        <f>ROUND(ROUND(L184,2)*ROUND(G184,3),2)</f>
      </c>
      <c s="36" t="s">
        <v>970</v>
      </c>
      <c>
        <f>(M184*21)/100</f>
      </c>
      <c t="s">
        <v>28</v>
      </c>
    </row>
    <row r="185" spans="1:5" ht="12.75">
      <c r="A185" s="35" t="s">
        <v>56</v>
      </c>
      <c r="E185" s="39" t="s">
        <v>5</v>
      </c>
    </row>
    <row r="186" spans="1:5" ht="12.75">
      <c r="A186" s="35" t="s">
        <v>57</v>
      </c>
      <c r="E186" s="40" t="s">
        <v>5</v>
      </c>
    </row>
    <row r="187" spans="1:5" ht="153">
      <c r="A187" t="s">
        <v>58</v>
      </c>
      <c r="E187" s="39" t="s">
        <v>1478</v>
      </c>
    </row>
    <row r="188" spans="1:16" ht="12.75">
      <c r="A188" t="s">
        <v>50</v>
      </c>
      <c s="34" t="s">
        <v>218</v>
      </c>
      <c s="34" t="s">
        <v>1479</v>
      </c>
      <c s="35" t="s">
        <v>5</v>
      </c>
      <c s="6" t="s">
        <v>1480</v>
      </c>
      <c s="36" t="s">
        <v>1164</v>
      </c>
      <c s="37">
        <v>1</v>
      </c>
      <c s="36">
        <v>0</v>
      </c>
      <c s="36">
        <f>ROUND(G188*H188,6)</f>
      </c>
      <c r="L188" s="38">
        <v>0</v>
      </c>
      <c s="32">
        <f>ROUND(ROUND(L188,2)*ROUND(G188,3),2)</f>
      </c>
      <c s="36" t="s">
        <v>970</v>
      </c>
      <c>
        <f>(M188*21)/100</f>
      </c>
      <c t="s">
        <v>28</v>
      </c>
    </row>
    <row r="189" spans="1:5" ht="12.75">
      <c r="A189" s="35" t="s">
        <v>56</v>
      </c>
      <c r="E189" s="39" t="s">
        <v>5</v>
      </c>
    </row>
    <row r="190" spans="1:5" ht="12.75">
      <c r="A190" s="35" t="s">
        <v>57</v>
      </c>
      <c r="E190" s="40" t="s">
        <v>5</v>
      </c>
    </row>
    <row r="191" spans="1:5" ht="140.25">
      <c r="A191" t="s">
        <v>58</v>
      </c>
      <c r="E191" s="39" t="s">
        <v>1481</v>
      </c>
    </row>
    <row r="192" spans="1:16" ht="25.5">
      <c r="A192" t="s">
        <v>50</v>
      </c>
      <c s="34" t="s">
        <v>222</v>
      </c>
      <c s="34" t="s">
        <v>1482</v>
      </c>
      <c s="35" t="s">
        <v>5</v>
      </c>
      <c s="6" t="s">
        <v>1483</v>
      </c>
      <c s="36" t="s">
        <v>54</v>
      </c>
      <c s="37">
        <v>20</v>
      </c>
      <c s="36">
        <v>0</v>
      </c>
      <c s="36">
        <f>ROUND(G192*H192,6)</f>
      </c>
      <c r="L192" s="38">
        <v>0</v>
      </c>
      <c s="32">
        <f>ROUND(ROUND(L192,2)*ROUND(G192,3),2)</f>
      </c>
      <c s="36" t="s">
        <v>970</v>
      </c>
      <c>
        <f>(M192*21)/100</f>
      </c>
      <c t="s">
        <v>28</v>
      </c>
    </row>
    <row r="193" spans="1:5" ht="12.75">
      <c r="A193" s="35" t="s">
        <v>56</v>
      </c>
      <c r="E193" s="39" t="s">
        <v>5</v>
      </c>
    </row>
    <row r="194" spans="1:5" ht="12.75">
      <c r="A194" s="35" t="s">
        <v>57</v>
      </c>
      <c r="E194" s="40" t="s">
        <v>5</v>
      </c>
    </row>
    <row r="195" spans="1:5" ht="127.5">
      <c r="A195" t="s">
        <v>58</v>
      </c>
      <c r="E195" s="39" t="s">
        <v>1484</v>
      </c>
    </row>
    <row r="196" spans="1:16" ht="12.75">
      <c r="A196" t="s">
        <v>50</v>
      </c>
      <c s="34" t="s">
        <v>226</v>
      </c>
      <c s="34" t="s">
        <v>1485</v>
      </c>
      <c s="35" t="s">
        <v>5</v>
      </c>
      <c s="6" t="s">
        <v>1486</v>
      </c>
      <c s="36" t="s">
        <v>75</v>
      </c>
      <c s="37">
        <v>6</v>
      </c>
      <c s="36">
        <v>0</v>
      </c>
      <c s="36">
        <f>ROUND(G196*H196,6)</f>
      </c>
      <c r="L196" s="38">
        <v>0</v>
      </c>
      <c s="32">
        <f>ROUND(ROUND(L196,2)*ROUND(G196,3),2)</f>
      </c>
      <c s="36" t="s">
        <v>970</v>
      </c>
      <c>
        <f>(M196*21)/100</f>
      </c>
      <c t="s">
        <v>28</v>
      </c>
    </row>
    <row r="197" spans="1:5" ht="12.75">
      <c r="A197" s="35" t="s">
        <v>56</v>
      </c>
      <c r="E197" s="39" t="s">
        <v>5</v>
      </c>
    </row>
    <row r="198" spans="1:5" ht="12.75">
      <c r="A198" s="35" t="s">
        <v>57</v>
      </c>
      <c r="E198" s="40" t="s">
        <v>5</v>
      </c>
    </row>
    <row r="199" spans="1:5" ht="102">
      <c r="A199" t="s">
        <v>58</v>
      </c>
      <c r="E199" s="39" t="s">
        <v>1487</v>
      </c>
    </row>
    <row r="200" spans="1:16" ht="12.75">
      <c r="A200" t="s">
        <v>50</v>
      </c>
      <c s="34" t="s">
        <v>230</v>
      </c>
      <c s="34" t="s">
        <v>1488</v>
      </c>
      <c s="35" t="s">
        <v>5</v>
      </c>
      <c s="6" t="s">
        <v>1489</v>
      </c>
      <c s="36" t="s">
        <v>75</v>
      </c>
      <c s="37">
        <v>5</v>
      </c>
      <c s="36">
        <v>0</v>
      </c>
      <c s="36">
        <f>ROUND(G200*H200,6)</f>
      </c>
      <c r="L200" s="38">
        <v>0</v>
      </c>
      <c s="32">
        <f>ROUND(ROUND(L200,2)*ROUND(G200,3),2)</f>
      </c>
      <c s="36" t="s">
        <v>970</v>
      </c>
      <c>
        <f>(M200*21)/100</f>
      </c>
      <c t="s">
        <v>28</v>
      </c>
    </row>
    <row r="201" spans="1:5" ht="12.75">
      <c r="A201" s="35" t="s">
        <v>56</v>
      </c>
      <c r="E201" s="39" t="s">
        <v>5</v>
      </c>
    </row>
    <row r="202" spans="1:5" ht="12.75">
      <c r="A202" s="35" t="s">
        <v>57</v>
      </c>
      <c r="E202" s="40" t="s">
        <v>5</v>
      </c>
    </row>
    <row r="203" spans="1:5" ht="140.25">
      <c r="A203" t="s">
        <v>58</v>
      </c>
      <c r="E203" s="39" t="s">
        <v>1337</v>
      </c>
    </row>
    <row r="204" spans="1:16" ht="12.75">
      <c r="A204" t="s">
        <v>50</v>
      </c>
      <c s="34" t="s">
        <v>234</v>
      </c>
      <c s="34" t="s">
        <v>1490</v>
      </c>
      <c s="35" t="s">
        <v>5</v>
      </c>
      <c s="6" t="s">
        <v>1491</v>
      </c>
      <c s="36" t="s">
        <v>75</v>
      </c>
      <c s="37">
        <v>2</v>
      </c>
      <c s="36">
        <v>0</v>
      </c>
      <c s="36">
        <f>ROUND(G204*H204,6)</f>
      </c>
      <c r="L204" s="38">
        <v>0</v>
      </c>
      <c s="32">
        <f>ROUND(ROUND(L204,2)*ROUND(G204,3),2)</f>
      </c>
      <c s="36" t="s">
        <v>970</v>
      </c>
      <c>
        <f>(M204*21)/100</f>
      </c>
      <c t="s">
        <v>28</v>
      </c>
    </row>
    <row r="205" spans="1:5" ht="12.75">
      <c r="A205" s="35" t="s">
        <v>56</v>
      </c>
      <c r="E205" s="39" t="s">
        <v>5</v>
      </c>
    </row>
    <row r="206" spans="1:5" ht="12.75">
      <c r="A206" s="35" t="s">
        <v>57</v>
      </c>
      <c r="E206" s="40" t="s">
        <v>5</v>
      </c>
    </row>
    <row r="207" spans="1:5" ht="114.75">
      <c r="A207" t="s">
        <v>58</v>
      </c>
      <c r="E207" s="39" t="s">
        <v>1327</v>
      </c>
    </row>
    <row r="208" spans="1:16" ht="12.75">
      <c r="A208" t="s">
        <v>50</v>
      </c>
      <c s="34" t="s">
        <v>238</v>
      </c>
      <c s="34" t="s">
        <v>1492</v>
      </c>
      <c s="35" t="s">
        <v>5</v>
      </c>
      <c s="6" t="s">
        <v>1493</v>
      </c>
      <c s="36" t="s">
        <v>75</v>
      </c>
      <c s="37">
        <v>8</v>
      </c>
      <c s="36">
        <v>0</v>
      </c>
      <c s="36">
        <f>ROUND(G208*H208,6)</f>
      </c>
      <c r="L208" s="38">
        <v>0</v>
      </c>
      <c s="32">
        <f>ROUND(ROUND(L208,2)*ROUND(G208,3),2)</f>
      </c>
      <c s="36" t="s">
        <v>970</v>
      </c>
      <c>
        <f>(M208*21)/100</f>
      </c>
      <c t="s">
        <v>28</v>
      </c>
    </row>
    <row r="209" spans="1:5" ht="12.75">
      <c r="A209" s="35" t="s">
        <v>56</v>
      </c>
      <c r="E209" s="39" t="s">
        <v>5</v>
      </c>
    </row>
    <row r="210" spans="1:5" ht="12.75">
      <c r="A210" s="35" t="s">
        <v>57</v>
      </c>
      <c r="E210" s="40" t="s">
        <v>5</v>
      </c>
    </row>
    <row r="211" spans="1:5" ht="114.75">
      <c r="A211" t="s">
        <v>58</v>
      </c>
      <c r="E211" s="39" t="s">
        <v>1327</v>
      </c>
    </row>
    <row r="212" spans="1:16" ht="12.75">
      <c r="A212" t="s">
        <v>50</v>
      </c>
      <c s="34" t="s">
        <v>721</v>
      </c>
      <c s="34" t="s">
        <v>1494</v>
      </c>
      <c s="35" t="s">
        <v>5</v>
      </c>
      <c s="6" t="s">
        <v>1495</v>
      </c>
      <c s="36" t="s">
        <v>75</v>
      </c>
      <c s="37">
        <v>10</v>
      </c>
      <c s="36">
        <v>0</v>
      </c>
      <c s="36">
        <f>ROUND(G212*H212,6)</f>
      </c>
      <c r="L212" s="38">
        <v>0</v>
      </c>
      <c s="32">
        <f>ROUND(ROUND(L212,2)*ROUND(G212,3),2)</f>
      </c>
      <c s="36" t="s">
        <v>970</v>
      </c>
      <c>
        <f>(M212*21)/100</f>
      </c>
      <c t="s">
        <v>28</v>
      </c>
    </row>
    <row r="213" spans="1:5" ht="12.75">
      <c r="A213" s="35" t="s">
        <v>56</v>
      </c>
      <c r="E213" s="39" t="s">
        <v>5</v>
      </c>
    </row>
    <row r="214" spans="1:5" ht="12.75">
      <c r="A214" s="35" t="s">
        <v>57</v>
      </c>
      <c r="E214" s="40" t="s">
        <v>5</v>
      </c>
    </row>
    <row r="215" spans="1:5" ht="140.25">
      <c r="A215" t="s">
        <v>58</v>
      </c>
      <c r="E215" s="39" t="s">
        <v>1337</v>
      </c>
    </row>
    <row r="216" spans="1:16" ht="12.75">
      <c r="A216" t="s">
        <v>50</v>
      </c>
      <c s="34" t="s">
        <v>242</v>
      </c>
      <c s="34" t="s">
        <v>1362</v>
      </c>
      <c s="35" t="s">
        <v>5</v>
      </c>
      <c s="6" t="s">
        <v>1363</v>
      </c>
      <c s="36" t="s">
        <v>75</v>
      </c>
      <c s="37">
        <v>4</v>
      </c>
      <c s="36">
        <v>0</v>
      </c>
      <c s="36">
        <f>ROUND(G216*H216,6)</f>
      </c>
      <c r="L216" s="38">
        <v>0</v>
      </c>
      <c s="32">
        <f>ROUND(ROUND(L216,2)*ROUND(G216,3),2)</f>
      </c>
      <c s="36" t="s">
        <v>970</v>
      </c>
      <c>
        <f>(M216*21)/100</f>
      </c>
      <c t="s">
        <v>28</v>
      </c>
    </row>
    <row r="217" spans="1:5" ht="12.75">
      <c r="A217" s="35" t="s">
        <v>56</v>
      </c>
      <c r="E217" s="39" t="s">
        <v>5</v>
      </c>
    </row>
    <row r="218" spans="1:5" ht="12.75">
      <c r="A218" s="35" t="s">
        <v>57</v>
      </c>
      <c r="E218" s="40" t="s">
        <v>5</v>
      </c>
    </row>
    <row r="219" spans="1:5" ht="178.5">
      <c r="A219" t="s">
        <v>58</v>
      </c>
      <c r="E219" s="39" t="s">
        <v>1343</v>
      </c>
    </row>
    <row r="220" spans="1:16" ht="12.75">
      <c r="A220" t="s">
        <v>50</v>
      </c>
      <c s="34" t="s">
        <v>246</v>
      </c>
      <c s="34" t="s">
        <v>1364</v>
      </c>
      <c s="35" t="s">
        <v>5</v>
      </c>
      <c s="6" t="s">
        <v>1365</v>
      </c>
      <c s="36" t="s">
        <v>75</v>
      </c>
      <c s="37">
        <v>4</v>
      </c>
      <c s="36">
        <v>0</v>
      </c>
      <c s="36">
        <f>ROUND(G220*H220,6)</f>
      </c>
      <c r="L220" s="38">
        <v>0</v>
      </c>
      <c s="32">
        <f>ROUND(ROUND(L220,2)*ROUND(G220,3),2)</f>
      </c>
      <c s="36" t="s">
        <v>970</v>
      </c>
      <c>
        <f>(M220*21)/100</f>
      </c>
      <c t="s">
        <v>28</v>
      </c>
    </row>
    <row r="221" spans="1:5" ht="12.75">
      <c r="A221" s="35" t="s">
        <v>56</v>
      </c>
      <c r="E221" s="39" t="s">
        <v>5</v>
      </c>
    </row>
    <row r="222" spans="1:5" ht="12.75">
      <c r="A222" s="35" t="s">
        <v>57</v>
      </c>
      <c r="E222" s="40" t="s">
        <v>5</v>
      </c>
    </row>
    <row r="223" spans="1:5" ht="127.5">
      <c r="A223" t="s">
        <v>58</v>
      </c>
      <c r="E223" s="39" t="s">
        <v>1346</v>
      </c>
    </row>
    <row r="224" spans="1:16" ht="12.75">
      <c r="A224" t="s">
        <v>50</v>
      </c>
      <c s="34" t="s">
        <v>250</v>
      </c>
      <c s="34" t="s">
        <v>1496</v>
      </c>
      <c s="35" t="s">
        <v>5</v>
      </c>
      <c s="6" t="s">
        <v>1497</v>
      </c>
      <c s="36" t="s">
        <v>75</v>
      </c>
      <c s="37">
        <v>4</v>
      </c>
      <c s="36">
        <v>0</v>
      </c>
      <c s="36">
        <f>ROUND(G224*H224,6)</f>
      </c>
      <c r="L224" s="38">
        <v>0</v>
      </c>
      <c s="32">
        <f>ROUND(ROUND(L224,2)*ROUND(G224,3),2)</f>
      </c>
      <c s="36" t="s">
        <v>55</v>
      </c>
      <c>
        <f>(M224*21)/100</f>
      </c>
      <c t="s">
        <v>28</v>
      </c>
    </row>
    <row r="225" spans="1:5" ht="12.75">
      <c r="A225" s="35" t="s">
        <v>56</v>
      </c>
      <c r="E225" s="39" t="s">
        <v>5</v>
      </c>
    </row>
    <row r="226" spans="1:5" ht="12.75">
      <c r="A226" s="35" t="s">
        <v>57</v>
      </c>
      <c r="E226" s="40" t="s">
        <v>5</v>
      </c>
    </row>
    <row r="227" spans="1:5" ht="191.25">
      <c r="A227" t="s">
        <v>58</v>
      </c>
      <c r="E227" s="39" t="s">
        <v>1498</v>
      </c>
    </row>
    <row r="228" spans="1:16" ht="12.75">
      <c r="A228" t="s">
        <v>50</v>
      </c>
      <c s="34" t="s">
        <v>254</v>
      </c>
      <c s="34" t="s">
        <v>1499</v>
      </c>
      <c s="35" t="s">
        <v>5</v>
      </c>
      <c s="6" t="s">
        <v>1500</v>
      </c>
      <c s="36" t="s">
        <v>54</v>
      </c>
      <c s="37">
        <v>20</v>
      </c>
      <c s="36">
        <v>0</v>
      </c>
      <c s="36">
        <f>ROUND(G228*H228,6)</f>
      </c>
      <c r="L228" s="38">
        <v>0</v>
      </c>
      <c s="32">
        <f>ROUND(ROUND(L228,2)*ROUND(G228,3),2)</f>
      </c>
      <c s="36" t="s">
        <v>55</v>
      </c>
      <c>
        <f>(M228*21)/100</f>
      </c>
      <c t="s">
        <v>28</v>
      </c>
    </row>
    <row r="229" spans="1:5" ht="12.75">
      <c r="A229" s="35" t="s">
        <v>56</v>
      </c>
      <c r="E229" s="39" t="s">
        <v>5</v>
      </c>
    </row>
    <row r="230" spans="1:5" ht="12.75">
      <c r="A230" s="35" t="s">
        <v>57</v>
      </c>
      <c r="E230" s="40" t="s">
        <v>5</v>
      </c>
    </row>
    <row r="231" spans="1:5" ht="63.75">
      <c r="A231" t="s">
        <v>58</v>
      </c>
      <c r="E231" s="39" t="s">
        <v>1501</v>
      </c>
    </row>
    <row r="232" spans="1:16" ht="25.5">
      <c r="A232" t="s">
        <v>50</v>
      </c>
      <c s="34" t="s">
        <v>258</v>
      </c>
      <c s="34" t="s">
        <v>1502</v>
      </c>
      <c s="35" t="s">
        <v>5</v>
      </c>
      <c s="6" t="s">
        <v>1503</v>
      </c>
      <c s="36" t="s">
        <v>75</v>
      </c>
      <c s="37">
        <v>1</v>
      </c>
      <c s="36">
        <v>0</v>
      </c>
      <c s="36">
        <f>ROUND(G232*H232,6)</f>
      </c>
      <c r="L232" s="38">
        <v>0</v>
      </c>
      <c s="32">
        <f>ROUND(ROUND(L232,2)*ROUND(G232,3),2)</f>
      </c>
      <c s="36" t="s">
        <v>55</v>
      </c>
      <c>
        <f>(M232*21)/100</f>
      </c>
      <c t="s">
        <v>28</v>
      </c>
    </row>
    <row r="233" spans="1:5" ht="12.75">
      <c r="A233" s="35" t="s">
        <v>56</v>
      </c>
      <c r="E233" s="39" t="s">
        <v>5</v>
      </c>
    </row>
    <row r="234" spans="1:5" ht="12.75">
      <c r="A234" s="35" t="s">
        <v>57</v>
      </c>
      <c r="E234" s="40" t="s">
        <v>5</v>
      </c>
    </row>
    <row r="235" spans="1:5" ht="114.75">
      <c r="A235" t="s">
        <v>58</v>
      </c>
      <c r="E235" s="39" t="s">
        <v>1327</v>
      </c>
    </row>
    <row r="236" spans="1:16" ht="25.5">
      <c r="A236" t="s">
        <v>50</v>
      </c>
      <c s="34" t="s">
        <v>262</v>
      </c>
      <c s="34" t="s">
        <v>1504</v>
      </c>
      <c s="35" t="s">
        <v>5</v>
      </c>
      <c s="6" t="s">
        <v>1505</v>
      </c>
      <c s="36" t="s">
        <v>75</v>
      </c>
      <c s="37">
        <v>4</v>
      </c>
      <c s="36">
        <v>0</v>
      </c>
      <c s="36">
        <f>ROUND(G236*H236,6)</f>
      </c>
      <c r="L236" s="38">
        <v>0</v>
      </c>
      <c s="32">
        <f>ROUND(ROUND(L236,2)*ROUND(G236,3),2)</f>
      </c>
      <c s="36" t="s">
        <v>55</v>
      </c>
      <c>
        <f>(M236*21)/100</f>
      </c>
      <c t="s">
        <v>28</v>
      </c>
    </row>
    <row r="237" spans="1:5" ht="12.75">
      <c r="A237" s="35" t="s">
        <v>56</v>
      </c>
      <c r="E237" s="39" t="s">
        <v>5</v>
      </c>
    </row>
    <row r="238" spans="1:5" ht="12.75">
      <c r="A238" s="35" t="s">
        <v>57</v>
      </c>
      <c r="E238" s="40" t="s">
        <v>5</v>
      </c>
    </row>
    <row r="239" spans="1:5" ht="114.75">
      <c r="A239" t="s">
        <v>58</v>
      </c>
      <c r="E239" s="39" t="s">
        <v>1327</v>
      </c>
    </row>
    <row r="240" spans="1:13" ht="12.75">
      <c r="A240" t="s">
        <v>47</v>
      </c>
      <c r="C240" s="31" t="s">
        <v>87</v>
      </c>
      <c r="E240" s="33" t="s">
        <v>1506</v>
      </c>
      <c r="J240" s="32">
        <f>0</f>
      </c>
      <c s="32">
        <f>0</f>
      </c>
      <c s="32">
        <f>0+L241</f>
      </c>
      <c s="32">
        <f>0+M241</f>
      </c>
    </row>
    <row r="241" spans="1:16" ht="25.5">
      <c r="A241" t="s">
        <v>50</v>
      </c>
      <c s="34" t="s">
        <v>266</v>
      </c>
      <c s="34" t="s">
        <v>1507</v>
      </c>
      <c s="35" t="s">
        <v>5</v>
      </c>
      <c s="6" t="s">
        <v>1508</v>
      </c>
      <c s="36" t="s">
        <v>75</v>
      </c>
      <c s="37">
        <v>10</v>
      </c>
      <c s="36">
        <v>0</v>
      </c>
      <c s="36">
        <f>ROUND(G241*H241,6)</f>
      </c>
      <c r="L241" s="38">
        <v>0</v>
      </c>
      <c s="32">
        <f>ROUND(ROUND(L241,2)*ROUND(G241,3),2)</f>
      </c>
      <c s="36" t="s">
        <v>55</v>
      </c>
      <c>
        <f>(M241*21)/100</f>
      </c>
      <c t="s">
        <v>28</v>
      </c>
    </row>
    <row r="242" spans="1:5" ht="12.75">
      <c r="A242" s="35" t="s">
        <v>56</v>
      </c>
      <c r="E242" s="39" t="s">
        <v>5</v>
      </c>
    </row>
    <row r="243" spans="1:5" ht="12.75">
      <c r="A243" s="35" t="s">
        <v>57</v>
      </c>
      <c r="E243" s="40" t="s">
        <v>5</v>
      </c>
    </row>
    <row r="244" spans="1:5" ht="127.5">
      <c r="A244" t="s">
        <v>58</v>
      </c>
      <c r="E244" s="39" t="s">
        <v>1509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1510</v>
      </c>
      <c s="41">
        <f>Rekapitulace!C25</f>
      </c>
      <c s="20" t="s">
        <v>0</v>
      </c>
      <c t="s">
        <v>23</v>
      </c>
      <c t="s">
        <v>28</v>
      </c>
    </row>
    <row r="4" spans="1:16" ht="32" customHeight="1">
      <c r="A4" s="24" t="s">
        <v>20</v>
      </c>
      <c s="25" t="s">
        <v>29</v>
      </c>
      <c s="27" t="s">
        <v>1510</v>
      </c>
      <c r="E4" s="26" t="s">
        <v>1511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COUNTIFS(L8:L243,"=0",A8:A243,"P")+COUNTIFS(L8:L243,"",A8:A243,"P")+SUM(Q8:Q243)</f>
      </c>
    </row>
    <row r="8" spans="1:13" ht="12.75">
      <c r="A8" t="s">
        <v>45</v>
      </c>
      <c r="C8" s="28" t="s">
        <v>1514</v>
      </c>
      <c r="E8" s="30" t="s">
        <v>1513</v>
      </c>
      <c r="J8" s="29">
        <f>0+J9+J22</f>
      </c>
      <c s="29">
        <f>0+K9+K22</f>
      </c>
      <c s="29">
        <f>0+L9+L22</f>
      </c>
      <c s="29">
        <f>0+M9+M22</f>
      </c>
    </row>
    <row r="9" spans="1:13" ht="12.75">
      <c r="A9" t="s">
        <v>47</v>
      </c>
      <c r="C9" s="31" t="s">
        <v>51</v>
      </c>
      <c r="E9" s="33" t="s">
        <v>60</v>
      </c>
      <c r="J9" s="32">
        <f>0</f>
      </c>
      <c s="32">
        <f>0</f>
      </c>
      <c s="32">
        <f>0+L10+L14+L18</f>
      </c>
      <c s="32">
        <f>0+M10+M14+M18</f>
      </c>
    </row>
    <row r="10" spans="1:16" ht="12.75">
      <c r="A10" t="s">
        <v>50</v>
      </c>
      <c s="34" t="s">
        <v>51</v>
      </c>
      <c s="34" t="s">
        <v>794</v>
      </c>
      <c s="35" t="s">
        <v>5</v>
      </c>
      <c s="6" t="s">
        <v>795</v>
      </c>
      <c s="36" t="s">
        <v>63</v>
      </c>
      <c s="37">
        <v>391.5</v>
      </c>
      <c s="36">
        <v>0</v>
      </c>
      <c s="36">
        <f>ROUND(G10*H10,6)</f>
      </c>
      <c r="L10" s="38">
        <v>0</v>
      </c>
      <c s="32">
        <f>ROUND(ROUND(L10,2)*ROUND(G10,3),2)</f>
      </c>
      <c s="36" t="s">
        <v>970</v>
      </c>
      <c>
        <f>(M10*21)/100</f>
      </c>
      <c t="s">
        <v>28</v>
      </c>
    </row>
    <row r="11" spans="1:5" ht="12.75">
      <c r="A11" s="35" t="s">
        <v>56</v>
      </c>
      <c r="E11" s="39" t="s">
        <v>5</v>
      </c>
    </row>
    <row r="12" spans="1:5" ht="12.75">
      <c r="A12" s="35" t="s">
        <v>57</v>
      </c>
      <c r="E12" s="40" t="s">
        <v>1515</v>
      </c>
    </row>
    <row r="13" spans="1:5" ht="318.75">
      <c r="A13" t="s">
        <v>58</v>
      </c>
      <c r="E13" s="39" t="s">
        <v>1516</v>
      </c>
    </row>
    <row r="14" spans="1:16" ht="12.75">
      <c r="A14" t="s">
        <v>50</v>
      </c>
      <c s="34" t="s">
        <v>28</v>
      </c>
      <c s="34" t="s">
        <v>61</v>
      </c>
      <c s="35" t="s">
        <v>5</v>
      </c>
      <c s="6" t="s">
        <v>62</v>
      </c>
      <c s="36" t="s">
        <v>63</v>
      </c>
      <c s="37">
        <v>391.5</v>
      </c>
      <c s="36">
        <v>0</v>
      </c>
      <c s="36">
        <f>ROUND(G14*H14,6)</f>
      </c>
      <c r="L14" s="38">
        <v>0</v>
      </c>
      <c s="32">
        <f>ROUND(ROUND(L14,2)*ROUND(G14,3),2)</f>
      </c>
      <c s="36" t="s">
        <v>970</v>
      </c>
      <c>
        <f>(M14*21)/100</f>
      </c>
      <c t="s">
        <v>28</v>
      </c>
    </row>
    <row r="15" spans="1:5" ht="12.75">
      <c r="A15" s="35" t="s">
        <v>56</v>
      </c>
      <c r="E15" s="39" t="s">
        <v>5</v>
      </c>
    </row>
    <row r="16" spans="1:5" ht="12.75">
      <c r="A16" s="35" t="s">
        <v>57</v>
      </c>
      <c r="E16" s="40" t="s">
        <v>1515</v>
      </c>
    </row>
    <row r="17" spans="1:5" ht="229.5">
      <c r="A17" t="s">
        <v>58</v>
      </c>
      <c r="E17" s="39" t="s">
        <v>1517</v>
      </c>
    </row>
    <row r="18" spans="1:16" ht="12.75">
      <c r="A18" t="s">
        <v>50</v>
      </c>
      <c s="34" t="s">
        <v>26</v>
      </c>
      <c s="34" t="s">
        <v>799</v>
      </c>
      <c s="35" t="s">
        <v>5</v>
      </c>
      <c s="6" t="s">
        <v>800</v>
      </c>
      <c s="36" t="s">
        <v>63</v>
      </c>
      <c s="37">
        <v>78.3</v>
      </c>
      <c s="36">
        <v>0</v>
      </c>
      <c s="36">
        <f>ROUND(G18*H18,6)</f>
      </c>
      <c r="L18" s="38">
        <v>0</v>
      </c>
      <c s="32">
        <f>ROUND(ROUND(L18,2)*ROUND(G18,3),2)</f>
      </c>
      <c s="36" t="s">
        <v>970</v>
      </c>
      <c>
        <f>(M18*21)/100</f>
      </c>
      <c t="s">
        <v>28</v>
      </c>
    </row>
    <row r="19" spans="1:5" ht="12.75">
      <c r="A19" s="35" t="s">
        <v>56</v>
      </c>
      <c r="E19" s="39" t="s">
        <v>5</v>
      </c>
    </row>
    <row r="20" spans="1:5" ht="12.75">
      <c r="A20" s="35" t="s">
        <v>57</v>
      </c>
      <c r="E20" s="40" t="s">
        <v>1518</v>
      </c>
    </row>
    <row r="21" spans="1:5" ht="229.5">
      <c r="A21" t="s">
        <v>58</v>
      </c>
      <c r="E21" s="39" t="s">
        <v>1519</v>
      </c>
    </row>
    <row r="22" spans="1:13" ht="12.75">
      <c r="A22" t="s">
        <v>47</v>
      </c>
      <c r="C22" s="31" t="s">
        <v>70</v>
      </c>
      <c r="E22" s="33" t="s">
        <v>71</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50</v>
      </c>
      <c s="34" t="s">
        <v>65</v>
      </c>
      <c s="34" t="s">
        <v>73</v>
      </c>
      <c s="35" t="s">
        <v>5</v>
      </c>
      <c s="6" t="s">
        <v>74</v>
      </c>
      <c s="36" t="s">
        <v>75</v>
      </c>
      <c s="37">
        <v>2</v>
      </c>
      <c s="36">
        <v>0</v>
      </c>
      <c s="36">
        <f>ROUND(G23*H23,6)</f>
      </c>
      <c r="L23" s="38">
        <v>0</v>
      </c>
      <c s="32">
        <f>ROUND(ROUND(L23,2)*ROUND(G23,3),2)</f>
      </c>
      <c s="36" t="s">
        <v>970</v>
      </c>
      <c>
        <f>(M23*21)/100</f>
      </c>
      <c t="s">
        <v>28</v>
      </c>
    </row>
    <row r="24" spans="1:5" ht="12.75">
      <c r="A24" s="35" t="s">
        <v>56</v>
      </c>
      <c r="E24" s="39" t="s">
        <v>5</v>
      </c>
    </row>
    <row r="25" spans="1:5" ht="12.75">
      <c r="A25" s="35" t="s">
        <v>57</v>
      </c>
      <c r="E25" s="40" t="s">
        <v>5</v>
      </c>
    </row>
    <row r="26" spans="1:5" ht="102">
      <c r="A26" t="s">
        <v>58</v>
      </c>
      <c r="E26" s="39" t="s">
        <v>1520</v>
      </c>
    </row>
    <row r="27" spans="1:16" ht="12.75">
      <c r="A27" t="s">
        <v>50</v>
      </c>
      <c s="34" t="s">
        <v>72</v>
      </c>
      <c s="34" t="s">
        <v>806</v>
      </c>
      <c s="35" t="s">
        <v>5</v>
      </c>
      <c s="6" t="s">
        <v>807</v>
      </c>
      <c s="36" t="s">
        <v>79</v>
      </c>
      <c s="37">
        <v>870</v>
      </c>
      <c s="36">
        <v>0</v>
      </c>
      <c s="36">
        <f>ROUND(G27*H27,6)</f>
      </c>
      <c r="L27" s="38">
        <v>0</v>
      </c>
      <c s="32">
        <f>ROUND(ROUND(L27,2)*ROUND(G27,3),2)</f>
      </c>
      <c s="36" t="s">
        <v>970</v>
      </c>
      <c>
        <f>(M27*21)/100</f>
      </c>
      <c t="s">
        <v>28</v>
      </c>
    </row>
    <row r="28" spans="1:5" ht="12.75">
      <c r="A28" s="35" t="s">
        <v>56</v>
      </c>
      <c r="E28" s="39" t="s">
        <v>5</v>
      </c>
    </row>
    <row r="29" spans="1:5" ht="12.75">
      <c r="A29" s="35" t="s">
        <v>57</v>
      </c>
      <c r="E29" s="40" t="s">
        <v>1521</v>
      </c>
    </row>
    <row r="30" spans="1:5" ht="114.75">
      <c r="A30" t="s">
        <v>58</v>
      </c>
      <c r="E30" s="39" t="s">
        <v>1522</v>
      </c>
    </row>
    <row r="31" spans="1:16" ht="12.75">
      <c r="A31" t="s">
        <v>50</v>
      </c>
      <c s="34" t="s">
        <v>27</v>
      </c>
      <c s="34" t="s">
        <v>812</v>
      </c>
      <c s="35" t="s">
        <v>5</v>
      </c>
      <c s="6" t="s">
        <v>813</v>
      </c>
      <c s="36" t="s">
        <v>79</v>
      </c>
      <c s="37">
        <v>870</v>
      </c>
      <c s="36">
        <v>0</v>
      </c>
      <c s="36">
        <f>ROUND(G31*H31,6)</f>
      </c>
      <c r="L31" s="38">
        <v>0</v>
      </c>
      <c s="32">
        <f>ROUND(ROUND(L31,2)*ROUND(G31,3),2)</f>
      </c>
      <c s="36" t="s">
        <v>970</v>
      </c>
      <c>
        <f>(M31*21)/100</f>
      </c>
      <c t="s">
        <v>28</v>
      </c>
    </row>
    <row r="32" spans="1:5" ht="12.75">
      <c r="A32" s="35" t="s">
        <v>56</v>
      </c>
      <c r="E32" s="39" t="s">
        <v>5</v>
      </c>
    </row>
    <row r="33" spans="1:5" ht="12.75">
      <c r="A33" s="35" t="s">
        <v>57</v>
      </c>
      <c r="E33" s="40" t="s">
        <v>1521</v>
      </c>
    </row>
    <row r="34" spans="1:5" ht="140.25">
      <c r="A34" t="s">
        <v>58</v>
      </c>
      <c r="E34" s="39" t="s">
        <v>1523</v>
      </c>
    </row>
    <row r="35" spans="1:16" ht="25.5">
      <c r="A35" t="s">
        <v>50</v>
      </c>
      <c s="34" t="s">
        <v>70</v>
      </c>
      <c s="34" t="s">
        <v>818</v>
      </c>
      <c s="35" t="s">
        <v>5</v>
      </c>
      <c s="6" t="s">
        <v>819</v>
      </c>
      <c s="36" t="s">
        <v>79</v>
      </c>
      <c s="37">
        <v>870</v>
      </c>
      <c s="36">
        <v>0</v>
      </c>
      <c s="36">
        <f>ROUND(G35*H35,6)</f>
      </c>
      <c r="L35" s="38">
        <v>0</v>
      </c>
      <c s="32">
        <f>ROUND(ROUND(L35,2)*ROUND(G35,3),2)</f>
      </c>
      <c s="36" t="s">
        <v>970</v>
      </c>
      <c>
        <f>(M35*21)/100</f>
      </c>
      <c t="s">
        <v>28</v>
      </c>
    </row>
    <row r="36" spans="1:5" ht="12.75">
      <c r="A36" s="35" t="s">
        <v>56</v>
      </c>
      <c r="E36" s="39" t="s">
        <v>5</v>
      </c>
    </row>
    <row r="37" spans="1:5" ht="12.75">
      <c r="A37" s="35" t="s">
        <v>57</v>
      </c>
      <c r="E37" s="40" t="s">
        <v>1521</v>
      </c>
    </row>
    <row r="38" spans="1:5" ht="127.5">
      <c r="A38" t="s">
        <v>58</v>
      </c>
      <c r="E38" s="39" t="s">
        <v>1524</v>
      </c>
    </row>
    <row r="39" spans="1:16" ht="25.5">
      <c r="A39" t="s">
        <v>50</v>
      </c>
      <c s="34" t="s">
        <v>83</v>
      </c>
      <c s="34" t="s">
        <v>824</v>
      </c>
      <c s="35" t="s">
        <v>5</v>
      </c>
      <c s="6" t="s">
        <v>825</v>
      </c>
      <c s="36" t="s">
        <v>75</v>
      </c>
      <c s="37">
        <v>10</v>
      </c>
      <c s="36">
        <v>0</v>
      </c>
      <c s="36">
        <f>ROUND(G39*H39,6)</f>
      </c>
      <c r="L39" s="38">
        <v>0</v>
      </c>
      <c s="32">
        <f>ROUND(ROUND(L39,2)*ROUND(G39,3),2)</f>
      </c>
      <c s="36" t="s">
        <v>970</v>
      </c>
      <c>
        <f>(M39*21)/100</f>
      </c>
      <c t="s">
        <v>28</v>
      </c>
    </row>
    <row r="40" spans="1:5" ht="12.75">
      <c r="A40" s="35" t="s">
        <v>56</v>
      </c>
      <c r="E40" s="39" t="s">
        <v>5</v>
      </c>
    </row>
    <row r="41" spans="1:5" ht="12.75">
      <c r="A41" s="35" t="s">
        <v>57</v>
      </c>
      <c r="E41" s="40" t="s">
        <v>5</v>
      </c>
    </row>
    <row r="42" spans="1:5" ht="76.5">
      <c r="A42" t="s">
        <v>58</v>
      </c>
      <c r="E42" s="39" t="s">
        <v>1525</v>
      </c>
    </row>
    <row r="43" spans="1:16" ht="25.5">
      <c r="A43" t="s">
        <v>50</v>
      </c>
      <c s="34" t="s">
        <v>87</v>
      </c>
      <c s="34" t="s">
        <v>829</v>
      </c>
      <c s="35" t="s">
        <v>5</v>
      </c>
      <c s="6" t="s">
        <v>830</v>
      </c>
      <c s="36" t="s">
        <v>75</v>
      </c>
      <c s="37">
        <v>10</v>
      </c>
      <c s="36">
        <v>0</v>
      </c>
      <c s="36">
        <f>ROUND(G43*H43,6)</f>
      </c>
      <c r="L43" s="38">
        <v>0</v>
      </c>
      <c s="32">
        <f>ROUND(ROUND(L43,2)*ROUND(G43,3),2)</f>
      </c>
      <c s="36" t="s">
        <v>970</v>
      </c>
      <c>
        <f>(M43*21)/100</f>
      </c>
      <c t="s">
        <v>28</v>
      </c>
    </row>
    <row r="44" spans="1:5" ht="12.75">
      <c r="A44" s="35" t="s">
        <v>56</v>
      </c>
      <c r="E44" s="39" t="s">
        <v>5</v>
      </c>
    </row>
    <row r="45" spans="1:5" ht="12.75">
      <c r="A45" s="35" t="s">
        <v>57</v>
      </c>
      <c r="E45" s="40" t="s">
        <v>5</v>
      </c>
    </row>
    <row r="46" spans="1:5" ht="38.25">
      <c r="A46" t="s">
        <v>58</v>
      </c>
      <c r="E46" s="39" t="s">
        <v>98</v>
      </c>
    </row>
    <row r="47" spans="1:16" ht="25.5">
      <c r="A47" t="s">
        <v>50</v>
      </c>
      <c s="34" t="s">
        <v>91</v>
      </c>
      <c s="34" t="s">
        <v>831</v>
      </c>
      <c s="35" t="s">
        <v>5</v>
      </c>
      <c s="6" t="s">
        <v>832</v>
      </c>
      <c s="36" t="s">
        <v>75</v>
      </c>
      <c s="37">
        <v>20</v>
      </c>
      <c s="36">
        <v>0</v>
      </c>
      <c s="36">
        <f>ROUND(G47*H47,6)</f>
      </c>
      <c r="L47" s="38">
        <v>0</v>
      </c>
      <c s="32">
        <f>ROUND(ROUND(L47,2)*ROUND(G47,3),2)</f>
      </c>
      <c s="36" t="s">
        <v>970</v>
      </c>
      <c>
        <f>(M47*21)/100</f>
      </c>
      <c t="s">
        <v>28</v>
      </c>
    </row>
    <row r="48" spans="1:5" ht="12.75">
      <c r="A48" s="35" t="s">
        <v>56</v>
      </c>
      <c r="E48" s="39" t="s">
        <v>5</v>
      </c>
    </row>
    <row r="49" spans="1:5" ht="12.75">
      <c r="A49" s="35" t="s">
        <v>57</v>
      </c>
      <c r="E49" s="40" t="s">
        <v>5</v>
      </c>
    </row>
    <row r="50" spans="1:5" ht="114.75">
      <c r="A50" t="s">
        <v>58</v>
      </c>
      <c r="E50" s="39" t="s">
        <v>1522</v>
      </c>
    </row>
    <row r="51" spans="1:16" ht="12.75">
      <c r="A51" t="s">
        <v>50</v>
      </c>
      <c s="34" t="s">
        <v>95</v>
      </c>
      <c s="34" t="s">
        <v>1526</v>
      </c>
      <c s="35" t="s">
        <v>5</v>
      </c>
      <c s="6" t="s">
        <v>1527</v>
      </c>
      <c s="36" t="s">
        <v>79</v>
      </c>
      <c s="37">
        <v>30</v>
      </c>
      <c s="36">
        <v>0</v>
      </c>
      <c s="36">
        <f>ROUND(G51*H51,6)</f>
      </c>
      <c r="L51" s="38">
        <v>0</v>
      </c>
      <c s="32">
        <f>ROUND(ROUND(L51,2)*ROUND(G51,3),2)</f>
      </c>
      <c s="36" t="s">
        <v>970</v>
      </c>
      <c>
        <f>(M51*21)/100</f>
      </c>
      <c t="s">
        <v>28</v>
      </c>
    </row>
    <row r="52" spans="1:5" ht="12.75">
      <c r="A52" s="35" t="s">
        <v>56</v>
      </c>
      <c r="E52" s="39" t="s">
        <v>5</v>
      </c>
    </row>
    <row r="53" spans="1:5" ht="12.75">
      <c r="A53" s="35" t="s">
        <v>57</v>
      </c>
      <c r="E53" s="40" t="s">
        <v>5</v>
      </c>
    </row>
    <row r="54" spans="1:5" ht="102">
      <c r="A54" t="s">
        <v>58</v>
      </c>
      <c r="E54" s="39" t="s">
        <v>1528</v>
      </c>
    </row>
    <row r="55" spans="1:16" ht="12.75">
      <c r="A55" t="s">
        <v>50</v>
      </c>
      <c s="34" t="s">
        <v>99</v>
      </c>
      <c s="34" t="s">
        <v>1529</v>
      </c>
      <c s="35" t="s">
        <v>5</v>
      </c>
      <c s="6" t="s">
        <v>1530</v>
      </c>
      <c s="36" t="s">
        <v>79</v>
      </c>
      <c s="37">
        <v>50</v>
      </c>
      <c s="36">
        <v>0</v>
      </c>
      <c s="36">
        <f>ROUND(G55*H55,6)</f>
      </c>
      <c r="L55" s="38">
        <v>0</v>
      </c>
      <c s="32">
        <f>ROUND(ROUND(L55,2)*ROUND(G55,3),2)</f>
      </c>
      <c s="36" t="s">
        <v>970</v>
      </c>
      <c>
        <f>(M55*21)/100</f>
      </c>
      <c t="s">
        <v>28</v>
      </c>
    </row>
    <row r="56" spans="1:5" ht="12.75">
      <c r="A56" s="35" t="s">
        <v>56</v>
      </c>
      <c r="E56" s="39" t="s">
        <v>5</v>
      </c>
    </row>
    <row r="57" spans="1:5" ht="12.75">
      <c r="A57" s="35" t="s">
        <v>57</v>
      </c>
      <c r="E57" s="40" t="s">
        <v>5</v>
      </c>
    </row>
    <row r="58" spans="1:5" ht="127.5">
      <c r="A58" t="s">
        <v>58</v>
      </c>
      <c r="E58" s="39" t="s">
        <v>1531</v>
      </c>
    </row>
    <row r="59" spans="1:16" ht="12.75">
      <c r="A59" t="s">
        <v>50</v>
      </c>
      <c s="34" t="s">
        <v>103</v>
      </c>
      <c s="34" t="s">
        <v>1532</v>
      </c>
      <c s="35" t="s">
        <v>5</v>
      </c>
      <c s="6" t="s">
        <v>1533</v>
      </c>
      <c s="36" t="s">
        <v>79</v>
      </c>
      <c s="37">
        <v>900</v>
      </c>
      <c s="36">
        <v>0</v>
      </c>
      <c s="36">
        <f>ROUND(G59*H59,6)</f>
      </c>
      <c r="L59" s="38">
        <v>0</v>
      </c>
      <c s="32">
        <f>ROUND(ROUND(L59,2)*ROUND(G59,3),2)</f>
      </c>
      <c s="36" t="s">
        <v>970</v>
      </c>
      <c>
        <f>(M59*21)/100</f>
      </c>
      <c t="s">
        <v>28</v>
      </c>
    </row>
    <row r="60" spans="1:5" ht="12.75">
      <c r="A60" s="35" t="s">
        <v>56</v>
      </c>
      <c r="E60" s="39" t="s">
        <v>5</v>
      </c>
    </row>
    <row r="61" spans="1:5" ht="12.75">
      <c r="A61" s="35" t="s">
        <v>57</v>
      </c>
      <c r="E61" s="40" t="s">
        <v>5</v>
      </c>
    </row>
    <row r="62" spans="1:5" ht="127.5">
      <c r="A62" t="s">
        <v>58</v>
      </c>
      <c r="E62" s="39" t="s">
        <v>1531</v>
      </c>
    </row>
    <row r="63" spans="1:16" ht="12.75">
      <c r="A63" t="s">
        <v>50</v>
      </c>
      <c s="34" t="s">
        <v>107</v>
      </c>
      <c s="34" t="s">
        <v>1534</v>
      </c>
      <c s="35" t="s">
        <v>5</v>
      </c>
      <c s="6" t="s">
        <v>1535</v>
      </c>
      <c s="36" t="s">
        <v>75</v>
      </c>
      <c s="37">
        <v>6</v>
      </c>
      <c s="36">
        <v>0</v>
      </c>
      <c s="36">
        <f>ROUND(G63*H63,6)</f>
      </c>
      <c r="L63" s="38">
        <v>0</v>
      </c>
      <c s="32">
        <f>ROUND(ROUND(L63,2)*ROUND(G63,3),2)</f>
      </c>
      <c s="36" t="s">
        <v>970</v>
      </c>
      <c>
        <f>(M63*21)/100</f>
      </c>
      <c t="s">
        <v>28</v>
      </c>
    </row>
    <row r="64" spans="1:5" ht="12.75">
      <c r="A64" s="35" t="s">
        <v>56</v>
      </c>
      <c r="E64" s="39" t="s">
        <v>5</v>
      </c>
    </row>
    <row r="65" spans="1:5" ht="12.75">
      <c r="A65" s="35" t="s">
        <v>57</v>
      </c>
      <c r="E65" s="40" t="s">
        <v>5</v>
      </c>
    </row>
    <row r="66" spans="1:5" ht="102">
      <c r="A66" t="s">
        <v>58</v>
      </c>
      <c r="E66" s="39" t="s">
        <v>1536</v>
      </c>
    </row>
    <row r="67" spans="1:16" ht="12.75">
      <c r="A67" t="s">
        <v>50</v>
      </c>
      <c s="34" t="s">
        <v>112</v>
      </c>
      <c s="34" t="s">
        <v>1537</v>
      </c>
      <c s="35" t="s">
        <v>5</v>
      </c>
      <c s="6" t="s">
        <v>1538</v>
      </c>
      <c s="36" t="s">
        <v>75</v>
      </c>
      <c s="37">
        <v>1</v>
      </c>
      <c s="36">
        <v>0</v>
      </c>
      <c s="36">
        <f>ROUND(G67*H67,6)</f>
      </c>
      <c r="L67" s="38">
        <v>0</v>
      </c>
      <c s="32">
        <f>ROUND(ROUND(L67,2)*ROUND(G67,3),2)</f>
      </c>
      <c s="36" t="s">
        <v>970</v>
      </c>
      <c>
        <f>(M67*21)/100</f>
      </c>
      <c t="s">
        <v>28</v>
      </c>
    </row>
    <row r="68" spans="1:5" ht="12.75">
      <c r="A68" s="35" t="s">
        <v>56</v>
      </c>
      <c r="E68" s="39" t="s">
        <v>5</v>
      </c>
    </row>
    <row r="69" spans="1:5" ht="12.75">
      <c r="A69" s="35" t="s">
        <v>57</v>
      </c>
      <c r="E69" s="40" t="s">
        <v>5</v>
      </c>
    </row>
    <row r="70" spans="1:5" ht="76.5">
      <c r="A70" t="s">
        <v>58</v>
      </c>
      <c r="E70" s="39" t="s">
        <v>1539</v>
      </c>
    </row>
    <row r="71" spans="1:16" ht="12.75">
      <c r="A71" t="s">
        <v>50</v>
      </c>
      <c s="34" t="s">
        <v>116</v>
      </c>
      <c s="34" t="s">
        <v>1540</v>
      </c>
      <c s="35" t="s">
        <v>5</v>
      </c>
      <c s="6" t="s">
        <v>1541</v>
      </c>
      <c s="36" t="s">
        <v>110</v>
      </c>
      <c s="37">
        <v>1</v>
      </c>
      <c s="36">
        <v>0</v>
      </c>
      <c s="36">
        <f>ROUND(G71*H71,6)</f>
      </c>
      <c r="L71" s="38">
        <v>0</v>
      </c>
      <c s="32">
        <f>ROUND(ROUND(L71,2)*ROUND(G71,3),2)</f>
      </c>
      <c s="36" t="s">
        <v>970</v>
      </c>
      <c>
        <f>(M71*21)/100</f>
      </c>
      <c t="s">
        <v>28</v>
      </c>
    </row>
    <row r="72" spans="1:5" ht="12.75">
      <c r="A72" s="35" t="s">
        <v>56</v>
      </c>
      <c r="E72" s="39" t="s">
        <v>5</v>
      </c>
    </row>
    <row r="73" spans="1:5" ht="12.75">
      <c r="A73" s="35" t="s">
        <v>57</v>
      </c>
      <c r="E73" s="40" t="s">
        <v>5</v>
      </c>
    </row>
    <row r="74" spans="1:5" ht="102">
      <c r="A74" t="s">
        <v>58</v>
      </c>
      <c r="E74" s="39" t="s">
        <v>1542</v>
      </c>
    </row>
    <row r="75" spans="1:16" ht="12.75">
      <c r="A75" t="s">
        <v>50</v>
      </c>
      <c s="34" t="s">
        <v>119</v>
      </c>
      <c s="34" t="s">
        <v>108</v>
      </c>
      <c s="35" t="s">
        <v>5</v>
      </c>
      <c s="6" t="s">
        <v>109</v>
      </c>
      <c s="36" t="s">
        <v>110</v>
      </c>
      <c s="37">
        <v>2</v>
      </c>
      <c s="36">
        <v>0</v>
      </c>
      <c s="36">
        <f>ROUND(G75*H75,6)</f>
      </c>
      <c r="L75" s="38">
        <v>0</v>
      </c>
      <c s="32">
        <f>ROUND(ROUND(L75,2)*ROUND(G75,3),2)</f>
      </c>
      <c s="36" t="s">
        <v>970</v>
      </c>
      <c>
        <f>(M75*21)/100</f>
      </c>
      <c t="s">
        <v>28</v>
      </c>
    </row>
    <row r="76" spans="1:5" ht="12.75">
      <c r="A76" s="35" t="s">
        <v>56</v>
      </c>
      <c r="E76" s="39" t="s">
        <v>5</v>
      </c>
    </row>
    <row r="77" spans="1:5" ht="12.75">
      <c r="A77" s="35" t="s">
        <v>57</v>
      </c>
      <c r="E77" s="40" t="s">
        <v>5</v>
      </c>
    </row>
    <row r="78" spans="1:5" ht="153">
      <c r="A78" t="s">
        <v>58</v>
      </c>
      <c r="E78" s="39" t="s">
        <v>1543</v>
      </c>
    </row>
    <row r="79" spans="1:16" ht="12.75">
      <c r="A79" t="s">
        <v>50</v>
      </c>
      <c s="34" t="s">
        <v>122</v>
      </c>
      <c s="34" t="s">
        <v>1544</v>
      </c>
      <c s="35" t="s">
        <v>5</v>
      </c>
      <c s="6" t="s">
        <v>1545</v>
      </c>
      <c s="36" t="s">
        <v>528</v>
      </c>
      <c s="37">
        <v>49.8</v>
      </c>
      <c s="36">
        <v>0</v>
      </c>
      <c s="36">
        <f>ROUND(G79*H79,6)</f>
      </c>
      <c r="L79" s="38">
        <v>0</v>
      </c>
      <c s="32">
        <f>ROUND(ROUND(L79,2)*ROUND(G79,3),2)</f>
      </c>
      <c s="36" t="s">
        <v>970</v>
      </c>
      <c>
        <f>(M79*21)/100</f>
      </c>
      <c t="s">
        <v>28</v>
      </c>
    </row>
    <row r="80" spans="1:5" ht="12.75">
      <c r="A80" s="35" t="s">
        <v>56</v>
      </c>
      <c r="E80" s="39" t="s">
        <v>5</v>
      </c>
    </row>
    <row r="81" spans="1:5" ht="12.75">
      <c r="A81" s="35" t="s">
        <v>57</v>
      </c>
      <c r="E81" s="40" t="s">
        <v>1546</v>
      </c>
    </row>
    <row r="82" spans="1:5" ht="153">
      <c r="A82" t="s">
        <v>58</v>
      </c>
      <c r="E82" s="39" t="s">
        <v>1547</v>
      </c>
    </row>
    <row r="83" spans="1:16" ht="25.5">
      <c r="A83" t="s">
        <v>50</v>
      </c>
      <c s="34" t="s">
        <v>126</v>
      </c>
      <c s="34" t="s">
        <v>1548</v>
      </c>
      <c s="35" t="s">
        <v>5</v>
      </c>
      <c s="6" t="s">
        <v>1549</v>
      </c>
      <c s="36" t="s">
        <v>79</v>
      </c>
      <c s="37">
        <v>3320</v>
      </c>
      <c s="36">
        <v>0</v>
      </c>
      <c s="36">
        <f>ROUND(G83*H83,6)</f>
      </c>
      <c r="L83" s="38">
        <v>0</v>
      </c>
      <c s="32">
        <f>ROUND(ROUND(L83,2)*ROUND(G83,3),2)</f>
      </c>
      <c s="36" t="s">
        <v>970</v>
      </c>
      <c>
        <f>(M83*21)/100</f>
      </c>
      <c t="s">
        <v>28</v>
      </c>
    </row>
    <row r="84" spans="1:5" ht="12.75">
      <c r="A84" s="35" t="s">
        <v>56</v>
      </c>
      <c r="E84" s="39" t="s">
        <v>5</v>
      </c>
    </row>
    <row r="85" spans="1:5" ht="12.75">
      <c r="A85" s="35" t="s">
        <v>57</v>
      </c>
      <c r="E85" s="40" t="s">
        <v>1550</v>
      </c>
    </row>
    <row r="86" spans="1:5" ht="114.75">
      <c r="A86" t="s">
        <v>58</v>
      </c>
      <c r="E86" s="39" t="s">
        <v>1551</v>
      </c>
    </row>
    <row r="87" spans="1:16" ht="12.75">
      <c r="A87" t="s">
        <v>50</v>
      </c>
      <c s="34" t="s">
        <v>129</v>
      </c>
      <c s="34" t="s">
        <v>735</v>
      </c>
      <c s="35" t="s">
        <v>5</v>
      </c>
      <c s="6" t="s">
        <v>736</v>
      </c>
      <c s="36" t="s">
        <v>79</v>
      </c>
      <c s="37">
        <v>13280</v>
      </c>
      <c s="36">
        <v>0</v>
      </c>
      <c s="36">
        <f>ROUND(G87*H87,6)</f>
      </c>
      <c r="L87" s="38">
        <v>0</v>
      </c>
      <c s="32">
        <f>ROUND(ROUND(L87,2)*ROUND(G87,3),2)</f>
      </c>
      <c s="36" t="s">
        <v>970</v>
      </c>
      <c>
        <f>(M87*21)/100</f>
      </c>
      <c t="s">
        <v>28</v>
      </c>
    </row>
    <row r="88" spans="1:5" ht="12.75">
      <c r="A88" s="35" t="s">
        <v>56</v>
      </c>
      <c r="E88" s="39" t="s">
        <v>5</v>
      </c>
    </row>
    <row r="89" spans="1:5" ht="12.75">
      <c r="A89" s="35" t="s">
        <v>57</v>
      </c>
      <c r="E89" s="40" t="s">
        <v>1552</v>
      </c>
    </row>
    <row r="90" spans="1:5" ht="153">
      <c r="A90" t="s">
        <v>58</v>
      </c>
      <c r="E90" s="39" t="s">
        <v>1553</v>
      </c>
    </row>
    <row r="91" spans="1:16" ht="12.75">
      <c r="A91" t="s">
        <v>50</v>
      </c>
      <c s="34" t="s">
        <v>134</v>
      </c>
      <c s="34" t="s">
        <v>738</v>
      </c>
      <c s="35" t="s">
        <v>5</v>
      </c>
      <c s="6" t="s">
        <v>739</v>
      </c>
      <c s="36" t="s">
        <v>79</v>
      </c>
      <c s="37">
        <v>13280</v>
      </c>
      <c s="36">
        <v>0</v>
      </c>
      <c s="36">
        <f>ROUND(G91*H91,6)</f>
      </c>
      <c r="L91" s="38">
        <v>0</v>
      </c>
      <c s="32">
        <f>ROUND(ROUND(L91,2)*ROUND(G91,3),2)</f>
      </c>
      <c s="36" t="s">
        <v>970</v>
      </c>
      <c>
        <f>(M91*21)/100</f>
      </c>
      <c t="s">
        <v>28</v>
      </c>
    </row>
    <row r="92" spans="1:5" ht="12.75">
      <c r="A92" s="35" t="s">
        <v>56</v>
      </c>
      <c r="E92" s="39" t="s">
        <v>5</v>
      </c>
    </row>
    <row r="93" spans="1:5" ht="12.75">
      <c r="A93" s="35" t="s">
        <v>57</v>
      </c>
      <c r="E93" s="40" t="s">
        <v>1552</v>
      </c>
    </row>
    <row r="94" spans="1:5" ht="114.75">
      <c r="A94" t="s">
        <v>58</v>
      </c>
      <c r="E94" s="39" t="s">
        <v>1551</v>
      </c>
    </row>
    <row r="95" spans="1:16" ht="12.75">
      <c r="A95" t="s">
        <v>50</v>
      </c>
      <c s="34" t="s">
        <v>137</v>
      </c>
      <c s="34" t="s">
        <v>741</v>
      </c>
      <c s="35" t="s">
        <v>5</v>
      </c>
      <c s="6" t="s">
        <v>742</v>
      </c>
      <c s="36" t="s">
        <v>743</v>
      </c>
      <c s="37">
        <v>9</v>
      </c>
      <c s="36">
        <v>0</v>
      </c>
      <c s="36">
        <f>ROUND(G95*H95,6)</f>
      </c>
      <c r="L95" s="38">
        <v>0</v>
      </c>
      <c s="32">
        <f>ROUND(ROUND(L95,2)*ROUND(G95,3),2)</f>
      </c>
      <c s="36" t="s">
        <v>970</v>
      </c>
      <c>
        <f>(M95*21)/100</f>
      </c>
      <c t="s">
        <v>28</v>
      </c>
    </row>
    <row r="96" spans="1:5" ht="12.75">
      <c r="A96" s="35" t="s">
        <v>56</v>
      </c>
      <c r="E96" s="39" t="s">
        <v>5</v>
      </c>
    </row>
    <row r="97" spans="1:5" ht="12.75">
      <c r="A97" s="35" t="s">
        <v>57</v>
      </c>
      <c r="E97" s="40" t="s">
        <v>5</v>
      </c>
    </row>
    <row r="98" spans="1:5" ht="127.5">
      <c r="A98" t="s">
        <v>58</v>
      </c>
      <c r="E98" s="39" t="s">
        <v>1554</v>
      </c>
    </row>
    <row r="99" spans="1:16" ht="12.75">
      <c r="A99" t="s">
        <v>50</v>
      </c>
      <c s="34" t="s">
        <v>140</v>
      </c>
      <c s="34" t="s">
        <v>745</v>
      </c>
      <c s="35" t="s">
        <v>5</v>
      </c>
      <c s="6" t="s">
        <v>746</v>
      </c>
      <c s="36" t="s">
        <v>79</v>
      </c>
      <c s="37">
        <v>13280</v>
      </c>
      <c s="36">
        <v>0</v>
      </c>
      <c s="36">
        <f>ROUND(G99*H99,6)</f>
      </c>
      <c r="L99" s="38">
        <v>0</v>
      </c>
      <c s="32">
        <f>ROUND(ROUND(L99,2)*ROUND(G99,3),2)</f>
      </c>
      <c s="36" t="s">
        <v>970</v>
      </c>
      <c>
        <f>(M99*21)/100</f>
      </c>
      <c t="s">
        <v>28</v>
      </c>
    </row>
    <row r="100" spans="1:5" ht="12.75">
      <c r="A100" s="35" t="s">
        <v>56</v>
      </c>
      <c r="E100" s="39" t="s">
        <v>5</v>
      </c>
    </row>
    <row r="101" spans="1:5" ht="12.75">
      <c r="A101" s="35" t="s">
        <v>57</v>
      </c>
      <c r="E101" s="40" t="s">
        <v>1552</v>
      </c>
    </row>
    <row r="102" spans="1:5" ht="127.5">
      <c r="A102" t="s">
        <v>58</v>
      </c>
      <c r="E102" s="39" t="s">
        <v>1555</v>
      </c>
    </row>
    <row r="103" spans="1:16" ht="12.75">
      <c r="A103" t="s">
        <v>50</v>
      </c>
      <c s="34" t="s">
        <v>143</v>
      </c>
      <c s="34" t="s">
        <v>868</v>
      </c>
      <c s="35" t="s">
        <v>5</v>
      </c>
      <c s="6" t="s">
        <v>869</v>
      </c>
      <c s="36" t="s">
        <v>75</v>
      </c>
      <c s="37">
        <v>40</v>
      </c>
      <c s="36">
        <v>0</v>
      </c>
      <c s="36">
        <f>ROUND(G103*H103,6)</f>
      </c>
      <c r="L103" s="38">
        <v>0</v>
      </c>
      <c s="32">
        <f>ROUND(ROUND(L103,2)*ROUND(G103,3),2)</f>
      </c>
      <c s="36" t="s">
        <v>970</v>
      </c>
      <c>
        <f>(M103*21)/100</f>
      </c>
      <c t="s">
        <v>28</v>
      </c>
    </row>
    <row r="104" spans="1:5" ht="12.75">
      <c r="A104" s="35" t="s">
        <v>56</v>
      </c>
      <c r="E104" s="39" t="s">
        <v>5</v>
      </c>
    </row>
    <row r="105" spans="1:5" ht="12.75">
      <c r="A105" s="35" t="s">
        <v>57</v>
      </c>
      <c r="E105" s="40" t="s">
        <v>5</v>
      </c>
    </row>
    <row r="106" spans="1:5" ht="178.5">
      <c r="A106" t="s">
        <v>58</v>
      </c>
      <c r="E106" s="39" t="s">
        <v>1556</v>
      </c>
    </row>
    <row r="107" spans="1:16" ht="12.75">
      <c r="A107" t="s">
        <v>50</v>
      </c>
      <c s="34" t="s">
        <v>147</v>
      </c>
      <c s="34" t="s">
        <v>870</v>
      </c>
      <c s="35" t="s">
        <v>5</v>
      </c>
      <c s="6" t="s">
        <v>871</v>
      </c>
      <c s="36" t="s">
        <v>75</v>
      </c>
      <c s="37">
        <v>40</v>
      </c>
      <c s="36">
        <v>0</v>
      </c>
      <c s="36">
        <f>ROUND(G107*H107,6)</f>
      </c>
      <c r="L107" s="38">
        <v>0</v>
      </c>
      <c s="32">
        <f>ROUND(ROUND(L107,2)*ROUND(G107,3),2)</f>
      </c>
      <c s="36" t="s">
        <v>970</v>
      </c>
      <c>
        <f>(M107*21)/100</f>
      </c>
      <c t="s">
        <v>28</v>
      </c>
    </row>
    <row r="108" spans="1:5" ht="12.75">
      <c r="A108" s="35" t="s">
        <v>56</v>
      </c>
      <c r="E108" s="39" t="s">
        <v>5</v>
      </c>
    </row>
    <row r="109" spans="1:5" ht="12.75">
      <c r="A109" s="35" t="s">
        <v>57</v>
      </c>
      <c r="E109" s="40" t="s">
        <v>5</v>
      </c>
    </row>
    <row r="110" spans="1:5" ht="127.5">
      <c r="A110" t="s">
        <v>58</v>
      </c>
      <c r="E110" s="39" t="s">
        <v>1557</v>
      </c>
    </row>
    <row r="111" spans="1:16" ht="12.75">
      <c r="A111" t="s">
        <v>50</v>
      </c>
      <c s="34" t="s">
        <v>151</v>
      </c>
      <c s="34" t="s">
        <v>872</v>
      </c>
      <c s="35" t="s">
        <v>5</v>
      </c>
      <c s="6" t="s">
        <v>873</v>
      </c>
      <c s="36" t="s">
        <v>75</v>
      </c>
      <c s="37">
        <v>12</v>
      </c>
      <c s="36">
        <v>0</v>
      </c>
      <c s="36">
        <f>ROUND(G111*H111,6)</f>
      </c>
      <c r="L111" s="38">
        <v>0</v>
      </c>
      <c s="32">
        <f>ROUND(ROUND(L111,2)*ROUND(G111,3),2)</f>
      </c>
      <c s="36" t="s">
        <v>970</v>
      </c>
      <c>
        <f>(M111*21)/100</f>
      </c>
      <c t="s">
        <v>28</v>
      </c>
    </row>
    <row r="112" spans="1:5" ht="12.75">
      <c r="A112" s="35" t="s">
        <v>56</v>
      </c>
      <c r="E112" s="39" t="s">
        <v>5</v>
      </c>
    </row>
    <row r="113" spans="1:5" ht="12.75">
      <c r="A113" s="35" t="s">
        <v>57</v>
      </c>
      <c r="E113" s="40" t="s">
        <v>5</v>
      </c>
    </row>
    <row r="114" spans="1:5" ht="178.5">
      <c r="A114" t="s">
        <v>58</v>
      </c>
      <c r="E114" s="39" t="s">
        <v>1556</v>
      </c>
    </row>
    <row r="115" spans="1:16" ht="12.75">
      <c r="A115" t="s">
        <v>50</v>
      </c>
      <c s="34" t="s">
        <v>155</v>
      </c>
      <c s="34" t="s">
        <v>874</v>
      </c>
      <c s="35" t="s">
        <v>5</v>
      </c>
      <c s="6" t="s">
        <v>875</v>
      </c>
      <c s="36" t="s">
        <v>75</v>
      </c>
      <c s="37">
        <v>12</v>
      </c>
      <c s="36">
        <v>0</v>
      </c>
      <c s="36">
        <f>ROUND(G115*H115,6)</f>
      </c>
      <c r="L115" s="38">
        <v>0</v>
      </c>
      <c s="32">
        <f>ROUND(ROUND(L115,2)*ROUND(G115,3),2)</f>
      </c>
      <c s="36" t="s">
        <v>970</v>
      </c>
      <c>
        <f>(M115*21)/100</f>
      </c>
      <c t="s">
        <v>28</v>
      </c>
    </row>
    <row r="116" spans="1:5" ht="12.75">
      <c r="A116" s="35" t="s">
        <v>56</v>
      </c>
      <c r="E116" s="39" t="s">
        <v>5</v>
      </c>
    </row>
    <row r="117" spans="1:5" ht="12.75">
      <c r="A117" s="35" t="s">
        <v>57</v>
      </c>
      <c r="E117" s="40" t="s">
        <v>5</v>
      </c>
    </row>
    <row r="118" spans="1:5" ht="127.5">
      <c r="A118" t="s">
        <v>58</v>
      </c>
      <c r="E118" s="39" t="s">
        <v>1557</v>
      </c>
    </row>
    <row r="119" spans="1:16" ht="12.75">
      <c r="A119" t="s">
        <v>50</v>
      </c>
      <c s="34" t="s">
        <v>158</v>
      </c>
      <c s="34" t="s">
        <v>876</v>
      </c>
      <c s="35" t="s">
        <v>5</v>
      </c>
      <c s="6" t="s">
        <v>877</v>
      </c>
      <c s="36" t="s">
        <v>75</v>
      </c>
      <c s="37">
        <v>12</v>
      </c>
      <c s="36">
        <v>0</v>
      </c>
      <c s="36">
        <f>ROUND(G119*H119,6)</f>
      </c>
      <c r="L119" s="38">
        <v>0</v>
      </c>
      <c s="32">
        <f>ROUND(ROUND(L119,2)*ROUND(G119,3),2)</f>
      </c>
      <c s="36" t="s">
        <v>970</v>
      </c>
      <c>
        <f>(M119*21)/100</f>
      </c>
      <c t="s">
        <v>28</v>
      </c>
    </row>
    <row r="120" spans="1:5" ht="12.75">
      <c r="A120" s="35" t="s">
        <v>56</v>
      </c>
      <c r="E120" s="39" t="s">
        <v>5</v>
      </c>
    </row>
    <row r="121" spans="1:5" ht="12.75">
      <c r="A121" s="35" t="s">
        <v>57</v>
      </c>
      <c r="E121" s="40" t="s">
        <v>5</v>
      </c>
    </row>
    <row r="122" spans="1:5" ht="178.5">
      <c r="A122" t="s">
        <v>58</v>
      </c>
      <c r="E122" s="39" t="s">
        <v>1556</v>
      </c>
    </row>
    <row r="123" spans="1:16" ht="12.75">
      <c r="A123" t="s">
        <v>50</v>
      </c>
      <c s="34" t="s">
        <v>162</v>
      </c>
      <c s="34" t="s">
        <v>878</v>
      </c>
      <c s="35" t="s">
        <v>5</v>
      </c>
      <c s="6" t="s">
        <v>879</v>
      </c>
      <c s="36" t="s">
        <v>75</v>
      </c>
      <c s="37">
        <v>12</v>
      </c>
      <c s="36">
        <v>0</v>
      </c>
      <c s="36">
        <f>ROUND(G123*H123,6)</f>
      </c>
      <c r="L123" s="38">
        <v>0</v>
      </c>
      <c s="32">
        <f>ROUND(ROUND(L123,2)*ROUND(G123,3),2)</f>
      </c>
      <c s="36" t="s">
        <v>970</v>
      </c>
      <c>
        <f>(M123*21)/100</f>
      </c>
      <c t="s">
        <v>28</v>
      </c>
    </row>
    <row r="124" spans="1:5" ht="12.75">
      <c r="A124" s="35" t="s">
        <v>56</v>
      </c>
      <c r="E124" s="39" t="s">
        <v>5</v>
      </c>
    </row>
    <row r="125" spans="1:5" ht="12.75">
      <c r="A125" s="35" t="s">
        <v>57</v>
      </c>
      <c r="E125" s="40" t="s">
        <v>5</v>
      </c>
    </row>
    <row r="126" spans="1:5" ht="127.5">
      <c r="A126" t="s">
        <v>58</v>
      </c>
      <c r="E126" s="39" t="s">
        <v>1557</v>
      </c>
    </row>
    <row r="127" spans="1:16" ht="12.75">
      <c r="A127" t="s">
        <v>50</v>
      </c>
      <c s="34" t="s">
        <v>165</v>
      </c>
      <c s="34" t="s">
        <v>893</v>
      </c>
      <c s="35" t="s">
        <v>5</v>
      </c>
      <c s="6" t="s">
        <v>894</v>
      </c>
      <c s="36" t="s">
        <v>75</v>
      </c>
      <c s="37">
        <v>24</v>
      </c>
      <c s="36">
        <v>0</v>
      </c>
      <c s="36">
        <f>ROUND(G127*H127,6)</f>
      </c>
      <c r="L127" s="38">
        <v>0</v>
      </c>
      <c s="32">
        <f>ROUND(ROUND(L127,2)*ROUND(G127,3),2)</f>
      </c>
      <c s="36" t="s">
        <v>970</v>
      </c>
      <c>
        <f>(M127*21)/100</f>
      </c>
      <c t="s">
        <v>28</v>
      </c>
    </row>
    <row r="128" spans="1:5" ht="12.75">
      <c r="A128" s="35" t="s">
        <v>56</v>
      </c>
      <c r="E128" s="39" t="s">
        <v>5</v>
      </c>
    </row>
    <row r="129" spans="1:5" ht="12.75">
      <c r="A129" s="35" t="s">
        <v>57</v>
      </c>
      <c r="E129" s="40" t="s">
        <v>1558</v>
      </c>
    </row>
    <row r="130" spans="1:5" ht="178.5">
      <c r="A130" t="s">
        <v>58</v>
      </c>
      <c r="E130" s="39" t="s">
        <v>1556</v>
      </c>
    </row>
    <row r="131" spans="1:16" ht="12.75">
      <c r="A131" t="s">
        <v>50</v>
      </c>
      <c s="34" t="s">
        <v>169</v>
      </c>
      <c s="34" t="s">
        <v>895</v>
      </c>
      <c s="35" t="s">
        <v>5</v>
      </c>
      <c s="6" t="s">
        <v>896</v>
      </c>
      <c s="36" t="s">
        <v>75</v>
      </c>
      <c s="37">
        <v>24</v>
      </c>
      <c s="36">
        <v>0</v>
      </c>
      <c s="36">
        <f>ROUND(G131*H131,6)</f>
      </c>
      <c r="L131" s="38">
        <v>0</v>
      </c>
      <c s="32">
        <f>ROUND(ROUND(L131,2)*ROUND(G131,3),2)</f>
      </c>
      <c s="36" t="s">
        <v>970</v>
      </c>
      <c>
        <f>(M131*21)/100</f>
      </c>
      <c t="s">
        <v>28</v>
      </c>
    </row>
    <row r="132" spans="1:5" ht="12.75">
      <c r="A132" s="35" t="s">
        <v>56</v>
      </c>
      <c r="E132" s="39" t="s">
        <v>5</v>
      </c>
    </row>
    <row r="133" spans="1:5" ht="12.75">
      <c r="A133" s="35" t="s">
        <v>57</v>
      </c>
      <c r="E133" s="40" t="s">
        <v>1558</v>
      </c>
    </row>
    <row r="134" spans="1:5" ht="127.5">
      <c r="A134" t="s">
        <v>58</v>
      </c>
      <c r="E134" s="39" t="s">
        <v>1557</v>
      </c>
    </row>
    <row r="135" spans="1:16" ht="12.75">
      <c r="A135" t="s">
        <v>50</v>
      </c>
      <c s="34" t="s">
        <v>173</v>
      </c>
      <c s="34" t="s">
        <v>897</v>
      </c>
      <c s="35" t="s">
        <v>5</v>
      </c>
      <c s="6" t="s">
        <v>898</v>
      </c>
      <c s="36" t="s">
        <v>75</v>
      </c>
      <c s="37">
        <v>2</v>
      </c>
      <c s="36">
        <v>0</v>
      </c>
      <c s="36">
        <f>ROUND(G135*H135,6)</f>
      </c>
      <c r="L135" s="38">
        <v>0</v>
      </c>
      <c s="32">
        <f>ROUND(ROUND(L135,2)*ROUND(G135,3),2)</f>
      </c>
      <c s="36" t="s">
        <v>970</v>
      </c>
      <c>
        <f>(M135*21)/100</f>
      </c>
      <c t="s">
        <v>28</v>
      </c>
    </row>
    <row r="136" spans="1:5" ht="12.75">
      <c r="A136" s="35" t="s">
        <v>56</v>
      </c>
      <c r="E136" s="39" t="s">
        <v>5</v>
      </c>
    </row>
    <row r="137" spans="1:5" ht="12.75">
      <c r="A137" s="35" t="s">
        <v>57</v>
      </c>
      <c r="E137" s="40" t="s">
        <v>5</v>
      </c>
    </row>
    <row r="138" spans="1:5" ht="178.5">
      <c r="A138" t="s">
        <v>58</v>
      </c>
      <c r="E138" s="39" t="s">
        <v>1556</v>
      </c>
    </row>
    <row r="139" spans="1:16" ht="12.75">
      <c r="A139" t="s">
        <v>50</v>
      </c>
      <c s="34" t="s">
        <v>177</v>
      </c>
      <c s="34" t="s">
        <v>899</v>
      </c>
      <c s="35" t="s">
        <v>5</v>
      </c>
      <c s="6" t="s">
        <v>900</v>
      </c>
      <c s="36" t="s">
        <v>75</v>
      </c>
      <c s="37">
        <v>2</v>
      </c>
      <c s="36">
        <v>0</v>
      </c>
      <c s="36">
        <f>ROUND(G139*H139,6)</f>
      </c>
      <c r="L139" s="38">
        <v>0</v>
      </c>
      <c s="32">
        <f>ROUND(ROUND(L139,2)*ROUND(G139,3),2)</f>
      </c>
      <c s="36" t="s">
        <v>970</v>
      </c>
      <c>
        <f>(M139*21)/100</f>
      </c>
      <c t="s">
        <v>28</v>
      </c>
    </row>
    <row r="140" spans="1:5" ht="12.75">
      <c r="A140" s="35" t="s">
        <v>56</v>
      </c>
      <c r="E140" s="39" t="s">
        <v>5</v>
      </c>
    </row>
    <row r="141" spans="1:5" ht="12.75">
      <c r="A141" s="35" t="s">
        <v>57</v>
      </c>
      <c r="E141" s="40" t="s">
        <v>5</v>
      </c>
    </row>
    <row r="142" spans="1:5" ht="127.5">
      <c r="A142" t="s">
        <v>58</v>
      </c>
      <c r="E142" s="39" t="s">
        <v>1557</v>
      </c>
    </row>
    <row r="143" spans="1:16" ht="12.75">
      <c r="A143" t="s">
        <v>50</v>
      </c>
      <c s="34" t="s">
        <v>181</v>
      </c>
      <c s="34" t="s">
        <v>1559</v>
      </c>
      <c s="35" t="s">
        <v>5</v>
      </c>
      <c s="6" t="s">
        <v>1560</v>
      </c>
      <c s="36" t="s">
        <v>75</v>
      </c>
      <c s="37">
        <v>2</v>
      </c>
      <c s="36">
        <v>0</v>
      </c>
      <c s="36">
        <f>ROUND(G143*H143,6)</f>
      </c>
      <c r="L143" s="38">
        <v>0</v>
      </c>
      <c s="32">
        <f>ROUND(ROUND(L143,2)*ROUND(G143,3),2)</f>
      </c>
      <c s="36" t="s">
        <v>970</v>
      </c>
      <c>
        <f>(M143*21)/100</f>
      </c>
      <c t="s">
        <v>28</v>
      </c>
    </row>
    <row r="144" spans="1:5" ht="12.75">
      <c r="A144" s="35" t="s">
        <v>56</v>
      </c>
      <c r="E144" s="39" t="s">
        <v>5</v>
      </c>
    </row>
    <row r="145" spans="1:5" ht="12.75">
      <c r="A145" s="35" t="s">
        <v>57</v>
      </c>
      <c r="E145" s="40" t="s">
        <v>5</v>
      </c>
    </row>
    <row r="146" spans="1:5" ht="178.5">
      <c r="A146" t="s">
        <v>58</v>
      </c>
      <c r="E146" s="39" t="s">
        <v>1556</v>
      </c>
    </row>
    <row r="147" spans="1:16" ht="12.75">
      <c r="A147" t="s">
        <v>50</v>
      </c>
      <c s="34" t="s">
        <v>185</v>
      </c>
      <c s="34" t="s">
        <v>1561</v>
      </c>
      <c s="35" t="s">
        <v>5</v>
      </c>
      <c s="6" t="s">
        <v>1562</v>
      </c>
      <c s="36" t="s">
        <v>75</v>
      </c>
      <c s="37">
        <v>2</v>
      </c>
      <c s="36">
        <v>0</v>
      </c>
      <c s="36">
        <f>ROUND(G147*H147,6)</f>
      </c>
      <c r="L147" s="38">
        <v>0</v>
      </c>
      <c s="32">
        <f>ROUND(ROUND(L147,2)*ROUND(G147,3),2)</f>
      </c>
      <c s="36" t="s">
        <v>970</v>
      </c>
      <c>
        <f>(M147*21)/100</f>
      </c>
      <c t="s">
        <v>28</v>
      </c>
    </row>
    <row r="148" spans="1:5" ht="12.75">
      <c r="A148" s="35" t="s">
        <v>56</v>
      </c>
      <c r="E148" s="39" t="s">
        <v>5</v>
      </c>
    </row>
    <row r="149" spans="1:5" ht="12.75">
      <c r="A149" s="35" t="s">
        <v>57</v>
      </c>
      <c r="E149" s="40" t="s">
        <v>5</v>
      </c>
    </row>
    <row r="150" spans="1:5" ht="127.5">
      <c r="A150" t="s">
        <v>58</v>
      </c>
      <c r="E150" s="39" t="s">
        <v>1557</v>
      </c>
    </row>
    <row r="151" spans="1:16" ht="12.75">
      <c r="A151" t="s">
        <v>50</v>
      </c>
      <c s="34" t="s">
        <v>682</v>
      </c>
      <c s="34" t="s">
        <v>1206</v>
      </c>
      <c s="35" t="s">
        <v>5</v>
      </c>
      <c s="6" t="s">
        <v>1563</v>
      </c>
      <c s="36" t="s">
        <v>75</v>
      </c>
      <c s="37">
        <v>2</v>
      </c>
      <c s="36">
        <v>0</v>
      </c>
      <c s="36">
        <f>ROUND(G151*H151,6)</f>
      </c>
      <c r="L151" s="38">
        <v>0</v>
      </c>
      <c s="32">
        <f>ROUND(ROUND(L151,2)*ROUND(G151,3),2)</f>
      </c>
      <c s="36" t="s">
        <v>970</v>
      </c>
      <c>
        <f>(M151*21)/100</f>
      </c>
      <c t="s">
        <v>28</v>
      </c>
    </row>
    <row r="152" spans="1:5" ht="12.75">
      <c r="A152" s="35" t="s">
        <v>56</v>
      </c>
      <c r="E152" s="39" t="s">
        <v>5</v>
      </c>
    </row>
    <row r="153" spans="1:5" ht="12.75">
      <c r="A153" s="35" t="s">
        <v>57</v>
      </c>
      <c r="E153" s="40" t="s">
        <v>5</v>
      </c>
    </row>
    <row r="154" spans="1:5" ht="178.5">
      <c r="A154" t="s">
        <v>58</v>
      </c>
      <c r="E154" s="39" t="s">
        <v>1556</v>
      </c>
    </row>
    <row r="155" spans="1:16" ht="12.75">
      <c r="A155" t="s">
        <v>50</v>
      </c>
      <c s="34" t="s">
        <v>686</v>
      </c>
      <c s="34" t="s">
        <v>1208</v>
      </c>
      <c s="35" t="s">
        <v>5</v>
      </c>
      <c s="6" t="s">
        <v>1209</v>
      </c>
      <c s="36" t="s">
        <v>75</v>
      </c>
      <c s="37">
        <v>2</v>
      </c>
      <c s="36">
        <v>0</v>
      </c>
      <c s="36">
        <f>ROUND(G155*H155,6)</f>
      </c>
      <c r="L155" s="38">
        <v>0</v>
      </c>
      <c s="32">
        <f>ROUND(ROUND(L155,2)*ROUND(G155,3),2)</f>
      </c>
      <c s="36" t="s">
        <v>970</v>
      </c>
      <c>
        <f>(M155*21)/100</f>
      </c>
      <c t="s">
        <v>28</v>
      </c>
    </row>
    <row r="156" spans="1:5" ht="12.75">
      <c r="A156" s="35" t="s">
        <v>56</v>
      </c>
      <c r="E156" s="39" t="s">
        <v>5</v>
      </c>
    </row>
    <row r="157" spans="1:5" ht="12.75">
      <c r="A157" s="35" t="s">
        <v>57</v>
      </c>
      <c r="E157" s="40" t="s">
        <v>5</v>
      </c>
    </row>
    <row r="158" spans="1:5" ht="127.5">
      <c r="A158" t="s">
        <v>58</v>
      </c>
      <c r="E158" s="39" t="s">
        <v>1557</v>
      </c>
    </row>
    <row r="159" spans="1:16" ht="12.75">
      <c r="A159" t="s">
        <v>50</v>
      </c>
      <c s="34" t="s">
        <v>189</v>
      </c>
      <c s="34" t="s">
        <v>905</v>
      </c>
      <c s="35" t="s">
        <v>5</v>
      </c>
      <c s="6" t="s">
        <v>906</v>
      </c>
      <c s="36" t="s">
        <v>75</v>
      </c>
      <c s="37">
        <v>12</v>
      </c>
      <c s="36">
        <v>0</v>
      </c>
      <c s="36">
        <f>ROUND(G159*H159,6)</f>
      </c>
      <c r="L159" s="38">
        <v>0</v>
      </c>
      <c s="32">
        <f>ROUND(ROUND(L159,2)*ROUND(G159,3),2)</f>
      </c>
      <c s="36" t="s">
        <v>970</v>
      </c>
      <c>
        <f>(M159*21)/100</f>
      </c>
      <c t="s">
        <v>28</v>
      </c>
    </row>
    <row r="160" spans="1:5" ht="12.75">
      <c r="A160" s="35" t="s">
        <v>56</v>
      </c>
      <c r="E160" s="39" t="s">
        <v>5</v>
      </c>
    </row>
    <row r="161" spans="1:5" ht="12.75">
      <c r="A161" s="35" t="s">
        <v>57</v>
      </c>
      <c r="E161" s="40" t="s">
        <v>1564</v>
      </c>
    </row>
    <row r="162" spans="1:5" ht="178.5">
      <c r="A162" t="s">
        <v>58</v>
      </c>
      <c r="E162" s="39" t="s">
        <v>1556</v>
      </c>
    </row>
    <row r="163" spans="1:16" ht="12.75">
      <c r="A163" t="s">
        <v>50</v>
      </c>
      <c s="34" t="s">
        <v>193</v>
      </c>
      <c s="34" t="s">
        <v>907</v>
      </c>
      <c s="35" t="s">
        <v>5</v>
      </c>
      <c s="6" t="s">
        <v>908</v>
      </c>
      <c s="36" t="s">
        <v>75</v>
      </c>
      <c s="37">
        <v>12</v>
      </c>
      <c s="36">
        <v>0</v>
      </c>
      <c s="36">
        <f>ROUND(G163*H163,6)</f>
      </c>
      <c r="L163" s="38">
        <v>0</v>
      </c>
      <c s="32">
        <f>ROUND(ROUND(L163,2)*ROUND(G163,3),2)</f>
      </c>
      <c s="36" t="s">
        <v>970</v>
      </c>
      <c>
        <f>(M163*21)/100</f>
      </c>
      <c t="s">
        <v>28</v>
      </c>
    </row>
    <row r="164" spans="1:5" ht="12.75">
      <c r="A164" s="35" t="s">
        <v>56</v>
      </c>
      <c r="E164" s="39" t="s">
        <v>5</v>
      </c>
    </row>
    <row r="165" spans="1:5" ht="12.75">
      <c r="A165" s="35" t="s">
        <v>57</v>
      </c>
      <c r="E165" s="40" t="s">
        <v>1564</v>
      </c>
    </row>
    <row r="166" spans="1:5" ht="127.5">
      <c r="A166" t="s">
        <v>58</v>
      </c>
      <c r="E166" s="39" t="s">
        <v>1557</v>
      </c>
    </row>
    <row r="167" spans="1:16" ht="12.75">
      <c r="A167" t="s">
        <v>50</v>
      </c>
      <c s="34" t="s">
        <v>197</v>
      </c>
      <c s="34" t="s">
        <v>909</v>
      </c>
      <c s="35" t="s">
        <v>5</v>
      </c>
      <c s="6" t="s">
        <v>910</v>
      </c>
      <c s="36" t="s">
        <v>75</v>
      </c>
      <c s="37">
        <v>120</v>
      </c>
      <c s="36">
        <v>0</v>
      </c>
      <c s="36">
        <f>ROUND(G167*H167,6)</f>
      </c>
      <c r="L167" s="38">
        <v>0</v>
      </c>
      <c s="32">
        <f>ROUND(ROUND(L167,2)*ROUND(G167,3),2)</f>
      </c>
      <c s="36" t="s">
        <v>970</v>
      </c>
      <c>
        <f>(M167*21)/100</f>
      </c>
      <c t="s">
        <v>28</v>
      </c>
    </row>
    <row r="168" spans="1:5" ht="12.75">
      <c r="A168" s="35" t="s">
        <v>56</v>
      </c>
      <c r="E168" s="39" t="s">
        <v>5</v>
      </c>
    </row>
    <row r="169" spans="1:5" ht="12.75">
      <c r="A169" s="35" t="s">
        <v>57</v>
      </c>
      <c r="E169" s="40" t="s">
        <v>1565</v>
      </c>
    </row>
    <row r="170" spans="1:5" ht="178.5">
      <c r="A170" t="s">
        <v>58</v>
      </c>
      <c r="E170" s="39" t="s">
        <v>1556</v>
      </c>
    </row>
    <row r="171" spans="1:16" ht="12.75">
      <c r="A171" t="s">
        <v>50</v>
      </c>
      <c s="34" t="s">
        <v>201</v>
      </c>
      <c s="34" t="s">
        <v>911</v>
      </c>
      <c s="35" t="s">
        <v>5</v>
      </c>
      <c s="6" t="s">
        <v>912</v>
      </c>
      <c s="36" t="s">
        <v>75</v>
      </c>
      <c s="37">
        <v>120</v>
      </c>
      <c s="36">
        <v>0</v>
      </c>
      <c s="36">
        <f>ROUND(G171*H171,6)</f>
      </c>
      <c r="L171" s="38">
        <v>0</v>
      </c>
      <c s="32">
        <f>ROUND(ROUND(L171,2)*ROUND(G171,3),2)</f>
      </c>
      <c s="36" t="s">
        <v>970</v>
      </c>
      <c>
        <f>(M171*21)/100</f>
      </c>
      <c t="s">
        <v>28</v>
      </c>
    </row>
    <row r="172" spans="1:5" ht="12.75">
      <c r="A172" s="35" t="s">
        <v>56</v>
      </c>
      <c r="E172" s="39" t="s">
        <v>5</v>
      </c>
    </row>
    <row r="173" spans="1:5" ht="12.75">
      <c r="A173" s="35" t="s">
        <v>57</v>
      </c>
      <c r="E173" s="40" t="s">
        <v>1565</v>
      </c>
    </row>
    <row r="174" spans="1:5" ht="127.5">
      <c r="A174" t="s">
        <v>58</v>
      </c>
      <c r="E174" s="39" t="s">
        <v>1557</v>
      </c>
    </row>
    <row r="175" spans="1:16" ht="12.75">
      <c r="A175" t="s">
        <v>50</v>
      </c>
      <c s="34" t="s">
        <v>205</v>
      </c>
      <c s="34" t="s">
        <v>1566</v>
      </c>
      <c s="35" t="s">
        <v>5</v>
      </c>
      <c s="6" t="s">
        <v>1567</v>
      </c>
      <c s="36" t="s">
        <v>75</v>
      </c>
      <c s="37">
        <v>4</v>
      </c>
      <c s="36">
        <v>0</v>
      </c>
      <c s="36">
        <f>ROUND(G175*H175,6)</f>
      </c>
      <c r="L175" s="38">
        <v>0</v>
      </c>
      <c s="32">
        <f>ROUND(ROUND(L175,2)*ROUND(G175,3),2)</f>
      </c>
      <c s="36" t="s">
        <v>970</v>
      </c>
      <c>
        <f>(M175*21)/100</f>
      </c>
      <c t="s">
        <v>28</v>
      </c>
    </row>
    <row r="176" spans="1:5" ht="12.75">
      <c r="A176" s="35" t="s">
        <v>56</v>
      </c>
      <c r="E176" s="39" t="s">
        <v>5</v>
      </c>
    </row>
    <row r="177" spans="1:5" ht="12.75">
      <c r="A177" s="35" t="s">
        <v>57</v>
      </c>
      <c r="E177" s="40" t="s">
        <v>5</v>
      </c>
    </row>
    <row r="178" spans="1:5" ht="127.5">
      <c r="A178" t="s">
        <v>58</v>
      </c>
      <c r="E178" s="39" t="s">
        <v>1568</v>
      </c>
    </row>
    <row r="179" spans="1:16" ht="12.75">
      <c r="A179" t="s">
        <v>50</v>
      </c>
      <c s="34" t="s">
        <v>209</v>
      </c>
      <c s="34" t="s">
        <v>1569</v>
      </c>
      <c s="35" t="s">
        <v>5</v>
      </c>
      <c s="6" t="s">
        <v>1570</v>
      </c>
      <c s="36" t="s">
        <v>75</v>
      </c>
      <c s="37">
        <v>4</v>
      </c>
      <c s="36">
        <v>0</v>
      </c>
      <c s="36">
        <f>ROUND(G179*H179,6)</f>
      </c>
      <c r="L179" s="38">
        <v>0</v>
      </c>
      <c s="32">
        <f>ROUND(ROUND(L179,2)*ROUND(G179,3),2)</f>
      </c>
      <c s="36" t="s">
        <v>970</v>
      </c>
      <c>
        <f>(M179*21)/100</f>
      </c>
      <c t="s">
        <v>28</v>
      </c>
    </row>
    <row r="180" spans="1:5" ht="12.75">
      <c r="A180" s="35" t="s">
        <v>56</v>
      </c>
      <c r="E180" s="39" t="s">
        <v>5</v>
      </c>
    </row>
    <row r="181" spans="1:5" ht="12.75">
      <c r="A181" s="35" t="s">
        <v>57</v>
      </c>
      <c r="E181" s="40" t="s">
        <v>5</v>
      </c>
    </row>
    <row r="182" spans="1:5" ht="127.5">
      <c r="A182" t="s">
        <v>58</v>
      </c>
      <c r="E182" s="39" t="s">
        <v>1568</v>
      </c>
    </row>
    <row r="183" spans="1:16" ht="12.75">
      <c r="A183" t="s">
        <v>50</v>
      </c>
      <c s="34" t="s">
        <v>213</v>
      </c>
      <c s="34" t="s">
        <v>923</v>
      </c>
      <c s="35" t="s">
        <v>5</v>
      </c>
      <c s="6" t="s">
        <v>924</v>
      </c>
      <c s="36" t="s">
        <v>75</v>
      </c>
      <c s="37">
        <v>14</v>
      </c>
      <c s="36">
        <v>0</v>
      </c>
      <c s="36">
        <f>ROUND(G183*H183,6)</f>
      </c>
      <c r="L183" s="38">
        <v>0</v>
      </c>
      <c s="32">
        <f>ROUND(ROUND(L183,2)*ROUND(G183,3),2)</f>
      </c>
      <c s="36" t="s">
        <v>970</v>
      </c>
      <c>
        <f>(M183*21)/100</f>
      </c>
      <c t="s">
        <v>28</v>
      </c>
    </row>
    <row r="184" spans="1:5" ht="12.75">
      <c r="A184" s="35" t="s">
        <v>56</v>
      </c>
      <c r="E184" s="39" t="s">
        <v>5</v>
      </c>
    </row>
    <row r="185" spans="1:5" ht="12.75">
      <c r="A185" s="35" t="s">
        <v>57</v>
      </c>
      <c r="E185" s="40" t="s">
        <v>1571</v>
      </c>
    </row>
    <row r="186" spans="1:5" ht="165.75">
      <c r="A186" t="s">
        <v>58</v>
      </c>
      <c r="E186" s="39" t="s">
        <v>1572</v>
      </c>
    </row>
    <row r="187" spans="1:16" ht="12.75">
      <c r="A187" t="s">
        <v>50</v>
      </c>
      <c s="34" t="s">
        <v>218</v>
      </c>
      <c s="34" t="s">
        <v>925</v>
      </c>
      <c s="35" t="s">
        <v>5</v>
      </c>
      <c s="6" t="s">
        <v>926</v>
      </c>
      <c s="36" t="s">
        <v>75</v>
      </c>
      <c s="37">
        <v>14</v>
      </c>
      <c s="36">
        <v>0</v>
      </c>
      <c s="36">
        <f>ROUND(G187*H187,6)</f>
      </c>
      <c r="L187" s="38">
        <v>0</v>
      </c>
      <c s="32">
        <f>ROUND(ROUND(L187,2)*ROUND(G187,3),2)</f>
      </c>
      <c s="36" t="s">
        <v>970</v>
      </c>
      <c>
        <f>(M187*21)/100</f>
      </c>
      <c t="s">
        <v>28</v>
      </c>
    </row>
    <row r="188" spans="1:5" ht="12.75">
      <c r="A188" s="35" t="s">
        <v>56</v>
      </c>
      <c r="E188" s="39" t="s">
        <v>5</v>
      </c>
    </row>
    <row r="189" spans="1:5" ht="12.75">
      <c r="A189" s="35" t="s">
        <v>57</v>
      </c>
      <c r="E189" s="40" t="s">
        <v>1571</v>
      </c>
    </row>
    <row r="190" spans="1:5" ht="127.5">
      <c r="A190" t="s">
        <v>58</v>
      </c>
      <c r="E190" s="39" t="s">
        <v>1557</v>
      </c>
    </row>
    <row r="191" spans="1:16" ht="12.75">
      <c r="A191" t="s">
        <v>50</v>
      </c>
      <c s="34" t="s">
        <v>222</v>
      </c>
      <c s="34" t="s">
        <v>1573</v>
      </c>
      <c s="35" t="s">
        <v>5</v>
      </c>
      <c s="6" t="s">
        <v>1574</v>
      </c>
      <c s="36" t="s">
        <v>75</v>
      </c>
      <c s="37">
        <v>3</v>
      </c>
      <c s="36">
        <v>0</v>
      </c>
      <c s="36">
        <f>ROUND(G191*H191,6)</f>
      </c>
      <c r="L191" s="38">
        <v>0</v>
      </c>
      <c s="32">
        <f>ROUND(ROUND(L191,2)*ROUND(G191,3),2)</f>
      </c>
      <c s="36" t="s">
        <v>970</v>
      </c>
      <c>
        <f>(M191*21)/100</f>
      </c>
      <c t="s">
        <v>28</v>
      </c>
    </row>
    <row r="192" spans="1:5" ht="12.75">
      <c r="A192" s="35" t="s">
        <v>56</v>
      </c>
      <c r="E192" s="39" t="s">
        <v>5</v>
      </c>
    </row>
    <row r="193" spans="1:5" ht="12.75">
      <c r="A193" s="35" t="s">
        <v>57</v>
      </c>
      <c r="E193" s="40" t="s">
        <v>5</v>
      </c>
    </row>
    <row r="194" spans="1:5" ht="165.75">
      <c r="A194" t="s">
        <v>58</v>
      </c>
      <c r="E194" s="39" t="s">
        <v>1572</v>
      </c>
    </row>
    <row r="195" spans="1:16" ht="12.75">
      <c r="A195" t="s">
        <v>50</v>
      </c>
      <c s="34" t="s">
        <v>226</v>
      </c>
      <c s="34" t="s">
        <v>1575</v>
      </c>
      <c s="35" t="s">
        <v>5</v>
      </c>
      <c s="6" t="s">
        <v>1576</v>
      </c>
      <c s="36" t="s">
        <v>75</v>
      </c>
      <c s="37">
        <v>3</v>
      </c>
      <c s="36">
        <v>0</v>
      </c>
      <c s="36">
        <f>ROUND(G195*H195,6)</f>
      </c>
      <c r="L195" s="38">
        <v>0</v>
      </c>
      <c s="32">
        <f>ROUND(ROUND(L195,2)*ROUND(G195,3),2)</f>
      </c>
      <c s="36" t="s">
        <v>970</v>
      </c>
      <c>
        <f>(M195*21)/100</f>
      </c>
      <c t="s">
        <v>28</v>
      </c>
    </row>
    <row r="196" spans="1:5" ht="12.75">
      <c r="A196" s="35" t="s">
        <v>56</v>
      </c>
      <c r="E196" s="39" t="s">
        <v>5</v>
      </c>
    </row>
    <row r="197" spans="1:5" ht="12.75">
      <c r="A197" s="35" t="s">
        <v>57</v>
      </c>
      <c r="E197" s="40" t="s">
        <v>5</v>
      </c>
    </row>
    <row r="198" spans="1:5" ht="127.5">
      <c r="A198" t="s">
        <v>58</v>
      </c>
      <c r="E198" s="39" t="s">
        <v>1557</v>
      </c>
    </row>
    <row r="199" spans="1:16" ht="12.75">
      <c r="A199" t="s">
        <v>50</v>
      </c>
      <c s="34" t="s">
        <v>230</v>
      </c>
      <c s="34" t="s">
        <v>1577</v>
      </c>
      <c s="35" t="s">
        <v>5</v>
      </c>
      <c s="6" t="s">
        <v>1578</v>
      </c>
      <c s="36" t="s">
        <v>75</v>
      </c>
      <c s="37">
        <v>4</v>
      </c>
      <c s="36">
        <v>0</v>
      </c>
      <c s="36">
        <f>ROUND(G199*H199,6)</f>
      </c>
      <c r="L199" s="38">
        <v>0</v>
      </c>
      <c s="32">
        <f>ROUND(ROUND(L199,2)*ROUND(G199,3),2)</f>
      </c>
      <c s="36" t="s">
        <v>970</v>
      </c>
      <c>
        <f>(M199*21)/100</f>
      </c>
      <c t="s">
        <v>28</v>
      </c>
    </row>
    <row r="200" spans="1:5" ht="12.75">
      <c r="A200" s="35" t="s">
        <v>56</v>
      </c>
      <c r="E200" s="39" t="s">
        <v>5</v>
      </c>
    </row>
    <row r="201" spans="1:5" ht="12.75">
      <c r="A201" s="35" t="s">
        <v>57</v>
      </c>
      <c r="E201" s="40" t="s">
        <v>5</v>
      </c>
    </row>
    <row r="202" spans="1:5" ht="127.5">
      <c r="A202" t="s">
        <v>58</v>
      </c>
      <c r="E202" s="39" t="s">
        <v>1579</v>
      </c>
    </row>
    <row r="203" spans="1:16" ht="12.75">
      <c r="A203" t="s">
        <v>50</v>
      </c>
      <c s="34" t="s">
        <v>234</v>
      </c>
      <c s="34" t="s">
        <v>927</v>
      </c>
      <c s="35" t="s">
        <v>5</v>
      </c>
      <c s="6" t="s">
        <v>928</v>
      </c>
      <c s="36" t="s">
        <v>75</v>
      </c>
      <c s="37">
        <v>240</v>
      </c>
      <c s="36">
        <v>0</v>
      </c>
      <c s="36">
        <f>ROUND(G203*H203,6)</f>
      </c>
      <c r="L203" s="38">
        <v>0</v>
      </c>
      <c s="32">
        <f>ROUND(ROUND(L203,2)*ROUND(G203,3),2)</f>
      </c>
      <c s="36" t="s">
        <v>970</v>
      </c>
      <c>
        <f>(M203*21)/100</f>
      </c>
      <c t="s">
        <v>28</v>
      </c>
    </row>
    <row r="204" spans="1:5" ht="12.75">
      <c r="A204" s="35" t="s">
        <v>56</v>
      </c>
      <c r="E204" s="39" t="s">
        <v>5</v>
      </c>
    </row>
    <row r="205" spans="1:5" ht="12.75">
      <c r="A205" s="35" t="s">
        <v>57</v>
      </c>
      <c r="E205" s="40" t="s">
        <v>1580</v>
      </c>
    </row>
    <row r="206" spans="1:5" ht="127.5">
      <c r="A206" t="s">
        <v>58</v>
      </c>
      <c r="E206" s="39" t="s">
        <v>1581</v>
      </c>
    </row>
    <row r="207" spans="1:16" ht="25.5">
      <c r="A207" t="s">
        <v>50</v>
      </c>
      <c s="34" t="s">
        <v>238</v>
      </c>
      <c s="34" t="s">
        <v>1582</v>
      </c>
      <c s="35" t="s">
        <v>5</v>
      </c>
      <c s="6" t="s">
        <v>1583</v>
      </c>
      <c s="36" t="s">
        <v>75</v>
      </c>
      <c s="37">
        <v>60</v>
      </c>
      <c s="36">
        <v>0</v>
      </c>
      <c s="36">
        <f>ROUND(G207*H207,6)</f>
      </c>
      <c r="L207" s="38">
        <v>0</v>
      </c>
      <c s="32">
        <f>ROUND(ROUND(L207,2)*ROUND(G207,3),2)</f>
      </c>
      <c s="36" t="s">
        <v>970</v>
      </c>
      <c>
        <f>(M207*21)/100</f>
      </c>
      <c t="s">
        <v>28</v>
      </c>
    </row>
    <row r="208" spans="1:5" ht="12.75">
      <c r="A208" s="35" t="s">
        <v>56</v>
      </c>
      <c r="E208" s="39" t="s">
        <v>5</v>
      </c>
    </row>
    <row r="209" spans="1:5" ht="12.75">
      <c r="A209" s="35" t="s">
        <v>57</v>
      </c>
      <c r="E209" s="40" t="s">
        <v>1584</v>
      </c>
    </row>
    <row r="210" spans="1:5" ht="127.5">
      <c r="A210" t="s">
        <v>58</v>
      </c>
      <c r="E210" s="39" t="s">
        <v>1585</v>
      </c>
    </row>
    <row r="211" spans="1:16" ht="25.5">
      <c r="A211" t="s">
        <v>50</v>
      </c>
      <c s="34" t="s">
        <v>721</v>
      </c>
      <c s="34" t="s">
        <v>1586</v>
      </c>
      <c s="35" t="s">
        <v>5</v>
      </c>
      <c s="6" t="s">
        <v>1587</v>
      </c>
      <c s="36" t="s">
        <v>743</v>
      </c>
      <c s="37">
        <v>60</v>
      </c>
      <c s="36">
        <v>0</v>
      </c>
      <c s="36">
        <f>ROUND(G211*H211,6)</f>
      </c>
      <c r="L211" s="38">
        <v>0</v>
      </c>
      <c s="32">
        <f>ROUND(ROUND(L211,2)*ROUND(G211,3),2)</f>
      </c>
      <c s="36" t="s">
        <v>970</v>
      </c>
      <c>
        <f>(M211*21)/100</f>
      </c>
      <c t="s">
        <v>28</v>
      </c>
    </row>
    <row r="212" spans="1:5" ht="12.75">
      <c r="A212" s="35" t="s">
        <v>56</v>
      </c>
      <c r="E212" s="39" t="s">
        <v>5</v>
      </c>
    </row>
    <row r="213" spans="1:5" ht="12.75">
      <c r="A213" s="35" t="s">
        <v>57</v>
      </c>
      <c r="E213" s="40" t="s">
        <v>1584</v>
      </c>
    </row>
    <row r="214" spans="1:5" ht="127.5">
      <c r="A214" t="s">
        <v>58</v>
      </c>
      <c r="E214" s="39" t="s">
        <v>1554</v>
      </c>
    </row>
    <row r="215" spans="1:16" ht="12.75">
      <c r="A215" t="s">
        <v>50</v>
      </c>
      <c s="34" t="s">
        <v>242</v>
      </c>
      <c s="34" t="s">
        <v>1588</v>
      </c>
      <c s="35" t="s">
        <v>5</v>
      </c>
      <c s="6" t="s">
        <v>1589</v>
      </c>
      <c s="36" t="s">
        <v>132</v>
      </c>
      <c s="37">
        <v>6</v>
      </c>
      <c s="36">
        <v>0</v>
      </c>
      <c s="36">
        <f>ROUND(G215*H215,6)</f>
      </c>
      <c r="L215" s="38">
        <v>0</v>
      </c>
      <c s="32">
        <f>ROUND(ROUND(L215,2)*ROUND(G215,3),2)</f>
      </c>
      <c s="36" t="s">
        <v>970</v>
      </c>
      <c>
        <f>(M215*21)/100</f>
      </c>
      <c t="s">
        <v>28</v>
      </c>
    </row>
    <row r="216" spans="1:5" ht="12.75">
      <c r="A216" s="35" t="s">
        <v>56</v>
      </c>
      <c r="E216" s="39" t="s">
        <v>5</v>
      </c>
    </row>
    <row r="217" spans="1:5" ht="12.75">
      <c r="A217" s="35" t="s">
        <v>57</v>
      </c>
      <c r="E217" s="40" t="s">
        <v>1590</v>
      </c>
    </row>
    <row r="218" spans="1:5" ht="140.25">
      <c r="A218" t="s">
        <v>58</v>
      </c>
      <c r="E218" s="39" t="s">
        <v>1591</v>
      </c>
    </row>
    <row r="219" spans="1:16" ht="12.75">
      <c r="A219" t="s">
        <v>50</v>
      </c>
      <c s="34" t="s">
        <v>246</v>
      </c>
      <c s="34" t="s">
        <v>938</v>
      </c>
      <c s="35" t="s">
        <v>5</v>
      </c>
      <c s="6" t="s">
        <v>939</v>
      </c>
      <c s="36" t="s">
        <v>79</v>
      </c>
      <c s="37">
        <v>50</v>
      </c>
      <c s="36">
        <v>0</v>
      </c>
      <c s="36">
        <f>ROUND(G219*H219,6)</f>
      </c>
      <c r="L219" s="38">
        <v>0</v>
      </c>
      <c s="32">
        <f>ROUND(ROUND(L219,2)*ROUND(G219,3),2)</f>
      </c>
      <c s="36" t="s">
        <v>970</v>
      </c>
      <c>
        <f>(M219*21)/100</f>
      </c>
      <c t="s">
        <v>28</v>
      </c>
    </row>
    <row r="220" spans="1:5" ht="12.75">
      <c r="A220" s="35" t="s">
        <v>56</v>
      </c>
      <c r="E220" s="39" t="s">
        <v>5</v>
      </c>
    </row>
    <row r="221" spans="1:5" ht="12.75">
      <c r="A221" s="35" t="s">
        <v>57</v>
      </c>
      <c r="E221" s="40" t="s">
        <v>5</v>
      </c>
    </row>
    <row r="222" spans="1:5" ht="102">
      <c r="A222" t="s">
        <v>58</v>
      </c>
      <c r="E222" s="39" t="s">
        <v>1592</v>
      </c>
    </row>
    <row r="223" spans="1:16" ht="12.75">
      <c r="A223" t="s">
        <v>50</v>
      </c>
      <c s="34" t="s">
        <v>250</v>
      </c>
      <c s="34" t="s">
        <v>1593</v>
      </c>
      <c s="35" t="s">
        <v>5</v>
      </c>
      <c s="6" t="s">
        <v>1594</v>
      </c>
      <c s="36" t="s">
        <v>75</v>
      </c>
      <c s="37">
        <v>16</v>
      </c>
      <c s="36">
        <v>0</v>
      </c>
      <c s="36">
        <f>ROUND(G223*H223,6)</f>
      </c>
      <c r="L223" s="38">
        <v>0</v>
      </c>
      <c s="32">
        <f>ROUND(ROUND(L223,2)*ROUND(G223,3),2)</f>
      </c>
      <c s="36" t="s">
        <v>55</v>
      </c>
      <c>
        <f>(M223*21)/100</f>
      </c>
      <c t="s">
        <v>28</v>
      </c>
    </row>
    <row r="224" spans="1:5" ht="12.75">
      <c r="A224" s="35" t="s">
        <v>56</v>
      </c>
      <c r="E224" s="39" t="s">
        <v>5</v>
      </c>
    </row>
    <row r="225" spans="1:5" ht="12.75">
      <c r="A225" s="35" t="s">
        <v>57</v>
      </c>
      <c r="E225" s="40" t="s">
        <v>1595</v>
      </c>
    </row>
    <row r="226" spans="1:5" ht="114.75">
      <c r="A226" t="s">
        <v>58</v>
      </c>
      <c r="E226" s="39" t="s">
        <v>1596</v>
      </c>
    </row>
    <row r="227" spans="1:16" ht="12.75">
      <c r="A227" t="s">
        <v>50</v>
      </c>
      <c s="34" t="s">
        <v>254</v>
      </c>
      <c s="34" t="s">
        <v>1597</v>
      </c>
      <c s="35" t="s">
        <v>5</v>
      </c>
      <c s="6" t="s">
        <v>1598</v>
      </c>
      <c s="36" t="s">
        <v>75</v>
      </c>
      <c s="37">
        <v>16</v>
      </c>
      <c s="36">
        <v>0</v>
      </c>
      <c s="36">
        <f>ROUND(G227*H227,6)</f>
      </c>
      <c r="L227" s="38">
        <v>0</v>
      </c>
      <c s="32">
        <f>ROUND(ROUND(L227,2)*ROUND(G227,3),2)</f>
      </c>
      <c s="36" t="s">
        <v>55</v>
      </c>
      <c>
        <f>(M227*21)/100</f>
      </c>
      <c t="s">
        <v>28</v>
      </c>
    </row>
    <row r="228" spans="1:5" ht="12.75">
      <c r="A228" s="35" t="s">
        <v>56</v>
      </c>
      <c r="E228" s="39" t="s">
        <v>5</v>
      </c>
    </row>
    <row r="229" spans="1:5" ht="12.75">
      <c r="A229" s="35" t="s">
        <v>57</v>
      </c>
      <c r="E229" s="40" t="s">
        <v>1595</v>
      </c>
    </row>
    <row r="230" spans="1:5" ht="140.25">
      <c r="A230" t="s">
        <v>58</v>
      </c>
      <c r="E230" s="39" t="s">
        <v>1599</v>
      </c>
    </row>
    <row r="231" spans="1:16" ht="12.75">
      <c r="A231" t="s">
        <v>50</v>
      </c>
      <c s="34" t="s">
        <v>258</v>
      </c>
      <c s="34" t="s">
        <v>941</v>
      </c>
      <c s="35" t="s">
        <v>5</v>
      </c>
      <c s="6" t="s">
        <v>942</v>
      </c>
      <c s="36" t="s">
        <v>54</v>
      </c>
      <c s="37">
        <v>40</v>
      </c>
      <c s="36">
        <v>0</v>
      </c>
      <c s="36">
        <f>ROUND(G231*H231,6)</f>
      </c>
      <c r="L231" s="38">
        <v>0</v>
      </c>
      <c s="32">
        <f>ROUND(ROUND(L231,2)*ROUND(G231,3),2)</f>
      </c>
      <c s="36" t="s">
        <v>55</v>
      </c>
      <c>
        <f>(M231*21)/100</f>
      </c>
      <c t="s">
        <v>28</v>
      </c>
    </row>
    <row r="232" spans="1:5" ht="12.75">
      <c r="A232" s="35" t="s">
        <v>56</v>
      </c>
      <c r="E232" s="39" t="s">
        <v>5</v>
      </c>
    </row>
    <row r="233" spans="1:5" ht="12.75">
      <c r="A233" s="35" t="s">
        <v>57</v>
      </c>
      <c r="E233" s="40" t="s">
        <v>5</v>
      </c>
    </row>
    <row r="234" spans="1:5" ht="89.25">
      <c r="A234" t="s">
        <v>58</v>
      </c>
      <c r="E234" s="39" t="s">
        <v>1600</v>
      </c>
    </row>
    <row r="235" spans="1:16" ht="12.75">
      <c r="A235" t="s">
        <v>50</v>
      </c>
      <c s="34" t="s">
        <v>262</v>
      </c>
      <c s="34" t="s">
        <v>946</v>
      </c>
      <c s="35" t="s">
        <v>5</v>
      </c>
      <c s="6" t="s">
        <v>1601</v>
      </c>
      <c s="36" t="s">
        <v>948</v>
      </c>
      <c s="37">
        <v>1</v>
      </c>
      <c s="36">
        <v>0</v>
      </c>
      <c s="36">
        <f>ROUND(G235*H235,6)</f>
      </c>
      <c r="L235" s="38">
        <v>0</v>
      </c>
      <c s="32">
        <f>ROUND(ROUND(L235,2)*ROUND(G235,3),2)</f>
      </c>
      <c s="36" t="s">
        <v>55</v>
      </c>
      <c>
        <f>(M235*21)/100</f>
      </c>
      <c t="s">
        <v>28</v>
      </c>
    </row>
    <row r="236" spans="1:5" ht="12.75">
      <c r="A236" s="35" t="s">
        <v>56</v>
      </c>
      <c r="E236" s="39" t="s">
        <v>5</v>
      </c>
    </row>
    <row r="237" spans="1:5" ht="12.75">
      <c r="A237" s="35" t="s">
        <v>57</v>
      </c>
      <c r="E237" s="40" t="s">
        <v>5</v>
      </c>
    </row>
    <row r="238" spans="1:5" ht="153">
      <c r="A238" t="s">
        <v>58</v>
      </c>
      <c r="E238" s="39" t="s">
        <v>1602</v>
      </c>
    </row>
    <row r="239" spans="1:16" ht="12.75">
      <c r="A239" t="s">
        <v>50</v>
      </c>
      <c s="34" t="s">
        <v>266</v>
      </c>
      <c s="34" t="s">
        <v>950</v>
      </c>
      <c s="35" t="s">
        <v>5</v>
      </c>
      <c s="6" t="s">
        <v>951</v>
      </c>
      <c s="36" t="s">
        <v>110</v>
      </c>
      <c s="37">
        <v>1</v>
      </c>
      <c s="36">
        <v>0</v>
      </c>
      <c s="36">
        <f>ROUND(G239*H239,6)</f>
      </c>
      <c r="L239" s="38">
        <v>0</v>
      </c>
      <c s="32">
        <f>ROUND(ROUND(L239,2)*ROUND(G239,3),2)</f>
      </c>
      <c s="36" t="s">
        <v>55</v>
      </c>
      <c>
        <f>(M239*21)/100</f>
      </c>
      <c t="s">
        <v>28</v>
      </c>
    </row>
    <row r="240" spans="1:5" ht="12.75">
      <c r="A240" s="35" t="s">
        <v>56</v>
      </c>
      <c r="E240" s="39" t="s">
        <v>5</v>
      </c>
    </row>
    <row r="241" spans="1:5" ht="12.75">
      <c r="A241" s="35" t="s">
        <v>57</v>
      </c>
      <c r="E241" s="40" t="s">
        <v>5</v>
      </c>
    </row>
    <row r="242" spans="1:5" ht="127.5">
      <c r="A242" t="s">
        <v>58</v>
      </c>
      <c r="E242" s="39" t="s">
        <v>1568</v>
      </c>
    </row>
    <row r="243" spans="1:16" ht="12.75">
      <c r="A243" t="s">
        <v>50</v>
      </c>
      <c s="34" t="s">
        <v>270</v>
      </c>
      <c s="34" t="s">
        <v>954</v>
      </c>
      <c s="35" t="s">
        <v>5</v>
      </c>
      <c s="6" t="s">
        <v>955</v>
      </c>
      <c s="36" t="s">
        <v>79</v>
      </c>
      <c s="37">
        <v>2500</v>
      </c>
      <c s="36">
        <v>0</v>
      </c>
      <c s="36">
        <f>ROUND(G243*H243,6)</f>
      </c>
      <c r="L243" s="38">
        <v>0</v>
      </c>
      <c s="32">
        <f>ROUND(ROUND(L243,2)*ROUND(G243,3),2)</f>
      </c>
      <c s="36" t="s">
        <v>55</v>
      </c>
      <c>
        <f>(M243*21)/100</f>
      </c>
      <c t="s">
        <v>28</v>
      </c>
    </row>
    <row r="244" spans="1:5" ht="12.75">
      <c r="A244" s="35" t="s">
        <v>56</v>
      </c>
      <c r="E244" s="39" t="s">
        <v>5</v>
      </c>
    </row>
    <row r="245" spans="1:5" ht="12.75">
      <c r="A245" s="35" t="s">
        <v>57</v>
      </c>
      <c r="E245" s="40" t="s">
        <v>5</v>
      </c>
    </row>
    <row r="246" spans="1:5" ht="114.75">
      <c r="A246" t="s">
        <v>58</v>
      </c>
      <c r="E246" s="39" t="s">
        <v>1603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1510</v>
      </c>
      <c s="41">
        <f>Rekapitulace!C25</f>
      </c>
      <c s="20" t="s">
        <v>0</v>
      </c>
      <c t="s">
        <v>23</v>
      </c>
      <c t="s">
        <v>28</v>
      </c>
    </row>
    <row r="4" spans="1:16" ht="32" customHeight="1">
      <c r="A4" s="24" t="s">
        <v>20</v>
      </c>
      <c s="25" t="s">
        <v>29</v>
      </c>
      <c s="27" t="s">
        <v>1510</v>
      </c>
      <c r="E4" s="26" t="s">
        <v>1511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COUNTIFS(L8:L167,"=0",A8:A167,"P")+COUNTIFS(L8:L167,"",A8:A167,"P")+SUM(Q8:Q167)</f>
      </c>
    </row>
    <row r="8" spans="1:13" ht="12.75">
      <c r="A8" t="s">
        <v>45</v>
      </c>
      <c r="C8" s="28" t="s">
        <v>1606</v>
      </c>
      <c r="E8" s="30" t="s">
        <v>1605</v>
      </c>
      <c r="J8" s="29">
        <f>0+J9+J18</f>
      </c>
      <c s="29">
        <f>0+K9+K18</f>
      </c>
      <c s="29">
        <f>0+L9+L18</f>
      </c>
      <c s="29">
        <f>0+M9+M18</f>
      </c>
    </row>
    <row r="9" spans="1:13" ht="12.75">
      <c r="A9" t="s">
        <v>47</v>
      </c>
      <c r="C9" s="31" t="s">
        <v>51</v>
      </c>
      <c r="E9" s="33" t="s">
        <v>60</v>
      </c>
      <c r="J9" s="32">
        <f>0</f>
      </c>
      <c s="32">
        <f>0</f>
      </c>
      <c s="32">
        <f>0+L10+L14</f>
      </c>
      <c s="32">
        <f>0+M10+M14</f>
      </c>
    </row>
    <row r="10" spans="1:16" ht="12.75">
      <c r="A10" t="s">
        <v>50</v>
      </c>
      <c s="34" t="s">
        <v>51</v>
      </c>
      <c s="34" t="s">
        <v>1607</v>
      </c>
      <c s="35" t="s">
        <v>5</v>
      </c>
      <c s="6" t="s">
        <v>1608</v>
      </c>
      <c s="36" t="s">
        <v>63</v>
      </c>
      <c s="37">
        <v>12</v>
      </c>
      <c s="36">
        <v>0</v>
      </c>
      <c s="36">
        <f>ROUND(G10*H10,6)</f>
      </c>
      <c r="L10" s="38">
        <v>0</v>
      </c>
      <c s="32">
        <f>ROUND(ROUND(L10,2)*ROUND(G10,3),2)</f>
      </c>
      <c s="36" t="s">
        <v>970</v>
      </c>
      <c>
        <f>(M10*21)/100</f>
      </c>
      <c t="s">
        <v>28</v>
      </c>
    </row>
    <row r="11" spans="1:5" ht="12.75">
      <c r="A11" s="35" t="s">
        <v>56</v>
      </c>
      <c r="E11" s="39" t="s">
        <v>5</v>
      </c>
    </row>
    <row r="12" spans="1:5" ht="89.25">
      <c r="A12" s="35" t="s">
        <v>57</v>
      </c>
      <c r="E12" s="40" t="s">
        <v>1609</v>
      </c>
    </row>
    <row r="13" spans="1:5" ht="318.75">
      <c r="A13" t="s">
        <v>58</v>
      </c>
      <c r="E13" s="39" t="s">
        <v>1610</v>
      </c>
    </row>
    <row r="14" spans="1:16" ht="12.75">
      <c r="A14" t="s">
        <v>50</v>
      </c>
      <c s="34" t="s">
        <v>28</v>
      </c>
      <c s="34" t="s">
        <v>61</v>
      </c>
      <c s="35" t="s">
        <v>5</v>
      </c>
      <c s="6" t="s">
        <v>62</v>
      </c>
      <c s="36" t="s">
        <v>63</v>
      </c>
      <c s="37">
        <v>12</v>
      </c>
      <c s="36">
        <v>0</v>
      </c>
      <c s="36">
        <f>ROUND(G14*H14,6)</f>
      </c>
      <c r="L14" s="38">
        <v>0</v>
      </c>
      <c s="32">
        <f>ROUND(ROUND(L14,2)*ROUND(G14,3),2)</f>
      </c>
      <c s="36" t="s">
        <v>970</v>
      </c>
      <c>
        <f>(M14*21)/100</f>
      </c>
      <c t="s">
        <v>28</v>
      </c>
    </row>
    <row r="15" spans="1:5" ht="12.75">
      <c r="A15" s="35" t="s">
        <v>56</v>
      </c>
      <c r="E15" s="39" t="s">
        <v>5</v>
      </c>
    </row>
    <row r="16" spans="1:5" ht="89.25">
      <c r="A16" s="35" t="s">
        <v>57</v>
      </c>
      <c r="E16" s="40" t="s">
        <v>1609</v>
      </c>
    </row>
    <row r="17" spans="1:5" ht="229.5">
      <c r="A17" t="s">
        <v>58</v>
      </c>
      <c r="E17" s="39" t="s">
        <v>1611</v>
      </c>
    </row>
    <row r="18" spans="1:13" ht="12.75">
      <c r="A18" t="s">
        <v>47</v>
      </c>
      <c r="C18" s="31" t="s">
        <v>70</v>
      </c>
      <c r="E18" s="33" t="s">
        <v>71</v>
      </c>
      <c r="J18" s="32">
        <f>0</f>
      </c>
      <c s="32">
        <f>0</f>
      </c>
      <c s="32">
        <f>0+L19+L23+L27+L31+L35+L39+L43+L47+L51+L55+L59+L63+L67+L71+L75+L79+L83+L87+L91+L95+L99+L103+L107+L111+L115+L119+L123+L127+L131+L135+L139+L143+L147+L151+L155+L159+L163+L167</f>
      </c>
      <c s="32">
        <f>0+M19+M23+M27+M31+M35+M39+M43+M47+M51+M55+M59+M63+M67+M71+M75+M79+M83+M87+M91+M95+M99+M103+M107+M111+M115+M119+M123+M127+M131+M135+M139+M143+M147+M151+M155+M159+M163+M167</f>
      </c>
    </row>
    <row r="19" spans="1:16" ht="12.75">
      <c r="A19" t="s">
        <v>50</v>
      </c>
      <c s="34" t="s">
        <v>26</v>
      </c>
      <c s="34" t="s">
        <v>73</v>
      </c>
      <c s="35" t="s">
        <v>5</v>
      </c>
      <c s="6" t="s">
        <v>74</v>
      </c>
      <c s="36" t="s">
        <v>75</v>
      </c>
      <c s="37">
        <v>12</v>
      </c>
      <c s="36">
        <v>0</v>
      </c>
      <c s="36">
        <f>ROUND(G19*H19,6)</f>
      </c>
      <c r="L19" s="38">
        <v>0</v>
      </c>
      <c s="32">
        <f>ROUND(ROUND(L19,2)*ROUND(G19,3),2)</f>
      </c>
      <c s="36" t="s">
        <v>970</v>
      </c>
      <c>
        <f>(M19*21)/100</f>
      </c>
      <c t="s">
        <v>28</v>
      </c>
    </row>
    <row r="20" spans="1:5" ht="12.75">
      <c r="A20" s="35" t="s">
        <v>56</v>
      </c>
      <c r="E20" s="39" t="s">
        <v>5</v>
      </c>
    </row>
    <row r="21" spans="1:5" ht="76.5">
      <c r="A21" s="35" t="s">
        <v>57</v>
      </c>
      <c r="E21" s="40" t="s">
        <v>1612</v>
      </c>
    </row>
    <row r="22" spans="1:5" ht="102">
      <c r="A22" t="s">
        <v>58</v>
      </c>
      <c r="E22" s="39" t="s">
        <v>1613</v>
      </c>
    </row>
    <row r="23" spans="1:16" ht="25.5">
      <c r="A23" t="s">
        <v>50</v>
      </c>
      <c s="34" t="s">
        <v>65</v>
      </c>
      <c s="34" t="s">
        <v>821</v>
      </c>
      <c s="35" t="s">
        <v>5</v>
      </c>
      <c s="6" t="s">
        <v>822</v>
      </c>
      <c s="36" t="s">
        <v>79</v>
      </c>
      <c s="37">
        <v>70</v>
      </c>
      <c s="36">
        <v>0</v>
      </c>
      <c s="36">
        <f>ROUND(G23*H23,6)</f>
      </c>
      <c r="L23" s="38">
        <v>0</v>
      </c>
      <c s="32">
        <f>ROUND(ROUND(L23,2)*ROUND(G23,3),2)</f>
      </c>
      <c s="36" t="s">
        <v>970</v>
      </c>
      <c>
        <f>(M23*21)/100</f>
      </c>
      <c t="s">
        <v>28</v>
      </c>
    </row>
    <row r="24" spans="1:5" ht="12.75">
      <c r="A24" s="35" t="s">
        <v>56</v>
      </c>
      <c r="E24" s="39" t="s">
        <v>5</v>
      </c>
    </row>
    <row r="25" spans="1:5" ht="12.75">
      <c r="A25" s="35" t="s">
        <v>57</v>
      </c>
      <c r="E25" s="40" t="s">
        <v>1614</v>
      </c>
    </row>
    <row r="26" spans="1:5" ht="76.5">
      <c r="A26" t="s">
        <v>58</v>
      </c>
      <c r="E26" s="39" t="s">
        <v>1417</v>
      </c>
    </row>
    <row r="27" spans="1:16" ht="12.75">
      <c r="A27" t="s">
        <v>50</v>
      </c>
      <c s="34" t="s">
        <v>72</v>
      </c>
      <c s="34" t="s">
        <v>535</v>
      </c>
      <c s="35" t="s">
        <v>5</v>
      </c>
      <c s="6" t="s">
        <v>536</v>
      </c>
      <c s="36" t="s">
        <v>537</v>
      </c>
      <c s="37">
        <v>6.336</v>
      </c>
      <c s="36">
        <v>0</v>
      </c>
      <c s="36">
        <f>ROUND(G27*H27,6)</f>
      </c>
      <c r="L27" s="38">
        <v>0</v>
      </c>
      <c s="32">
        <f>ROUND(ROUND(L27,2)*ROUND(G27,3),2)</f>
      </c>
      <c s="36" t="s">
        <v>970</v>
      </c>
      <c>
        <f>(M27*21)/100</f>
      </c>
      <c t="s">
        <v>28</v>
      </c>
    </row>
    <row r="28" spans="1:5" ht="12.75">
      <c r="A28" s="35" t="s">
        <v>56</v>
      </c>
      <c r="E28" s="39" t="s">
        <v>5</v>
      </c>
    </row>
    <row r="29" spans="1:5" ht="242.25">
      <c r="A29" s="35" t="s">
        <v>57</v>
      </c>
      <c r="E29" s="40" t="s">
        <v>1615</v>
      </c>
    </row>
    <row r="30" spans="1:5" ht="153">
      <c r="A30" t="s">
        <v>58</v>
      </c>
      <c r="E30" s="39" t="s">
        <v>1418</v>
      </c>
    </row>
    <row r="31" spans="1:16" ht="12.75">
      <c r="A31" t="s">
        <v>50</v>
      </c>
      <c s="34" t="s">
        <v>27</v>
      </c>
      <c s="34" t="s">
        <v>843</v>
      </c>
      <c s="35" t="s">
        <v>5</v>
      </c>
      <c s="6" t="s">
        <v>844</v>
      </c>
      <c s="36" t="s">
        <v>537</v>
      </c>
      <c s="37">
        <v>1.728</v>
      </c>
      <c s="36">
        <v>0</v>
      </c>
      <c s="36">
        <f>ROUND(G31*H31,6)</f>
      </c>
      <c r="L31" s="38">
        <v>0</v>
      </c>
      <c s="32">
        <f>ROUND(ROUND(L31,2)*ROUND(G31,3),2)</f>
      </c>
      <c s="36" t="s">
        <v>970</v>
      </c>
      <c>
        <f>(M31*21)/100</f>
      </c>
      <c t="s">
        <v>28</v>
      </c>
    </row>
    <row r="32" spans="1:5" ht="12.75">
      <c r="A32" s="35" t="s">
        <v>56</v>
      </c>
      <c r="E32" s="39" t="s">
        <v>5</v>
      </c>
    </row>
    <row r="33" spans="1:5" ht="191.25">
      <c r="A33" s="35" t="s">
        <v>57</v>
      </c>
      <c r="E33" s="40" t="s">
        <v>1616</v>
      </c>
    </row>
    <row r="34" spans="1:5" ht="153">
      <c r="A34" t="s">
        <v>58</v>
      </c>
      <c r="E34" s="39" t="s">
        <v>1418</v>
      </c>
    </row>
    <row r="35" spans="1:16" ht="12.75">
      <c r="A35" t="s">
        <v>50</v>
      </c>
      <c s="34" t="s">
        <v>70</v>
      </c>
      <c s="34" t="s">
        <v>846</v>
      </c>
      <c s="35" t="s">
        <v>5</v>
      </c>
      <c s="6" t="s">
        <v>847</v>
      </c>
      <c s="36" t="s">
        <v>537</v>
      </c>
      <c s="37">
        <v>1586.04</v>
      </c>
      <c s="36">
        <v>0</v>
      </c>
      <c s="36">
        <f>ROUND(G35*H35,6)</f>
      </c>
      <c r="L35" s="38">
        <v>0</v>
      </c>
      <c s="32">
        <f>ROUND(ROUND(L35,2)*ROUND(G35,3),2)</f>
      </c>
      <c s="36" t="s">
        <v>970</v>
      </c>
      <c>
        <f>(M35*21)/100</f>
      </c>
      <c t="s">
        <v>28</v>
      </c>
    </row>
    <row r="36" spans="1:5" ht="12.75">
      <c r="A36" s="35" t="s">
        <v>56</v>
      </c>
      <c r="E36" s="39" t="s">
        <v>5</v>
      </c>
    </row>
    <row r="37" spans="1:5" ht="165.75">
      <c r="A37" s="35" t="s">
        <v>57</v>
      </c>
      <c r="E37" s="40" t="s">
        <v>1617</v>
      </c>
    </row>
    <row r="38" spans="1:5" ht="153">
      <c r="A38" t="s">
        <v>58</v>
      </c>
      <c r="E38" s="39" t="s">
        <v>1418</v>
      </c>
    </row>
    <row r="39" spans="1:16" ht="12.75">
      <c r="A39" t="s">
        <v>50</v>
      </c>
      <c s="34" t="s">
        <v>83</v>
      </c>
      <c s="34" t="s">
        <v>849</v>
      </c>
      <c s="35" t="s">
        <v>5</v>
      </c>
      <c s="6" t="s">
        <v>850</v>
      </c>
      <c s="36" t="s">
        <v>79</v>
      </c>
      <c s="37">
        <v>27046</v>
      </c>
      <c s="36">
        <v>0</v>
      </c>
      <c s="36">
        <f>ROUND(G39*H39,6)</f>
      </c>
      <c r="L39" s="38">
        <v>0</v>
      </c>
      <c s="32">
        <f>ROUND(ROUND(L39,2)*ROUND(G39,3),2)</f>
      </c>
      <c s="36" t="s">
        <v>970</v>
      </c>
      <c>
        <f>(M39*21)/100</f>
      </c>
      <c t="s">
        <v>28</v>
      </c>
    </row>
    <row r="40" spans="1:5" ht="12.75">
      <c r="A40" s="35" t="s">
        <v>56</v>
      </c>
      <c r="E40" s="39" t="s">
        <v>5</v>
      </c>
    </row>
    <row r="41" spans="1:5" ht="293.25">
      <c r="A41" s="35" t="s">
        <v>57</v>
      </c>
      <c r="E41" s="40" t="s">
        <v>1618</v>
      </c>
    </row>
    <row r="42" spans="1:5" ht="114.75">
      <c r="A42" t="s">
        <v>58</v>
      </c>
      <c r="E42" s="39" t="s">
        <v>1419</v>
      </c>
    </row>
    <row r="43" spans="1:16" ht="12.75">
      <c r="A43" t="s">
        <v>50</v>
      </c>
      <c s="34" t="s">
        <v>87</v>
      </c>
      <c s="34" t="s">
        <v>853</v>
      </c>
      <c s="35" t="s">
        <v>5</v>
      </c>
      <c s="6" t="s">
        <v>854</v>
      </c>
      <c s="36" t="s">
        <v>79</v>
      </c>
      <c s="37">
        <v>11929</v>
      </c>
      <c s="36">
        <v>0</v>
      </c>
      <c s="36">
        <f>ROUND(G43*H43,6)</f>
      </c>
      <c r="L43" s="38">
        <v>0</v>
      </c>
      <c s="32">
        <f>ROUND(ROUND(L43,2)*ROUND(G43,3),2)</f>
      </c>
      <c s="36" t="s">
        <v>970</v>
      </c>
      <c>
        <f>(M43*21)/100</f>
      </c>
      <c t="s">
        <v>28</v>
      </c>
    </row>
    <row r="44" spans="1:5" ht="12.75">
      <c r="A44" s="35" t="s">
        <v>56</v>
      </c>
      <c r="E44" s="39" t="s">
        <v>5</v>
      </c>
    </row>
    <row r="45" spans="1:5" ht="12.75">
      <c r="A45" s="35" t="s">
        <v>57</v>
      </c>
      <c r="E45" s="40" t="s">
        <v>1619</v>
      </c>
    </row>
    <row r="46" spans="1:5" ht="153">
      <c r="A46" t="s">
        <v>58</v>
      </c>
      <c r="E46" s="39" t="s">
        <v>1620</v>
      </c>
    </row>
    <row r="47" spans="1:16" ht="12.75">
      <c r="A47" t="s">
        <v>50</v>
      </c>
      <c s="34" t="s">
        <v>91</v>
      </c>
      <c s="34" t="s">
        <v>859</v>
      </c>
      <c s="35" t="s">
        <v>5</v>
      </c>
      <c s="6" t="s">
        <v>860</v>
      </c>
      <c s="36" t="s">
        <v>75</v>
      </c>
      <c s="37">
        <v>3</v>
      </c>
      <c s="36">
        <v>0</v>
      </c>
      <c s="36">
        <f>ROUND(G47*H47,6)</f>
      </c>
      <c r="L47" s="38">
        <v>0</v>
      </c>
      <c s="32">
        <f>ROUND(ROUND(L47,2)*ROUND(G47,3),2)</f>
      </c>
      <c s="36" t="s">
        <v>970</v>
      </c>
      <c>
        <f>(M47*21)/100</f>
      </c>
      <c t="s">
        <v>28</v>
      </c>
    </row>
    <row r="48" spans="1:5" ht="12.75">
      <c r="A48" s="35" t="s">
        <v>56</v>
      </c>
      <c r="E48" s="39" t="s">
        <v>5</v>
      </c>
    </row>
    <row r="49" spans="1:5" ht="12.75">
      <c r="A49" s="35" t="s">
        <v>57</v>
      </c>
      <c r="E49" s="40" t="s">
        <v>5</v>
      </c>
    </row>
    <row r="50" spans="1:5" ht="127.5">
      <c r="A50" t="s">
        <v>58</v>
      </c>
      <c r="E50" s="39" t="s">
        <v>1346</v>
      </c>
    </row>
    <row r="51" spans="1:16" ht="12.75">
      <c r="A51" t="s">
        <v>50</v>
      </c>
      <c s="34" t="s">
        <v>95</v>
      </c>
      <c s="34" t="s">
        <v>1621</v>
      </c>
      <c s="35" t="s">
        <v>5</v>
      </c>
      <c s="6" t="s">
        <v>1622</v>
      </c>
      <c s="36" t="s">
        <v>75</v>
      </c>
      <c s="37">
        <v>3</v>
      </c>
      <c s="36">
        <v>0</v>
      </c>
      <c s="36">
        <f>ROUND(G51*H51,6)</f>
      </c>
      <c r="L51" s="38">
        <v>0</v>
      </c>
      <c s="32">
        <f>ROUND(ROUND(L51,2)*ROUND(G51,3),2)</f>
      </c>
      <c s="36" t="s">
        <v>970</v>
      </c>
      <c>
        <f>(M51*21)/100</f>
      </c>
      <c t="s">
        <v>28</v>
      </c>
    </row>
    <row r="52" spans="1:5" ht="12.75">
      <c r="A52" s="35" t="s">
        <v>56</v>
      </c>
      <c r="E52" s="39" t="s">
        <v>5</v>
      </c>
    </row>
    <row r="53" spans="1:5" ht="12.75">
      <c r="A53" s="35" t="s">
        <v>57</v>
      </c>
      <c r="E53" s="40" t="s">
        <v>5</v>
      </c>
    </row>
    <row r="54" spans="1:5" ht="153">
      <c r="A54" t="s">
        <v>58</v>
      </c>
      <c r="E54" s="39" t="s">
        <v>1309</v>
      </c>
    </row>
    <row r="55" spans="1:16" ht="12.75">
      <c r="A55" t="s">
        <v>50</v>
      </c>
      <c s="34" t="s">
        <v>99</v>
      </c>
      <c s="34" t="s">
        <v>1623</v>
      </c>
      <c s="35" t="s">
        <v>5</v>
      </c>
      <c s="6" t="s">
        <v>1624</v>
      </c>
      <c s="36" t="s">
        <v>75</v>
      </c>
      <c s="37">
        <v>2</v>
      </c>
      <c s="36">
        <v>0</v>
      </c>
      <c s="36">
        <f>ROUND(G55*H55,6)</f>
      </c>
      <c r="L55" s="38">
        <v>0</v>
      </c>
      <c s="32">
        <f>ROUND(ROUND(L55,2)*ROUND(G55,3),2)</f>
      </c>
      <c s="36" t="s">
        <v>970</v>
      </c>
      <c>
        <f>(M55*21)/100</f>
      </c>
      <c t="s">
        <v>28</v>
      </c>
    </row>
    <row r="56" spans="1:5" ht="12.75">
      <c r="A56" s="35" t="s">
        <v>56</v>
      </c>
      <c r="E56" s="39" t="s">
        <v>5</v>
      </c>
    </row>
    <row r="57" spans="1:5" ht="12.75">
      <c r="A57" s="35" t="s">
        <v>57</v>
      </c>
      <c r="E57" s="40" t="s">
        <v>5</v>
      </c>
    </row>
    <row r="58" spans="1:5" ht="127.5">
      <c r="A58" t="s">
        <v>58</v>
      </c>
      <c r="E58" s="39" t="s">
        <v>1346</v>
      </c>
    </row>
    <row r="59" spans="1:16" ht="12.75">
      <c r="A59" t="s">
        <v>50</v>
      </c>
      <c s="34" t="s">
        <v>103</v>
      </c>
      <c s="34" t="s">
        <v>1625</v>
      </c>
      <c s="35" t="s">
        <v>5</v>
      </c>
      <c s="6" t="s">
        <v>1626</v>
      </c>
      <c s="36" t="s">
        <v>75</v>
      </c>
      <c s="37">
        <v>2</v>
      </c>
      <c s="36">
        <v>0</v>
      </c>
      <c s="36">
        <f>ROUND(G59*H59,6)</f>
      </c>
      <c r="L59" s="38">
        <v>0</v>
      </c>
      <c s="32">
        <f>ROUND(ROUND(L59,2)*ROUND(G59,3),2)</f>
      </c>
      <c s="36" t="s">
        <v>970</v>
      </c>
      <c>
        <f>(M59*21)/100</f>
      </c>
      <c t="s">
        <v>28</v>
      </c>
    </row>
    <row r="60" spans="1:5" ht="12.75">
      <c r="A60" s="35" t="s">
        <v>56</v>
      </c>
      <c r="E60" s="39" t="s">
        <v>5</v>
      </c>
    </row>
    <row r="61" spans="1:5" ht="12.75">
      <c r="A61" s="35" t="s">
        <v>57</v>
      </c>
      <c r="E61" s="40" t="s">
        <v>5</v>
      </c>
    </row>
    <row r="62" spans="1:5" ht="153">
      <c r="A62" t="s">
        <v>58</v>
      </c>
      <c r="E62" s="39" t="s">
        <v>1309</v>
      </c>
    </row>
    <row r="63" spans="1:16" ht="12.75">
      <c r="A63" t="s">
        <v>50</v>
      </c>
      <c s="34" t="s">
        <v>107</v>
      </c>
      <c s="34" t="s">
        <v>1627</v>
      </c>
      <c s="35" t="s">
        <v>5</v>
      </c>
      <c s="6" t="s">
        <v>1628</v>
      </c>
      <c s="36" t="s">
        <v>75</v>
      </c>
      <c s="37">
        <v>8</v>
      </c>
      <c s="36">
        <v>0</v>
      </c>
      <c s="36">
        <f>ROUND(G63*H63,6)</f>
      </c>
      <c r="L63" s="38">
        <v>0</v>
      </c>
      <c s="32">
        <f>ROUND(ROUND(L63,2)*ROUND(G63,3),2)</f>
      </c>
      <c s="36" t="s">
        <v>970</v>
      </c>
      <c>
        <f>(M63*21)/100</f>
      </c>
      <c t="s">
        <v>28</v>
      </c>
    </row>
    <row r="64" spans="1:5" ht="12.75">
      <c r="A64" s="35" t="s">
        <v>56</v>
      </c>
      <c r="E64" s="39" t="s">
        <v>5</v>
      </c>
    </row>
    <row r="65" spans="1:5" ht="38.25">
      <c r="A65" s="35" t="s">
        <v>57</v>
      </c>
      <c r="E65" s="40" t="s">
        <v>1629</v>
      </c>
    </row>
    <row r="66" spans="1:5" ht="178.5">
      <c r="A66" t="s">
        <v>58</v>
      </c>
      <c r="E66" s="39" t="s">
        <v>1630</v>
      </c>
    </row>
    <row r="67" spans="1:16" ht="12.75">
      <c r="A67" t="s">
        <v>50</v>
      </c>
      <c s="34" t="s">
        <v>112</v>
      </c>
      <c s="34" t="s">
        <v>1631</v>
      </c>
      <c s="35" t="s">
        <v>5</v>
      </c>
      <c s="6" t="s">
        <v>1632</v>
      </c>
      <c s="36" t="s">
        <v>75</v>
      </c>
      <c s="37">
        <v>8</v>
      </c>
      <c s="36">
        <v>0</v>
      </c>
      <c s="36">
        <f>ROUND(G67*H67,6)</f>
      </c>
      <c r="L67" s="38">
        <v>0</v>
      </c>
      <c s="32">
        <f>ROUND(ROUND(L67,2)*ROUND(G67,3),2)</f>
      </c>
      <c s="36" t="s">
        <v>970</v>
      </c>
      <c>
        <f>(M67*21)/100</f>
      </c>
      <c t="s">
        <v>28</v>
      </c>
    </row>
    <row r="68" spans="1:5" ht="12.75">
      <c r="A68" s="35" t="s">
        <v>56</v>
      </c>
      <c r="E68" s="39" t="s">
        <v>5</v>
      </c>
    </row>
    <row r="69" spans="1:5" ht="38.25">
      <c r="A69" s="35" t="s">
        <v>57</v>
      </c>
      <c r="E69" s="40" t="s">
        <v>1629</v>
      </c>
    </row>
    <row r="70" spans="1:5" ht="127.5">
      <c r="A70" t="s">
        <v>58</v>
      </c>
      <c r="E70" s="39" t="s">
        <v>1346</v>
      </c>
    </row>
    <row r="71" spans="1:16" ht="12.75">
      <c r="A71" t="s">
        <v>50</v>
      </c>
      <c s="34" t="s">
        <v>116</v>
      </c>
      <c s="34" t="s">
        <v>1633</v>
      </c>
      <c s="35" t="s">
        <v>5</v>
      </c>
      <c s="6" t="s">
        <v>1634</v>
      </c>
      <c s="36" t="s">
        <v>75</v>
      </c>
      <c s="37">
        <v>4</v>
      </c>
      <c s="36">
        <v>0</v>
      </c>
      <c s="36">
        <f>ROUND(G71*H71,6)</f>
      </c>
      <c r="L71" s="38">
        <v>0</v>
      </c>
      <c s="32">
        <f>ROUND(ROUND(L71,2)*ROUND(G71,3),2)</f>
      </c>
      <c s="36" t="s">
        <v>970</v>
      </c>
      <c>
        <f>(M71*21)/100</f>
      </c>
      <c t="s">
        <v>28</v>
      </c>
    </row>
    <row r="72" spans="1:5" ht="12.75">
      <c r="A72" s="35" t="s">
        <v>56</v>
      </c>
      <c r="E72" s="39" t="s">
        <v>5</v>
      </c>
    </row>
    <row r="73" spans="1:5" ht="12.75">
      <c r="A73" s="35" t="s">
        <v>57</v>
      </c>
      <c r="E73" s="40" t="s">
        <v>5</v>
      </c>
    </row>
    <row r="74" spans="1:5" ht="153">
      <c r="A74" t="s">
        <v>58</v>
      </c>
      <c r="E74" s="39" t="s">
        <v>1309</v>
      </c>
    </row>
    <row r="75" spans="1:16" ht="12.75">
      <c r="A75" t="s">
        <v>50</v>
      </c>
      <c s="34" t="s">
        <v>119</v>
      </c>
      <c s="34" t="s">
        <v>1635</v>
      </c>
      <c s="35" t="s">
        <v>5</v>
      </c>
      <c s="6" t="s">
        <v>1636</v>
      </c>
      <c s="36" t="s">
        <v>75</v>
      </c>
      <c s="37">
        <v>5</v>
      </c>
      <c s="36">
        <v>0</v>
      </c>
      <c s="36">
        <f>ROUND(G75*H75,6)</f>
      </c>
      <c r="L75" s="38">
        <v>0</v>
      </c>
      <c s="32">
        <f>ROUND(ROUND(L75,2)*ROUND(G75,3),2)</f>
      </c>
      <c s="36" t="s">
        <v>970</v>
      </c>
      <c>
        <f>(M75*21)/100</f>
      </c>
      <c t="s">
        <v>28</v>
      </c>
    </row>
    <row r="76" spans="1:5" ht="12.75">
      <c r="A76" s="35" t="s">
        <v>56</v>
      </c>
      <c r="E76" s="39" t="s">
        <v>5</v>
      </c>
    </row>
    <row r="77" spans="1:5" ht="51">
      <c r="A77" s="35" t="s">
        <v>57</v>
      </c>
      <c r="E77" s="40" t="s">
        <v>1637</v>
      </c>
    </row>
    <row r="78" spans="1:5" ht="178.5">
      <c r="A78" t="s">
        <v>58</v>
      </c>
      <c r="E78" s="39" t="s">
        <v>1630</v>
      </c>
    </row>
    <row r="79" spans="1:16" ht="12.75">
      <c r="A79" t="s">
        <v>50</v>
      </c>
      <c s="34" t="s">
        <v>122</v>
      </c>
      <c s="34" t="s">
        <v>1638</v>
      </c>
      <c s="35" t="s">
        <v>5</v>
      </c>
      <c s="6" t="s">
        <v>1639</v>
      </c>
      <c s="36" t="s">
        <v>75</v>
      </c>
      <c s="37">
        <v>5</v>
      </c>
      <c s="36">
        <v>0</v>
      </c>
      <c s="36">
        <f>ROUND(G79*H79,6)</f>
      </c>
      <c r="L79" s="38">
        <v>0</v>
      </c>
      <c s="32">
        <f>ROUND(ROUND(L79,2)*ROUND(G79,3),2)</f>
      </c>
      <c s="36" t="s">
        <v>970</v>
      </c>
      <c>
        <f>(M79*21)/100</f>
      </c>
      <c t="s">
        <v>28</v>
      </c>
    </row>
    <row r="80" spans="1:5" ht="12.75">
      <c r="A80" s="35" t="s">
        <v>56</v>
      </c>
      <c r="E80" s="39" t="s">
        <v>5</v>
      </c>
    </row>
    <row r="81" spans="1:5" ht="51">
      <c r="A81" s="35" t="s">
        <v>57</v>
      </c>
      <c r="E81" s="40" t="s">
        <v>1637</v>
      </c>
    </row>
    <row r="82" spans="1:5" ht="127.5">
      <c r="A82" t="s">
        <v>58</v>
      </c>
      <c r="E82" s="39" t="s">
        <v>1346</v>
      </c>
    </row>
    <row r="83" spans="1:16" ht="12.75">
      <c r="A83" t="s">
        <v>50</v>
      </c>
      <c s="34" t="s">
        <v>126</v>
      </c>
      <c s="34" t="s">
        <v>1640</v>
      </c>
      <c s="35" t="s">
        <v>5</v>
      </c>
      <c s="6" t="s">
        <v>1641</v>
      </c>
      <c s="36" t="s">
        <v>75</v>
      </c>
      <c s="37">
        <v>2</v>
      </c>
      <c s="36">
        <v>0</v>
      </c>
      <c s="36">
        <f>ROUND(G83*H83,6)</f>
      </c>
      <c r="L83" s="38">
        <v>0</v>
      </c>
      <c s="32">
        <f>ROUND(ROUND(L83,2)*ROUND(G83,3),2)</f>
      </c>
      <c s="36" t="s">
        <v>970</v>
      </c>
      <c>
        <f>(M83*21)/100</f>
      </c>
      <c t="s">
        <v>28</v>
      </c>
    </row>
    <row r="84" spans="1:5" ht="12.75">
      <c r="A84" s="35" t="s">
        <v>56</v>
      </c>
      <c r="E84" s="39" t="s">
        <v>5</v>
      </c>
    </row>
    <row r="85" spans="1:5" ht="12.75">
      <c r="A85" s="35" t="s">
        <v>57</v>
      </c>
      <c r="E85" s="40" t="s">
        <v>5</v>
      </c>
    </row>
    <row r="86" spans="1:5" ht="153">
      <c r="A86" t="s">
        <v>58</v>
      </c>
      <c r="E86" s="39" t="s">
        <v>1309</v>
      </c>
    </row>
    <row r="87" spans="1:16" ht="12.75">
      <c r="A87" t="s">
        <v>50</v>
      </c>
      <c s="34" t="s">
        <v>129</v>
      </c>
      <c s="34" t="s">
        <v>1642</v>
      </c>
      <c s="35" t="s">
        <v>5</v>
      </c>
      <c s="6" t="s">
        <v>1643</v>
      </c>
      <c s="36" t="s">
        <v>75</v>
      </c>
      <c s="37">
        <v>26</v>
      </c>
      <c s="36">
        <v>0</v>
      </c>
      <c s="36">
        <f>ROUND(G87*H87,6)</f>
      </c>
      <c r="L87" s="38">
        <v>0</v>
      </c>
      <c s="32">
        <f>ROUND(ROUND(L87,2)*ROUND(G87,3),2)</f>
      </c>
      <c s="36" t="s">
        <v>970</v>
      </c>
      <c>
        <f>(M87*21)/100</f>
      </c>
      <c t="s">
        <v>28</v>
      </c>
    </row>
    <row r="88" spans="1:5" ht="12.75">
      <c r="A88" s="35" t="s">
        <v>56</v>
      </c>
      <c r="E88" s="39" t="s">
        <v>5</v>
      </c>
    </row>
    <row r="89" spans="1:5" ht="76.5">
      <c r="A89" s="35" t="s">
        <v>57</v>
      </c>
      <c r="E89" s="40" t="s">
        <v>1644</v>
      </c>
    </row>
    <row r="90" spans="1:5" ht="178.5">
      <c r="A90" t="s">
        <v>58</v>
      </c>
      <c r="E90" s="39" t="s">
        <v>1630</v>
      </c>
    </row>
    <row r="91" spans="1:16" ht="25.5">
      <c r="A91" t="s">
        <v>50</v>
      </c>
      <c s="34" t="s">
        <v>134</v>
      </c>
      <c s="34" t="s">
        <v>1645</v>
      </c>
      <c s="35" t="s">
        <v>5</v>
      </c>
      <c s="6" t="s">
        <v>1646</v>
      </c>
      <c s="36" t="s">
        <v>75</v>
      </c>
      <c s="37">
        <v>26</v>
      </c>
      <c s="36">
        <v>0</v>
      </c>
      <c s="36">
        <f>ROUND(G91*H91,6)</f>
      </c>
      <c r="L91" s="38">
        <v>0</v>
      </c>
      <c s="32">
        <f>ROUND(ROUND(L91,2)*ROUND(G91,3),2)</f>
      </c>
      <c s="36" t="s">
        <v>970</v>
      </c>
      <c>
        <f>(M91*21)/100</f>
      </c>
      <c t="s">
        <v>28</v>
      </c>
    </row>
    <row r="92" spans="1:5" ht="12.75">
      <c r="A92" s="35" t="s">
        <v>56</v>
      </c>
      <c r="E92" s="39" t="s">
        <v>5</v>
      </c>
    </row>
    <row r="93" spans="1:5" ht="76.5">
      <c r="A93" s="35" t="s">
        <v>57</v>
      </c>
      <c r="E93" s="40" t="s">
        <v>1644</v>
      </c>
    </row>
    <row r="94" spans="1:5" ht="127.5">
      <c r="A94" t="s">
        <v>58</v>
      </c>
      <c r="E94" s="39" t="s">
        <v>1346</v>
      </c>
    </row>
    <row r="95" spans="1:16" ht="12.75">
      <c r="A95" t="s">
        <v>50</v>
      </c>
      <c s="34" t="s">
        <v>137</v>
      </c>
      <c s="34" t="s">
        <v>885</v>
      </c>
      <c s="35" t="s">
        <v>5</v>
      </c>
      <c s="6" t="s">
        <v>886</v>
      </c>
      <c s="36" t="s">
        <v>75</v>
      </c>
      <c s="37">
        <v>3</v>
      </c>
      <c s="36">
        <v>0</v>
      </c>
      <c s="36">
        <f>ROUND(G95*H95,6)</f>
      </c>
      <c r="L95" s="38">
        <v>0</v>
      </c>
      <c s="32">
        <f>ROUND(ROUND(L95,2)*ROUND(G95,3),2)</f>
      </c>
      <c s="36" t="s">
        <v>970</v>
      </c>
      <c>
        <f>(M95*21)/100</f>
      </c>
      <c t="s">
        <v>28</v>
      </c>
    </row>
    <row r="96" spans="1:5" ht="12.75">
      <c r="A96" s="35" t="s">
        <v>56</v>
      </c>
      <c r="E96" s="39" t="s">
        <v>5</v>
      </c>
    </row>
    <row r="97" spans="1:5" ht="76.5">
      <c r="A97" s="35" t="s">
        <v>57</v>
      </c>
      <c r="E97" s="40" t="s">
        <v>1647</v>
      </c>
    </row>
    <row r="98" spans="1:5" ht="114.75">
      <c r="A98" t="s">
        <v>58</v>
      </c>
      <c r="E98" s="39" t="s">
        <v>1327</v>
      </c>
    </row>
    <row r="99" spans="1:16" ht="12.75">
      <c r="A99" t="s">
        <v>50</v>
      </c>
      <c s="34" t="s">
        <v>140</v>
      </c>
      <c s="34" t="s">
        <v>751</v>
      </c>
      <c s="35" t="s">
        <v>5</v>
      </c>
      <c s="6" t="s">
        <v>752</v>
      </c>
      <c s="36" t="s">
        <v>75</v>
      </c>
      <c s="37">
        <v>3</v>
      </c>
      <c s="36">
        <v>0</v>
      </c>
      <c s="36">
        <f>ROUND(G99*H99,6)</f>
      </c>
      <c r="L99" s="38">
        <v>0</v>
      </c>
      <c s="32">
        <f>ROUND(ROUND(L99,2)*ROUND(G99,3),2)</f>
      </c>
      <c s="36" t="s">
        <v>970</v>
      </c>
      <c>
        <f>(M99*21)/100</f>
      </c>
      <c t="s">
        <v>28</v>
      </c>
    </row>
    <row r="100" spans="1:5" ht="12.75">
      <c r="A100" s="35" t="s">
        <v>56</v>
      </c>
      <c r="E100" s="39" t="s">
        <v>5</v>
      </c>
    </row>
    <row r="101" spans="1:5" ht="76.5">
      <c r="A101" s="35" t="s">
        <v>57</v>
      </c>
      <c r="E101" s="40" t="s">
        <v>1647</v>
      </c>
    </row>
    <row r="102" spans="1:5" ht="127.5">
      <c r="A102" t="s">
        <v>58</v>
      </c>
      <c r="E102" s="39" t="s">
        <v>1346</v>
      </c>
    </row>
    <row r="103" spans="1:16" ht="12.75">
      <c r="A103" t="s">
        <v>50</v>
      </c>
      <c s="34" t="s">
        <v>143</v>
      </c>
      <c s="34" t="s">
        <v>548</v>
      </c>
      <c s="35" t="s">
        <v>5</v>
      </c>
      <c s="6" t="s">
        <v>549</v>
      </c>
      <c s="36" t="s">
        <v>75</v>
      </c>
      <c s="37">
        <v>3</v>
      </c>
      <c s="36">
        <v>0</v>
      </c>
      <c s="36">
        <f>ROUND(G103*H103,6)</f>
      </c>
      <c r="L103" s="38">
        <v>0</v>
      </c>
      <c s="32">
        <f>ROUND(ROUND(L103,2)*ROUND(G103,3),2)</f>
      </c>
      <c s="36" t="s">
        <v>970</v>
      </c>
      <c>
        <f>(M103*21)/100</f>
      </c>
      <c t="s">
        <v>28</v>
      </c>
    </row>
    <row r="104" spans="1:5" ht="12.75">
      <c r="A104" s="35" t="s">
        <v>56</v>
      </c>
      <c r="E104" s="39" t="s">
        <v>5</v>
      </c>
    </row>
    <row r="105" spans="1:5" ht="12.75">
      <c r="A105" s="35" t="s">
        <v>57</v>
      </c>
      <c r="E105" s="40" t="s">
        <v>5</v>
      </c>
    </row>
    <row r="106" spans="1:5" ht="127.5">
      <c r="A106" t="s">
        <v>58</v>
      </c>
      <c r="E106" s="39" t="s">
        <v>1424</v>
      </c>
    </row>
    <row r="107" spans="1:16" ht="12.75">
      <c r="A107" t="s">
        <v>50</v>
      </c>
      <c s="34" t="s">
        <v>147</v>
      </c>
      <c s="34" t="s">
        <v>958</v>
      </c>
      <c s="35" t="s">
        <v>5</v>
      </c>
      <c s="6" t="s">
        <v>959</v>
      </c>
      <c s="36" t="s">
        <v>75</v>
      </c>
      <c s="37">
        <v>4</v>
      </c>
      <c s="36">
        <v>0</v>
      </c>
      <c s="36">
        <f>ROUND(G107*H107,6)</f>
      </c>
      <c r="L107" s="38">
        <v>0</v>
      </c>
      <c s="32">
        <f>ROUND(ROUND(L107,2)*ROUND(G107,3),2)</f>
      </c>
      <c s="36" t="s">
        <v>970</v>
      </c>
      <c>
        <f>(M107*21)/100</f>
      </c>
      <c t="s">
        <v>28</v>
      </c>
    </row>
    <row r="108" spans="1:5" ht="12.75">
      <c r="A108" s="35" t="s">
        <v>56</v>
      </c>
      <c r="E108" s="39" t="s">
        <v>5</v>
      </c>
    </row>
    <row r="109" spans="1:5" ht="12.75">
      <c r="A109" s="35" t="s">
        <v>57</v>
      </c>
      <c r="E109" s="40" t="s">
        <v>5</v>
      </c>
    </row>
    <row r="110" spans="1:5" ht="127.5">
      <c r="A110" t="s">
        <v>58</v>
      </c>
      <c r="E110" s="39" t="s">
        <v>1424</v>
      </c>
    </row>
    <row r="111" spans="1:16" ht="12.75">
      <c r="A111" t="s">
        <v>50</v>
      </c>
      <c s="34" t="s">
        <v>151</v>
      </c>
      <c s="34" t="s">
        <v>1648</v>
      </c>
      <c s="35" t="s">
        <v>5</v>
      </c>
      <c s="6" t="s">
        <v>1649</v>
      </c>
      <c s="36" t="s">
        <v>75</v>
      </c>
      <c s="37">
        <v>4</v>
      </c>
      <c s="36">
        <v>0</v>
      </c>
      <c s="36">
        <f>ROUND(G111*H111,6)</f>
      </c>
      <c r="L111" s="38">
        <v>0</v>
      </c>
      <c s="32">
        <f>ROUND(ROUND(L111,2)*ROUND(G111,3),2)</f>
      </c>
      <c s="36" t="s">
        <v>970</v>
      </c>
      <c>
        <f>(M111*21)/100</f>
      </c>
      <c t="s">
        <v>28</v>
      </c>
    </row>
    <row r="112" spans="1:5" ht="12.75">
      <c r="A112" s="35" t="s">
        <v>56</v>
      </c>
      <c r="E112" s="39" t="s">
        <v>5</v>
      </c>
    </row>
    <row r="113" spans="1:5" ht="38.25">
      <c r="A113" s="35" t="s">
        <v>57</v>
      </c>
      <c r="E113" s="40" t="s">
        <v>1650</v>
      </c>
    </row>
    <row r="114" spans="1:5" ht="127.5">
      <c r="A114" t="s">
        <v>58</v>
      </c>
      <c r="E114" s="39" t="s">
        <v>1424</v>
      </c>
    </row>
    <row r="115" spans="1:16" ht="12.75">
      <c r="A115" t="s">
        <v>50</v>
      </c>
      <c s="34" t="s">
        <v>155</v>
      </c>
      <c s="34" t="s">
        <v>923</v>
      </c>
      <c s="35" t="s">
        <v>5</v>
      </c>
      <c s="6" t="s">
        <v>924</v>
      </c>
      <c s="36" t="s">
        <v>75</v>
      </c>
      <c s="37">
        <v>11</v>
      </c>
      <c s="36">
        <v>0</v>
      </c>
      <c s="36">
        <f>ROUND(G115*H115,6)</f>
      </c>
      <c r="L115" s="38">
        <v>0</v>
      </c>
      <c s="32">
        <f>ROUND(ROUND(L115,2)*ROUND(G115,3),2)</f>
      </c>
      <c s="36" t="s">
        <v>970</v>
      </c>
      <c>
        <f>(M115*21)/100</f>
      </c>
      <c t="s">
        <v>28</v>
      </c>
    </row>
    <row r="116" spans="1:5" ht="12.75">
      <c r="A116" s="35" t="s">
        <v>56</v>
      </c>
      <c r="E116" s="39" t="s">
        <v>5</v>
      </c>
    </row>
    <row r="117" spans="1:5" ht="12.75">
      <c r="A117" s="35" t="s">
        <v>57</v>
      </c>
      <c r="E117" s="40" t="s">
        <v>5</v>
      </c>
    </row>
    <row r="118" spans="1:5" ht="165.75">
      <c r="A118" t="s">
        <v>58</v>
      </c>
      <c r="E118" s="39" t="s">
        <v>1425</v>
      </c>
    </row>
    <row r="119" spans="1:16" ht="12.75">
      <c r="A119" t="s">
        <v>50</v>
      </c>
      <c s="34" t="s">
        <v>158</v>
      </c>
      <c s="34" t="s">
        <v>925</v>
      </c>
      <c s="35" t="s">
        <v>5</v>
      </c>
      <c s="6" t="s">
        <v>926</v>
      </c>
      <c s="36" t="s">
        <v>75</v>
      </c>
      <c s="37">
        <v>11</v>
      </c>
      <c s="36">
        <v>0</v>
      </c>
      <c s="36">
        <f>ROUND(G119*H119,6)</f>
      </c>
      <c r="L119" s="38">
        <v>0</v>
      </c>
      <c s="32">
        <f>ROUND(ROUND(L119,2)*ROUND(G119,3),2)</f>
      </c>
      <c s="36" t="s">
        <v>970</v>
      </c>
      <c>
        <f>(M119*21)/100</f>
      </c>
      <c t="s">
        <v>28</v>
      </c>
    </row>
    <row r="120" spans="1:5" ht="12.75">
      <c r="A120" s="35" t="s">
        <v>56</v>
      </c>
      <c r="E120" s="39" t="s">
        <v>5</v>
      </c>
    </row>
    <row r="121" spans="1:5" ht="12.75">
      <c r="A121" s="35" t="s">
        <v>57</v>
      </c>
      <c r="E121" s="40" t="s">
        <v>5</v>
      </c>
    </row>
    <row r="122" spans="1:5" ht="127.5">
      <c r="A122" t="s">
        <v>58</v>
      </c>
      <c r="E122" s="39" t="s">
        <v>1346</v>
      </c>
    </row>
    <row r="123" spans="1:16" ht="12.75">
      <c r="A123" t="s">
        <v>50</v>
      </c>
      <c s="34" t="s">
        <v>162</v>
      </c>
      <c s="34" t="s">
        <v>1651</v>
      </c>
      <c s="35" t="s">
        <v>5</v>
      </c>
      <c s="6" t="s">
        <v>1652</v>
      </c>
      <c s="36" t="s">
        <v>75</v>
      </c>
      <c s="37">
        <v>5</v>
      </c>
      <c s="36">
        <v>0</v>
      </c>
      <c s="36">
        <f>ROUND(G123*H123,6)</f>
      </c>
      <c r="L123" s="38">
        <v>0</v>
      </c>
      <c s="32">
        <f>ROUND(ROUND(L123,2)*ROUND(G123,3),2)</f>
      </c>
      <c s="36" t="s">
        <v>970</v>
      </c>
      <c>
        <f>(M123*21)/100</f>
      </c>
      <c t="s">
        <v>28</v>
      </c>
    </row>
    <row r="124" spans="1:5" ht="12.75">
      <c r="A124" s="35" t="s">
        <v>56</v>
      </c>
      <c r="E124" s="39" t="s">
        <v>5</v>
      </c>
    </row>
    <row r="125" spans="1:5" ht="38.25">
      <c r="A125" s="35" t="s">
        <v>57</v>
      </c>
      <c r="E125" s="40" t="s">
        <v>1653</v>
      </c>
    </row>
    <row r="126" spans="1:5" ht="165.75">
      <c r="A126" t="s">
        <v>58</v>
      </c>
      <c r="E126" s="39" t="s">
        <v>1425</v>
      </c>
    </row>
    <row r="127" spans="1:16" ht="12.75">
      <c r="A127" t="s">
        <v>50</v>
      </c>
      <c s="34" t="s">
        <v>165</v>
      </c>
      <c s="34" t="s">
        <v>1654</v>
      </c>
      <c s="35" t="s">
        <v>5</v>
      </c>
      <c s="6" t="s">
        <v>1655</v>
      </c>
      <c s="36" t="s">
        <v>75</v>
      </c>
      <c s="37">
        <v>5</v>
      </c>
      <c s="36">
        <v>0</v>
      </c>
      <c s="36">
        <f>ROUND(G127*H127,6)</f>
      </c>
      <c r="L127" s="38">
        <v>0</v>
      </c>
      <c s="32">
        <f>ROUND(ROUND(L127,2)*ROUND(G127,3),2)</f>
      </c>
      <c s="36" t="s">
        <v>970</v>
      </c>
      <c>
        <f>(M127*21)/100</f>
      </c>
      <c t="s">
        <v>28</v>
      </c>
    </row>
    <row r="128" spans="1:5" ht="12.75">
      <c r="A128" s="35" t="s">
        <v>56</v>
      </c>
      <c r="E128" s="39" t="s">
        <v>5</v>
      </c>
    </row>
    <row r="129" spans="1:5" ht="38.25">
      <c r="A129" s="35" t="s">
        <v>57</v>
      </c>
      <c r="E129" s="40" t="s">
        <v>1653</v>
      </c>
    </row>
    <row r="130" spans="1:5" ht="127.5">
      <c r="A130" t="s">
        <v>58</v>
      </c>
      <c r="E130" s="39" t="s">
        <v>1346</v>
      </c>
    </row>
    <row r="131" spans="1:16" ht="12.75">
      <c r="A131" t="s">
        <v>50</v>
      </c>
      <c s="34" t="s">
        <v>169</v>
      </c>
      <c s="34" t="s">
        <v>574</v>
      </c>
      <c s="35" t="s">
        <v>5</v>
      </c>
      <c s="6" t="s">
        <v>1656</v>
      </c>
      <c s="36" t="s">
        <v>110</v>
      </c>
      <c s="37">
        <v>0.15</v>
      </c>
      <c s="36">
        <v>0</v>
      </c>
      <c s="36">
        <f>ROUND(G131*H131,6)</f>
      </c>
      <c r="L131" s="38">
        <v>0</v>
      </c>
      <c s="32">
        <f>ROUND(ROUND(L131,2)*ROUND(G131,3),2)</f>
      </c>
      <c s="36" t="s">
        <v>55</v>
      </c>
      <c>
        <f>(M131*21)/100</f>
      </c>
      <c t="s">
        <v>28</v>
      </c>
    </row>
    <row r="132" spans="1:5" ht="12.75">
      <c r="A132" s="35" t="s">
        <v>56</v>
      </c>
      <c r="E132" s="39" t="s">
        <v>5</v>
      </c>
    </row>
    <row r="133" spans="1:5" ht="12.75">
      <c r="A133" s="35" t="s">
        <v>57</v>
      </c>
      <c r="E133" s="40" t="s">
        <v>5</v>
      </c>
    </row>
    <row r="134" spans="1:5" ht="140.25">
      <c r="A134" t="s">
        <v>58</v>
      </c>
      <c r="E134" s="39" t="s">
        <v>1337</v>
      </c>
    </row>
    <row r="135" spans="1:16" ht="12.75">
      <c r="A135" t="s">
        <v>50</v>
      </c>
      <c s="34" t="s">
        <v>173</v>
      </c>
      <c s="34" t="s">
        <v>941</v>
      </c>
      <c s="35" t="s">
        <v>5</v>
      </c>
      <c s="6" t="s">
        <v>942</v>
      </c>
      <c s="36" t="s">
        <v>54</v>
      </c>
      <c s="37">
        <v>80</v>
      </c>
      <c s="36">
        <v>0</v>
      </c>
      <c s="36">
        <f>ROUND(G135*H135,6)</f>
      </c>
      <c r="L135" s="38">
        <v>0</v>
      </c>
      <c s="32">
        <f>ROUND(ROUND(L135,2)*ROUND(G135,3),2)</f>
      </c>
      <c s="36" t="s">
        <v>55</v>
      </c>
      <c>
        <f>(M135*21)/100</f>
      </c>
      <c t="s">
        <v>28</v>
      </c>
    </row>
    <row r="136" spans="1:5" ht="12.75">
      <c r="A136" s="35" t="s">
        <v>56</v>
      </c>
      <c r="E136" s="39" t="s">
        <v>5</v>
      </c>
    </row>
    <row r="137" spans="1:5" ht="12.75">
      <c r="A137" s="35" t="s">
        <v>57</v>
      </c>
      <c r="E137" s="40" t="s">
        <v>5</v>
      </c>
    </row>
    <row r="138" spans="1:5" ht="89.25">
      <c r="A138" t="s">
        <v>58</v>
      </c>
      <c r="E138" s="39" t="s">
        <v>1657</v>
      </c>
    </row>
    <row r="139" spans="1:16" ht="12.75">
      <c r="A139" t="s">
        <v>50</v>
      </c>
      <c s="34" t="s">
        <v>177</v>
      </c>
      <c s="34" t="s">
        <v>1658</v>
      </c>
      <c s="35" t="s">
        <v>5</v>
      </c>
      <c s="6" t="s">
        <v>1659</v>
      </c>
      <c s="36" t="s">
        <v>75</v>
      </c>
      <c s="37">
        <v>5</v>
      </c>
      <c s="36">
        <v>0</v>
      </c>
      <c s="36">
        <f>ROUND(G139*H139,6)</f>
      </c>
      <c r="L139" s="38">
        <v>0</v>
      </c>
      <c s="32">
        <f>ROUND(ROUND(L139,2)*ROUND(G139,3),2)</f>
      </c>
      <c s="36" t="s">
        <v>55</v>
      </c>
      <c>
        <f>(M139*21)/100</f>
      </c>
      <c t="s">
        <v>28</v>
      </c>
    </row>
    <row r="140" spans="1:5" ht="12.75">
      <c r="A140" s="35" t="s">
        <v>56</v>
      </c>
      <c r="E140" s="39" t="s">
        <v>5</v>
      </c>
    </row>
    <row r="141" spans="1:5" ht="12.75">
      <c r="A141" s="35" t="s">
        <v>57</v>
      </c>
      <c r="E141" s="40" t="s">
        <v>5</v>
      </c>
    </row>
    <row r="142" spans="1:5" ht="114.75">
      <c r="A142" t="s">
        <v>58</v>
      </c>
      <c r="E142" s="39" t="s">
        <v>1327</v>
      </c>
    </row>
    <row r="143" spans="1:16" ht="12.75">
      <c r="A143" t="s">
        <v>50</v>
      </c>
      <c s="34" t="s">
        <v>181</v>
      </c>
      <c s="34" t="s">
        <v>1660</v>
      </c>
      <c s="35" t="s">
        <v>5</v>
      </c>
      <c s="6" t="s">
        <v>1661</v>
      </c>
      <c s="36" t="s">
        <v>75</v>
      </c>
      <c s="37">
        <v>5</v>
      </c>
      <c s="36">
        <v>0</v>
      </c>
      <c s="36">
        <f>ROUND(G143*H143,6)</f>
      </c>
      <c r="L143" s="38">
        <v>0</v>
      </c>
      <c s="32">
        <f>ROUND(ROUND(L143,2)*ROUND(G143,3),2)</f>
      </c>
      <c s="36" t="s">
        <v>55</v>
      </c>
      <c>
        <f>(M143*21)/100</f>
      </c>
      <c t="s">
        <v>28</v>
      </c>
    </row>
    <row r="144" spans="1:5" ht="12.75">
      <c r="A144" s="35" t="s">
        <v>56</v>
      </c>
      <c r="E144" s="39" t="s">
        <v>5</v>
      </c>
    </row>
    <row r="145" spans="1:5" ht="12.75">
      <c r="A145" s="35" t="s">
        <v>57</v>
      </c>
      <c r="E145" s="40" t="s">
        <v>5</v>
      </c>
    </row>
    <row r="146" spans="1:5" ht="127.5">
      <c r="A146" t="s">
        <v>58</v>
      </c>
      <c r="E146" s="39" t="s">
        <v>1346</v>
      </c>
    </row>
    <row r="147" spans="1:16" ht="12.75">
      <c r="A147" t="s">
        <v>50</v>
      </c>
      <c s="34" t="s">
        <v>185</v>
      </c>
      <c s="34" t="s">
        <v>1662</v>
      </c>
      <c s="35" t="s">
        <v>5</v>
      </c>
      <c s="6" t="s">
        <v>1663</v>
      </c>
      <c s="36" t="s">
        <v>75</v>
      </c>
      <c s="37">
        <v>5</v>
      </c>
      <c s="36">
        <v>0</v>
      </c>
      <c s="36">
        <f>ROUND(G147*H147,6)</f>
      </c>
      <c r="L147" s="38">
        <v>0</v>
      </c>
      <c s="32">
        <f>ROUND(ROUND(L147,2)*ROUND(G147,3),2)</f>
      </c>
      <c s="36" t="s">
        <v>55</v>
      </c>
      <c>
        <f>(M147*21)/100</f>
      </c>
      <c t="s">
        <v>28</v>
      </c>
    </row>
    <row r="148" spans="1:5" ht="12.75">
      <c r="A148" s="35" t="s">
        <v>56</v>
      </c>
      <c r="E148" s="39" t="s">
        <v>5</v>
      </c>
    </row>
    <row r="149" spans="1:5" ht="12.75">
      <c r="A149" s="35" t="s">
        <v>57</v>
      </c>
      <c r="E149" s="40" t="s">
        <v>5</v>
      </c>
    </row>
    <row r="150" spans="1:5" ht="114.75">
      <c r="A150" t="s">
        <v>58</v>
      </c>
      <c r="E150" s="39" t="s">
        <v>1327</v>
      </c>
    </row>
    <row r="151" spans="1:16" ht="12.75">
      <c r="A151" t="s">
        <v>50</v>
      </c>
      <c s="34" t="s">
        <v>682</v>
      </c>
      <c s="34" t="s">
        <v>1664</v>
      </c>
      <c s="35" t="s">
        <v>5</v>
      </c>
      <c s="6" t="s">
        <v>1665</v>
      </c>
      <c s="36" t="s">
        <v>75</v>
      </c>
      <c s="37">
        <v>5</v>
      </c>
      <c s="36">
        <v>0</v>
      </c>
      <c s="36">
        <f>ROUND(G151*H151,6)</f>
      </c>
      <c r="L151" s="38">
        <v>0</v>
      </c>
      <c s="32">
        <f>ROUND(ROUND(L151,2)*ROUND(G151,3),2)</f>
      </c>
      <c s="36" t="s">
        <v>55</v>
      </c>
      <c>
        <f>(M151*21)/100</f>
      </c>
      <c t="s">
        <v>28</v>
      </c>
    </row>
    <row r="152" spans="1:5" ht="12.75">
      <c r="A152" s="35" t="s">
        <v>56</v>
      </c>
      <c r="E152" s="39" t="s">
        <v>5</v>
      </c>
    </row>
    <row r="153" spans="1:5" ht="12.75">
      <c r="A153" s="35" t="s">
        <v>57</v>
      </c>
      <c r="E153" s="40" t="s">
        <v>5</v>
      </c>
    </row>
    <row r="154" spans="1:5" ht="127.5">
      <c r="A154" t="s">
        <v>58</v>
      </c>
      <c r="E154" s="39" t="s">
        <v>1346</v>
      </c>
    </row>
    <row r="155" spans="1:16" ht="12.75">
      <c r="A155" t="s">
        <v>50</v>
      </c>
      <c s="34" t="s">
        <v>686</v>
      </c>
      <c s="34" t="s">
        <v>946</v>
      </c>
      <c s="35" t="s">
        <v>5</v>
      </c>
      <c s="6" t="s">
        <v>1666</v>
      </c>
      <c s="36" t="s">
        <v>948</v>
      </c>
      <c s="37">
        <v>1</v>
      </c>
      <c s="36">
        <v>0</v>
      </c>
      <c s="36">
        <f>ROUND(G155*H155,6)</f>
      </c>
      <c r="L155" s="38">
        <v>0</v>
      </c>
      <c s="32">
        <f>ROUND(ROUND(L155,2)*ROUND(G155,3),2)</f>
      </c>
      <c s="36" t="s">
        <v>55</v>
      </c>
      <c>
        <f>(M155*21)/100</f>
      </c>
      <c t="s">
        <v>28</v>
      </c>
    </row>
    <row r="156" spans="1:5" ht="12.75">
      <c r="A156" s="35" t="s">
        <v>56</v>
      </c>
      <c r="E156" s="39" t="s">
        <v>5</v>
      </c>
    </row>
    <row r="157" spans="1:5" ht="12.75">
      <c r="A157" s="35" t="s">
        <v>57</v>
      </c>
      <c r="E157" s="40" t="s">
        <v>5</v>
      </c>
    </row>
    <row r="158" spans="1:5" ht="153">
      <c r="A158" t="s">
        <v>58</v>
      </c>
      <c r="E158" s="39" t="s">
        <v>1667</v>
      </c>
    </row>
    <row r="159" spans="1:16" ht="12.75">
      <c r="A159" t="s">
        <v>50</v>
      </c>
      <c s="34" t="s">
        <v>189</v>
      </c>
      <c s="34" t="s">
        <v>950</v>
      </c>
      <c s="35" t="s">
        <v>5</v>
      </c>
      <c s="6" t="s">
        <v>951</v>
      </c>
      <c s="36" t="s">
        <v>110</v>
      </c>
      <c s="37">
        <v>1</v>
      </c>
      <c s="36">
        <v>0</v>
      </c>
      <c s="36">
        <f>ROUND(G159*H159,6)</f>
      </c>
      <c r="L159" s="38">
        <v>0</v>
      </c>
      <c s="32">
        <f>ROUND(ROUND(L159,2)*ROUND(G159,3),2)</f>
      </c>
      <c s="36" t="s">
        <v>55</v>
      </c>
      <c>
        <f>(M159*21)/100</f>
      </c>
      <c t="s">
        <v>28</v>
      </c>
    </row>
    <row r="160" spans="1:5" ht="12.75">
      <c r="A160" s="35" t="s">
        <v>56</v>
      </c>
      <c r="E160" s="39" t="s">
        <v>5</v>
      </c>
    </row>
    <row r="161" spans="1:5" ht="12.75">
      <c r="A161" s="35" t="s">
        <v>57</v>
      </c>
      <c r="E161" s="40" t="s">
        <v>5</v>
      </c>
    </row>
    <row r="162" spans="1:5" ht="127.5">
      <c r="A162" t="s">
        <v>58</v>
      </c>
      <c r="E162" s="39" t="s">
        <v>1424</v>
      </c>
    </row>
    <row r="163" spans="1:16" ht="12.75">
      <c r="A163" t="s">
        <v>50</v>
      </c>
      <c s="34" t="s">
        <v>193</v>
      </c>
      <c s="34" t="s">
        <v>593</v>
      </c>
      <c s="35" t="s">
        <v>5</v>
      </c>
      <c s="6" t="s">
        <v>594</v>
      </c>
      <c s="36" t="s">
        <v>595</v>
      </c>
      <c s="37">
        <v>228</v>
      </c>
      <c s="36">
        <v>0</v>
      </c>
      <c s="36">
        <f>ROUND(G163*H163,6)</f>
      </c>
      <c r="L163" s="38">
        <v>0</v>
      </c>
      <c s="32">
        <f>ROUND(ROUND(L163,2)*ROUND(G163,3),2)</f>
      </c>
      <c s="36" t="s">
        <v>55</v>
      </c>
      <c>
        <f>(M163*21)/100</f>
      </c>
      <c t="s">
        <v>28</v>
      </c>
    </row>
    <row r="164" spans="1:5" ht="12.75">
      <c r="A164" s="35" t="s">
        <v>56</v>
      </c>
      <c r="E164" s="39" t="s">
        <v>5</v>
      </c>
    </row>
    <row r="165" spans="1:5" ht="114.75">
      <c r="A165" s="35" t="s">
        <v>57</v>
      </c>
      <c r="E165" s="40" t="s">
        <v>1668</v>
      </c>
    </row>
    <row r="166" spans="1:5" ht="153">
      <c r="A166" t="s">
        <v>58</v>
      </c>
      <c r="E166" s="39" t="s">
        <v>1669</v>
      </c>
    </row>
    <row r="167" spans="1:16" ht="12.75">
      <c r="A167" t="s">
        <v>50</v>
      </c>
      <c s="34" t="s">
        <v>197</v>
      </c>
      <c s="34" t="s">
        <v>954</v>
      </c>
      <c s="35" t="s">
        <v>5</v>
      </c>
      <c s="6" t="s">
        <v>955</v>
      </c>
      <c s="36" t="s">
        <v>79</v>
      </c>
      <c s="37">
        <v>27046</v>
      </c>
      <c s="36">
        <v>0</v>
      </c>
      <c s="36">
        <f>ROUND(G167*H167,6)</f>
      </c>
      <c r="L167" s="38">
        <v>0</v>
      </c>
      <c s="32">
        <f>ROUND(ROUND(L167,2)*ROUND(G167,3),2)</f>
      </c>
      <c s="36" t="s">
        <v>55</v>
      </c>
      <c>
        <f>(M167*21)/100</f>
      </c>
      <c t="s">
        <v>28</v>
      </c>
    </row>
    <row r="168" spans="1:5" ht="12.75">
      <c r="A168" s="35" t="s">
        <v>56</v>
      </c>
      <c r="E168" s="39" t="s">
        <v>5</v>
      </c>
    </row>
    <row r="169" spans="1:5" ht="293.25">
      <c r="A169" s="35" t="s">
        <v>57</v>
      </c>
      <c r="E169" s="40" t="s">
        <v>1670</v>
      </c>
    </row>
    <row r="170" spans="1:5" ht="114.75">
      <c r="A170" t="s">
        <v>58</v>
      </c>
      <c r="E170" s="39" t="s">
        <v>1671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1510</v>
      </c>
      <c s="41">
        <f>Rekapitulace!C25</f>
      </c>
      <c s="20" t="s">
        <v>0</v>
      </c>
      <c t="s">
        <v>23</v>
      </c>
      <c t="s">
        <v>28</v>
      </c>
    </row>
    <row r="4" spans="1:16" ht="32" customHeight="1">
      <c r="A4" s="24" t="s">
        <v>20</v>
      </c>
      <c s="25" t="s">
        <v>29</v>
      </c>
      <c s="27" t="s">
        <v>1510</v>
      </c>
      <c r="E4" s="26" t="s">
        <v>1511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COUNTIFS(L8:L147,"=0",A8:A147,"P")+COUNTIFS(L8:L147,"",A8:A147,"P")+SUM(Q8:Q147)</f>
      </c>
    </row>
    <row r="8" spans="1:13" ht="12.75">
      <c r="A8" t="s">
        <v>45</v>
      </c>
      <c r="C8" s="28" t="s">
        <v>1674</v>
      </c>
      <c r="E8" s="30" t="s">
        <v>1673</v>
      </c>
      <c r="J8" s="29">
        <f>0+J9+J18</f>
      </c>
      <c s="29">
        <f>0+K9+K18</f>
      </c>
      <c s="29">
        <f>0+L9+L18</f>
      </c>
      <c s="29">
        <f>0+M9+M18</f>
      </c>
    </row>
    <row r="9" spans="1:13" ht="12.75">
      <c r="A9" t="s">
        <v>47</v>
      </c>
      <c r="C9" s="31" t="s">
        <v>51</v>
      </c>
      <c r="E9" s="33" t="s">
        <v>60</v>
      </c>
      <c r="J9" s="32">
        <f>0</f>
      </c>
      <c s="32">
        <f>0</f>
      </c>
      <c s="32">
        <f>0+L10+L14</f>
      </c>
      <c s="32">
        <f>0+M10+M14</f>
      </c>
    </row>
    <row r="10" spans="1:16" ht="12.75">
      <c r="A10" t="s">
        <v>50</v>
      </c>
      <c s="34" t="s">
        <v>51</v>
      </c>
      <c s="34" t="s">
        <v>1607</v>
      </c>
      <c s="35" t="s">
        <v>5</v>
      </c>
      <c s="6" t="s">
        <v>1608</v>
      </c>
      <c s="36" t="s">
        <v>63</v>
      </c>
      <c s="37">
        <v>3</v>
      </c>
      <c s="36">
        <v>0</v>
      </c>
      <c s="36">
        <f>ROUND(G10*H10,6)</f>
      </c>
      <c r="L10" s="38">
        <v>0</v>
      </c>
      <c s="32">
        <f>ROUND(ROUND(L10,2)*ROUND(G10,3),2)</f>
      </c>
      <c s="36" t="s">
        <v>970</v>
      </c>
      <c>
        <f>(M10*21)/100</f>
      </c>
      <c t="s">
        <v>28</v>
      </c>
    </row>
    <row r="11" spans="1:5" ht="12.75">
      <c r="A11" s="35" t="s">
        <v>56</v>
      </c>
      <c r="E11" s="39" t="s">
        <v>5</v>
      </c>
    </row>
    <row r="12" spans="1:5" ht="51">
      <c r="A12" s="35" t="s">
        <v>57</v>
      </c>
      <c r="E12" s="40" t="s">
        <v>1675</v>
      </c>
    </row>
    <row r="13" spans="1:5" ht="318.75">
      <c r="A13" t="s">
        <v>58</v>
      </c>
      <c r="E13" s="39" t="s">
        <v>1610</v>
      </c>
    </row>
    <row r="14" spans="1:16" ht="12.75">
      <c r="A14" t="s">
        <v>50</v>
      </c>
      <c s="34" t="s">
        <v>28</v>
      </c>
      <c s="34" t="s">
        <v>61</v>
      </c>
      <c s="35" t="s">
        <v>5</v>
      </c>
      <c s="6" t="s">
        <v>62</v>
      </c>
      <c s="36" t="s">
        <v>63</v>
      </c>
      <c s="37">
        <v>3</v>
      </c>
      <c s="36">
        <v>0</v>
      </c>
      <c s="36">
        <f>ROUND(G14*H14,6)</f>
      </c>
      <c r="L14" s="38">
        <v>0</v>
      </c>
      <c s="32">
        <f>ROUND(ROUND(L14,2)*ROUND(G14,3),2)</f>
      </c>
      <c s="36" t="s">
        <v>970</v>
      </c>
      <c>
        <f>(M14*21)/100</f>
      </c>
      <c t="s">
        <v>28</v>
      </c>
    </row>
    <row r="15" spans="1:5" ht="12.75">
      <c r="A15" s="35" t="s">
        <v>56</v>
      </c>
      <c r="E15" s="39" t="s">
        <v>5</v>
      </c>
    </row>
    <row r="16" spans="1:5" ht="51">
      <c r="A16" s="35" t="s">
        <v>57</v>
      </c>
      <c r="E16" s="40" t="s">
        <v>1675</v>
      </c>
    </row>
    <row r="17" spans="1:5" ht="229.5">
      <c r="A17" t="s">
        <v>58</v>
      </c>
      <c r="E17" s="39" t="s">
        <v>1611</v>
      </c>
    </row>
    <row r="18" spans="1:13" ht="12.75">
      <c r="A18" t="s">
        <v>47</v>
      </c>
      <c r="C18" s="31" t="s">
        <v>70</v>
      </c>
      <c r="E18" s="33" t="s">
        <v>71</v>
      </c>
      <c r="J18" s="32">
        <f>0</f>
      </c>
      <c s="32">
        <f>0</f>
      </c>
      <c s="32">
        <f>0+L19+L23+L27+L31+L35+L39+L43+L47+L51+L55+L59+L63+L67+L71+L75+L79+L83+L87+L91+L95+L99+L103+L107+L111+L115+L119+L123+L127+L131+L135+L139+L143+L147</f>
      </c>
      <c s="32">
        <f>0+M19+M23+M27+M31+M35+M39+M43+M47+M51+M55+M59+M63+M67+M71+M75+M79+M83+M87+M91+M95+M99+M103+M107+M111+M115+M119+M123+M127+M131+M135+M139+M143+M147</f>
      </c>
    </row>
    <row r="19" spans="1:16" ht="12.75">
      <c r="A19" t="s">
        <v>50</v>
      </c>
      <c s="34" t="s">
        <v>26</v>
      </c>
      <c s="34" t="s">
        <v>73</v>
      </c>
      <c s="35" t="s">
        <v>5</v>
      </c>
      <c s="6" t="s">
        <v>74</v>
      </c>
      <c s="36" t="s">
        <v>75</v>
      </c>
      <c s="37">
        <v>3</v>
      </c>
      <c s="36">
        <v>0</v>
      </c>
      <c s="36">
        <f>ROUND(G19*H19,6)</f>
      </c>
      <c r="L19" s="38">
        <v>0</v>
      </c>
      <c s="32">
        <f>ROUND(ROUND(L19,2)*ROUND(G19,3),2)</f>
      </c>
      <c s="36" t="s">
        <v>970</v>
      </c>
      <c>
        <f>(M19*21)/100</f>
      </c>
      <c t="s">
        <v>28</v>
      </c>
    </row>
    <row r="20" spans="1:5" ht="12.75">
      <c r="A20" s="35" t="s">
        <v>56</v>
      </c>
      <c r="E20" s="39" t="s">
        <v>5</v>
      </c>
    </row>
    <row r="21" spans="1:5" ht="38.25">
      <c r="A21" s="35" t="s">
        <v>57</v>
      </c>
      <c r="E21" s="40" t="s">
        <v>1676</v>
      </c>
    </row>
    <row r="22" spans="1:5" ht="102">
      <c r="A22" t="s">
        <v>58</v>
      </c>
      <c r="E22" s="39" t="s">
        <v>1613</v>
      </c>
    </row>
    <row r="23" spans="1:16" ht="25.5">
      <c r="A23" t="s">
        <v>50</v>
      </c>
      <c s="34" t="s">
        <v>65</v>
      </c>
      <c s="34" t="s">
        <v>821</v>
      </c>
      <c s="35" t="s">
        <v>5</v>
      </c>
      <c s="6" t="s">
        <v>822</v>
      </c>
      <c s="36" t="s">
        <v>79</v>
      </c>
      <c s="37">
        <v>30</v>
      </c>
      <c s="36">
        <v>0</v>
      </c>
      <c s="36">
        <f>ROUND(G23*H23,6)</f>
      </c>
      <c r="L23" s="38">
        <v>0</v>
      </c>
      <c s="32">
        <f>ROUND(ROUND(L23,2)*ROUND(G23,3),2)</f>
      </c>
      <c s="36" t="s">
        <v>970</v>
      </c>
      <c>
        <f>(M23*21)/100</f>
      </c>
      <c t="s">
        <v>28</v>
      </c>
    </row>
    <row r="24" spans="1:5" ht="12.75">
      <c r="A24" s="35" t="s">
        <v>56</v>
      </c>
      <c r="E24" s="39" t="s">
        <v>5</v>
      </c>
    </row>
    <row r="25" spans="1:5" ht="12.75">
      <c r="A25" s="35" t="s">
        <v>57</v>
      </c>
      <c r="E25" s="40" t="s">
        <v>1677</v>
      </c>
    </row>
    <row r="26" spans="1:5" ht="76.5">
      <c r="A26" t="s">
        <v>58</v>
      </c>
      <c r="E26" s="39" t="s">
        <v>1417</v>
      </c>
    </row>
    <row r="27" spans="1:16" ht="12.75">
      <c r="A27" t="s">
        <v>50</v>
      </c>
      <c s="34" t="s">
        <v>72</v>
      </c>
      <c s="34" t="s">
        <v>846</v>
      </c>
      <c s="35" t="s">
        <v>5</v>
      </c>
      <c s="6" t="s">
        <v>847</v>
      </c>
      <c s="36" t="s">
        <v>537</v>
      </c>
      <c s="37">
        <v>490.56</v>
      </c>
      <c s="36">
        <v>0</v>
      </c>
      <c s="36">
        <f>ROUND(G27*H27,6)</f>
      </c>
      <c r="L27" s="38">
        <v>0</v>
      </c>
      <c s="32">
        <f>ROUND(ROUND(L27,2)*ROUND(G27,3),2)</f>
      </c>
      <c s="36" t="s">
        <v>970</v>
      </c>
      <c>
        <f>(M27*21)/100</f>
      </c>
      <c t="s">
        <v>28</v>
      </c>
    </row>
    <row r="28" spans="1:5" ht="12.75">
      <c r="A28" s="35" t="s">
        <v>56</v>
      </c>
      <c r="E28" s="39" t="s">
        <v>5</v>
      </c>
    </row>
    <row r="29" spans="1:5" ht="140.25">
      <c r="A29" s="35" t="s">
        <v>57</v>
      </c>
      <c r="E29" s="40" t="s">
        <v>1678</v>
      </c>
    </row>
    <row r="30" spans="1:5" ht="153">
      <c r="A30" t="s">
        <v>58</v>
      </c>
      <c r="E30" s="39" t="s">
        <v>1418</v>
      </c>
    </row>
    <row r="31" spans="1:16" ht="12.75">
      <c r="A31" t="s">
        <v>50</v>
      </c>
      <c s="34" t="s">
        <v>27</v>
      </c>
      <c s="34" t="s">
        <v>732</v>
      </c>
      <c s="35" t="s">
        <v>5</v>
      </c>
      <c s="6" t="s">
        <v>733</v>
      </c>
      <c s="36" t="s">
        <v>79</v>
      </c>
      <c s="37">
        <v>2000</v>
      </c>
      <c s="36">
        <v>0</v>
      </c>
      <c s="36">
        <f>ROUND(G31*H31,6)</f>
      </c>
      <c r="L31" s="38">
        <v>0</v>
      </c>
      <c s="32">
        <f>ROUND(ROUND(L31,2)*ROUND(G31,3),2)</f>
      </c>
      <c s="36" t="s">
        <v>970</v>
      </c>
      <c>
        <f>(M31*21)/100</f>
      </c>
      <c t="s">
        <v>28</v>
      </c>
    </row>
    <row r="32" spans="1:5" ht="12.75">
      <c r="A32" s="35" t="s">
        <v>56</v>
      </c>
      <c r="E32" s="39" t="s">
        <v>5</v>
      </c>
    </row>
    <row r="33" spans="1:5" ht="12.75">
      <c r="A33" s="35" t="s">
        <v>57</v>
      </c>
      <c r="E33" s="40" t="s">
        <v>5</v>
      </c>
    </row>
    <row r="34" spans="1:5" ht="63.75">
      <c r="A34" t="s">
        <v>58</v>
      </c>
      <c r="E34" s="39" t="s">
        <v>1679</v>
      </c>
    </row>
    <row r="35" spans="1:16" ht="12.75">
      <c r="A35" t="s">
        <v>50</v>
      </c>
      <c s="34" t="s">
        <v>70</v>
      </c>
      <c s="34" t="s">
        <v>849</v>
      </c>
      <c s="35" t="s">
        <v>5</v>
      </c>
      <c s="6" t="s">
        <v>850</v>
      </c>
      <c s="36" t="s">
        <v>79</v>
      </c>
      <c s="37">
        <v>4880</v>
      </c>
      <c s="36">
        <v>0</v>
      </c>
      <c s="36">
        <f>ROUND(G35*H35,6)</f>
      </c>
      <c r="L35" s="38">
        <v>0</v>
      </c>
      <c s="32">
        <f>ROUND(ROUND(L35,2)*ROUND(G35,3),2)</f>
      </c>
      <c s="36" t="s">
        <v>970</v>
      </c>
      <c>
        <f>(M35*21)/100</f>
      </c>
      <c t="s">
        <v>28</v>
      </c>
    </row>
    <row r="36" spans="1:5" ht="12.75">
      <c r="A36" s="35" t="s">
        <v>56</v>
      </c>
      <c r="E36" s="39" t="s">
        <v>5</v>
      </c>
    </row>
    <row r="37" spans="1:5" ht="76.5">
      <c r="A37" s="35" t="s">
        <v>57</v>
      </c>
      <c r="E37" s="40" t="s">
        <v>1680</v>
      </c>
    </row>
    <row r="38" spans="1:5" ht="114.75">
      <c r="A38" t="s">
        <v>58</v>
      </c>
      <c r="E38" s="39" t="s">
        <v>1419</v>
      </c>
    </row>
    <row r="39" spans="1:16" ht="12.75">
      <c r="A39" t="s">
        <v>50</v>
      </c>
      <c s="34" t="s">
        <v>83</v>
      </c>
      <c s="34" t="s">
        <v>853</v>
      </c>
      <c s="35" t="s">
        <v>5</v>
      </c>
      <c s="6" t="s">
        <v>854</v>
      </c>
      <c s="36" t="s">
        <v>79</v>
      </c>
      <c s="37">
        <v>6423</v>
      </c>
      <c s="36">
        <v>0</v>
      </c>
      <c s="36">
        <f>ROUND(G39*H39,6)</f>
      </c>
      <c r="L39" s="38">
        <v>0</v>
      </c>
      <c s="32">
        <f>ROUND(ROUND(L39,2)*ROUND(G39,3),2)</f>
      </c>
      <c s="36" t="s">
        <v>970</v>
      </c>
      <c>
        <f>(M39*21)/100</f>
      </c>
      <c t="s">
        <v>28</v>
      </c>
    </row>
    <row r="40" spans="1:5" ht="12.75">
      <c r="A40" s="35" t="s">
        <v>56</v>
      </c>
      <c r="E40" s="39" t="s">
        <v>5</v>
      </c>
    </row>
    <row r="41" spans="1:5" ht="12.75">
      <c r="A41" s="35" t="s">
        <v>57</v>
      </c>
      <c r="E41" s="40" t="s">
        <v>1681</v>
      </c>
    </row>
    <row r="42" spans="1:5" ht="153">
      <c r="A42" t="s">
        <v>58</v>
      </c>
      <c r="E42" s="39" t="s">
        <v>1620</v>
      </c>
    </row>
    <row r="43" spans="1:16" ht="12.75">
      <c r="A43" t="s">
        <v>50</v>
      </c>
      <c s="34" t="s">
        <v>87</v>
      </c>
      <c s="34" t="s">
        <v>1623</v>
      </c>
      <c s="35" t="s">
        <v>5</v>
      </c>
      <c s="6" t="s">
        <v>1624</v>
      </c>
      <c s="36" t="s">
        <v>75</v>
      </c>
      <c s="37">
        <v>2</v>
      </c>
      <c s="36">
        <v>0</v>
      </c>
      <c s="36">
        <f>ROUND(G43*H43,6)</f>
      </c>
      <c r="L43" s="38">
        <v>0</v>
      </c>
      <c s="32">
        <f>ROUND(ROUND(L43,2)*ROUND(G43,3),2)</f>
      </c>
      <c s="36" t="s">
        <v>970</v>
      </c>
      <c>
        <f>(M43*21)/100</f>
      </c>
      <c t="s">
        <v>28</v>
      </c>
    </row>
    <row r="44" spans="1:5" ht="12.75">
      <c r="A44" s="35" t="s">
        <v>56</v>
      </c>
      <c r="E44" s="39" t="s">
        <v>5</v>
      </c>
    </row>
    <row r="45" spans="1:5" ht="12.75">
      <c r="A45" s="35" t="s">
        <v>57</v>
      </c>
      <c r="E45" s="40" t="s">
        <v>5</v>
      </c>
    </row>
    <row r="46" spans="1:5" ht="127.5">
      <c r="A46" t="s">
        <v>58</v>
      </c>
      <c r="E46" s="39" t="s">
        <v>1346</v>
      </c>
    </row>
    <row r="47" spans="1:16" ht="12.75">
      <c r="A47" t="s">
        <v>50</v>
      </c>
      <c s="34" t="s">
        <v>91</v>
      </c>
      <c s="34" t="s">
        <v>1625</v>
      </c>
      <c s="35" t="s">
        <v>5</v>
      </c>
      <c s="6" t="s">
        <v>1626</v>
      </c>
      <c s="36" t="s">
        <v>75</v>
      </c>
      <c s="37">
        <v>2</v>
      </c>
      <c s="36">
        <v>0</v>
      </c>
      <c s="36">
        <f>ROUND(G47*H47,6)</f>
      </c>
      <c r="L47" s="38">
        <v>0</v>
      </c>
      <c s="32">
        <f>ROUND(ROUND(L47,2)*ROUND(G47,3),2)</f>
      </c>
      <c s="36" t="s">
        <v>970</v>
      </c>
      <c>
        <f>(M47*21)/100</f>
      </c>
      <c t="s">
        <v>28</v>
      </c>
    </row>
    <row r="48" spans="1:5" ht="12.75">
      <c r="A48" s="35" t="s">
        <v>56</v>
      </c>
      <c r="E48" s="39" t="s">
        <v>5</v>
      </c>
    </row>
    <row r="49" spans="1:5" ht="12.75">
      <c r="A49" s="35" t="s">
        <v>57</v>
      </c>
      <c r="E49" s="40" t="s">
        <v>5</v>
      </c>
    </row>
    <row r="50" spans="1:5" ht="153">
      <c r="A50" t="s">
        <v>58</v>
      </c>
      <c r="E50" s="39" t="s">
        <v>1309</v>
      </c>
    </row>
    <row r="51" spans="1:16" ht="12.75">
      <c r="A51" t="s">
        <v>50</v>
      </c>
      <c s="34" t="s">
        <v>95</v>
      </c>
      <c s="34" t="s">
        <v>1627</v>
      </c>
      <c s="35" t="s">
        <v>5</v>
      </c>
      <c s="6" t="s">
        <v>1628</v>
      </c>
      <c s="36" t="s">
        <v>75</v>
      </c>
      <c s="37">
        <v>1</v>
      </c>
      <c s="36">
        <v>0</v>
      </c>
      <c s="36">
        <f>ROUND(G51*H51,6)</f>
      </c>
      <c r="L51" s="38">
        <v>0</v>
      </c>
      <c s="32">
        <f>ROUND(ROUND(L51,2)*ROUND(G51,3),2)</f>
      </c>
      <c s="36" t="s">
        <v>970</v>
      </c>
      <c>
        <f>(M51*21)/100</f>
      </c>
      <c t="s">
        <v>28</v>
      </c>
    </row>
    <row r="52" spans="1:5" ht="12.75">
      <c r="A52" s="35" t="s">
        <v>56</v>
      </c>
      <c r="E52" s="39" t="s">
        <v>5</v>
      </c>
    </row>
    <row r="53" spans="1:5" ht="12.75">
      <c r="A53" s="35" t="s">
        <v>57</v>
      </c>
      <c r="E53" s="40" t="s">
        <v>5</v>
      </c>
    </row>
    <row r="54" spans="1:5" ht="178.5">
      <c r="A54" t="s">
        <v>58</v>
      </c>
      <c r="E54" s="39" t="s">
        <v>1630</v>
      </c>
    </row>
    <row r="55" spans="1:16" ht="12.75">
      <c r="A55" t="s">
        <v>50</v>
      </c>
      <c s="34" t="s">
        <v>99</v>
      </c>
      <c s="34" t="s">
        <v>1631</v>
      </c>
      <c s="35" t="s">
        <v>5</v>
      </c>
      <c s="6" t="s">
        <v>1632</v>
      </c>
      <c s="36" t="s">
        <v>75</v>
      </c>
      <c s="37">
        <v>1</v>
      </c>
      <c s="36">
        <v>0</v>
      </c>
      <c s="36">
        <f>ROUND(G55*H55,6)</f>
      </c>
      <c r="L55" s="38">
        <v>0</v>
      </c>
      <c s="32">
        <f>ROUND(ROUND(L55,2)*ROUND(G55,3),2)</f>
      </c>
      <c s="36" t="s">
        <v>970</v>
      </c>
      <c>
        <f>(M55*21)/100</f>
      </c>
      <c t="s">
        <v>28</v>
      </c>
    </row>
    <row r="56" spans="1:5" ht="12.75">
      <c r="A56" s="35" t="s">
        <v>56</v>
      </c>
      <c r="E56" s="39" t="s">
        <v>5</v>
      </c>
    </row>
    <row r="57" spans="1:5" ht="12.75">
      <c r="A57" s="35" t="s">
        <v>57</v>
      </c>
      <c r="E57" s="40" t="s">
        <v>5</v>
      </c>
    </row>
    <row r="58" spans="1:5" ht="127.5">
      <c r="A58" t="s">
        <v>58</v>
      </c>
      <c r="E58" s="39" t="s">
        <v>1346</v>
      </c>
    </row>
    <row r="59" spans="1:16" ht="12.75">
      <c r="A59" t="s">
        <v>50</v>
      </c>
      <c s="34" t="s">
        <v>103</v>
      </c>
      <c s="34" t="s">
        <v>1633</v>
      </c>
      <c s="35" t="s">
        <v>5</v>
      </c>
      <c s="6" t="s">
        <v>1634</v>
      </c>
      <c s="36" t="s">
        <v>75</v>
      </c>
      <c s="37">
        <v>1</v>
      </c>
      <c s="36">
        <v>0</v>
      </c>
      <c s="36">
        <f>ROUND(G59*H59,6)</f>
      </c>
      <c r="L59" s="38">
        <v>0</v>
      </c>
      <c s="32">
        <f>ROUND(ROUND(L59,2)*ROUND(G59,3),2)</f>
      </c>
      <c s="36" t="s">
        <v>970</v>
      </c>
      <c>
        <f>(M59*21)/100</f>
      </c>
      <c t="s">
        <v>28</v>
      </c>
    </row>
    <row r="60" spans="1:5" ht="12.75">
      <c r="A60" s="35" t="s">
        <v>56</v>
      </c>
      <c r="E60" s="39" t="s">
        <v>5</v>
      </c>
    </row>
    <row r="61" spans="1:5" ht="12.75">
      <c r="A61" s="35" t="s">
        <v>57</v>
      </c>
      <c r="E61" s="40" t="s">
        <v>5</v>
      </c>
    </row>
    <row r="62" spans="1:5" ht="153">
      <c r="A62" t="s">
        <v>58</v>
      </c>
      <c r="E62" s="39" t="s">
        <v>1309</v>
      </c>
    </row>
    <row r="63" spans="1:16" ht="12.75">
      <c r="A63" t="s">
        <v>50</v>
      </c>
      <c s="34" t="s">
        <v>107</v>
      </c>
      <c s="34" t="s">
        <v>1635</v>
      </c>
      <c s="35" t="s">
        <v>5</v>
      </c>
      <c s="6" t="s">
        <v>1636</v>
      </c>
      <c s="36" t="s">
        <v>75</v>
      </c>
      <c s="37">
        <v>2</v>
      </c>
      <c s="36">
        <v>0</v>
      </c>
      <c s="36">
        <f>ROUND(G63*H63,6)</f>
      </c>
      <c r="L63" s="38">
        <v>0</v>
      </c>
      <c s="32">
        <f>ROUND(ROUND(L63,2)*ROUND(G63,3),2)</f>
      </c>
      <c s="36" t="s">
        <v>970</v>
      </c>
      <c>
        <f>(M63*21)/100</f>
      </c>
      <c t="s">
        <v>28</v>
      </c>
    </row>
    <row r="64" spans="1:5" ht="12.75">
      <c r="A64" s="35" t="s">
        <v>56</v>
      </c>
      <c r="E64" s="39" t="s">
        <v>5</v>
      </c>
    </row>
    <row r="65" spans="1:5" ht="12.75">
      <c r="A65" s="35" t="s">
        <v>57</v>
      </c>
      <c r="E65" s="40" t="s">
        <v>1682</v>
      </c>
    </row>
    <row r="66" spans="1:5" ht="178.5">
      <c r="A66" t="s">
        <v>58</v>
      </c>
      <c r="E66" s="39" t="s">
        <v>1630</v>
      </c>
    </row>
    <row r="67" spans="1:16" ht="12.75">
      <c r="A67" t="s">
        <v>50</v>
      </c>
      <c s="34" t="s">
        <v>112</v>
      </c>
      <c s="34" t="s">
        <v>1638</v>
      </c>
      <c s="35" t="s">
        <v>5</v>
      </c>
      <c s="6" t="s">
        <v>1639</v>
      </c>
      <c s="36" t="s">
        <v>75</v>
      </c>
      <c s="37">
        <v>2</v>
      </c>
      <c s="36">
        <v>0</v>
      </c>
      <c s="36">
        <f>ROUND(G67*H67,6)</f>
      </c>
      <c r="L67" s="38">
        <v>0</v>
      </c>
      <c s="32">
        <f>ROUND(ROUND(L67,2)*ROUND(G67,3),2)</f>
      </c>
      <c s="36" t="s">
        <v>970</v>
      </c>
      <c>
        <f>(M67*21)/100</f>
      </c>
      <c t="s">
        <v>28</v>
      </c>
    </row>
    <row r="68" spans="1:5" ht="12.75">
      <c r="A68" s="35" t="s">
        <v>56</v>
      </c>
      <c r="E68" s="39" t="s">
        <v>5</v>
      </c>
    </row>
    <row r="69" spans="1:5" ht="12.75">
      <c r="A69" s="35" t="s">
        <v>57</v>
      </c>
      <c r="E69" s="40" t="s">
        <v>1682</v>
      </c>
    </row>
    <row r="70" spans="1:5" ht="127.5">
      <c r="A70" t="s">
        <v>58</v>
      </c>
      <c r="E70" s="39" t="s">
        <v>1346</v>
      </c>
    </row>
    <row r="71" spans="1:16" ht="12.75">
      <c r="A71" t="s">
        <v>50</v>
      </c>
      <c s="34" t="s">
        <v>116</v>
      </c>
      <c s="34" t="s">
        <v>1640</v>
      </c>
      <c s="35" t="s">
        <v>5</v>
      </c>
      <c s="6" t="s">
        <v>1641</v>
      </c>
      <c s="36" t="s">
        <v>75</v>
      </c>
      <c s="37">
        <v>2</v>
      </c>
      <c s="36">
        <v>0</v>
      </c>
      <c s="36">
        <f>ROUND(G71*H71,6)</f>
      </c>
      <c r="L71" s="38">
        <v>0</v>
      </c>
      <c s="32">
        <f>ROUND(ROUND(L71,2)*ROUND(G71,3),2)</f>
      </c>
      <c s="36" t="s">
        <v>970</v>
      </c>
      <c>
        <f>(M71*21)/100</f>
      </c>
      <c t="s">
        <v>28</v>
      </c>
    </row>
    <row r="72" spans="1:5" ht="12.75">
      <c r="A72" s="35" t="s">
        <v>56</v>
      </c>
      <c r="E72" s="39" t="s">
        <v>5</v>
      </c>
    </row>
    <row r="73" spans="1:5" ht="12.75">
      <c r="A73" s="35" t="s">
        <v>57</v>
      </c>
      <c r="E73" s="40" t="s">
        <v>1682</v>
      </c>
    </row>
    <row r="74" spans="1:5" ht="153">
      <c r="A74" t="s">
        <v>58</v>
      </c>
      <c r="E74" s="39" t="s">
        <v>1309</v>
      </c>
    </row>
    <row r="75" spans="1:16" ht="12.75">
      <c r="A75" t="s">
        <v>50</v>
      </c>
      <c s="34" t="s">
        <v>119</v>
      </c>
      <c s="34" t="s">
        <v>1642</v>
      </c>
      <c s="35" t="s">
        <v>5</v>
      </c>
      <c s="6" t="s">
        <v>1643</v>
      </c>
      <c s="36" t="s">
        <v>75</v>
      </c>
      <c s="37">
        <v>6</v>
      </c>
      <c s="36">
        <v>0</v>
      </c>
      <c s="36">
        <f>ROUND(G75*H75,6)</f>
      </c>
      <c r="L75" s="38">
        <v>0</v>
      </c>
      <c s="32">
        <f>ROUND(ROUND(L75,2)*ROUND(G75,3),2)</f>
      </c>
      <c s="36" t="s">
        <v>970</v>
      </c>
      <c>
        <f>(M75*21)/100</f>
      </c>
      <c t="s">
        <v>28</v>
      </c>
    </row>
    <row r="76" spans="1:5" ht="12.75">
      <c r="A76" s="35" t="s">
        <v>56</v>
      </c>
      <c r="E76" s="39" t="s">
        <v>5</v>
      </c>
    </row>
    <row r="77" spans="1:5" ht="38.25">
      <c r="A77" s="35" t="s">
        <v>57</v>
      </c>
      <c r="E77" s="40" t="s">
        <v>1683</v>
      </c>
    </row>
    <row r="78" spans="1:5" ht="178.5">
      <c r="A78" t="s">
        <v>58</v>
      </c>
      <c r="E78" s="39" t="s">
        <v>1630</v>
      </c>
    </row>
    <row r="79" spans="1:16" ht="25.5">
      <c r="A79" t="s">
        <v>50</v>
      </c>
      <c s="34" t="s">
        <v>122</v>
      </c>
      <c s="34" t="s">
        <v>1645</v>
      </c>
      <c s="35" t="s">
        <v>5</v>
      </c>
      <c s="6" t="s">
        <v>1646</v>
      </c>
      <c s="36" t="s">
        <v>75</v>
      </c>
      <c s="37">
        <v>6</v>
      </c>
      <c s="36">
        <v>0</v>
      </c>
      <c s="36">
        <f>ROUND(G79*H79,6)</f>
      </c>
      <c r="L79" s="38">
        <v>0</v>
      </c>
      <c s="32">
        <f>ROUND(ROUND(L79,2)*ROUND(G79,3),2)</f>
      </c>
      <c s="36" t="s">
        <v>970</v>
      </c>
      <c>
        <f>(M79*21)/100</f>
      </c>
      <c t="s">
        <v>28</v>
      </c>
    </row>
    <row r="80" spans="1:5" ht="12.75">
      <c r="A80" s="35" t="s">
        <v>56</v>
      </c>
      <c r="E80" s="39" t="s">
        <v>5</v>
      </c>
    </row>
    <row r="81" spans="1:5" ht="38.25">
      <c r="A81" s="35" t="s">
        <v>57</v>
      </c>
      <c r="E81" s="40" t="s">
        <v>1683</v>
      </c>
    </row>
    <row r="82" spans="1:5" ht="127.5">
      <c r="A82" t="s">
        <v>58</v>
      </c>
      <c r="E82" s="39" t="s">
        <v>1346</v>
      </c>
    </row>
    <row r="83" spans="1:16" ht="12.75">
      <c r="A83" t="s">
        <v>50</v>
      </c>
      <c s="34" t="s">
        <v>126</v>
      </c>
      <c s="34" t="s">
        <v>1648</v>
      </c>
      <c s="35" t="s">
        <v>5</v>
      </c>
      <c s="6" t="s">
        <v>1649</v>
      </c>
      <c s="36" t="s">
        <v>75</v>
      </c>
      <c s="37">
        <v>2</v>
      </c>
      <c s="36">
        <v>0</v>
      </c>
      <c s="36">
        <f>ROUND(G83*H83,6)</f>
      </c>
      <c r="L83" s="38">
        <v>0</v>
      </c>
      <c s="32">
        <f>ROUND(ROUND(L83,2)*ROUND(G83,3),2)</f>
      </c>
      <c s="36" t="s">
        <v>970</v>
      </c>
      <c>
        <f>(M83*21)/100</f>
      </c>
      <c t="s">
        <v>28</v>
      </c>
    </row>
    <row r="84" spans="1:5" ht="12.75">
      <c r="A84" s="35" t="s">
        <v>56</v>
      </c>
      <c r="E84" s="39" t="s">
        <v>5</v>
      </c>
    </row>
    <row r="85" spans="1:5" ht="12.75">
      <c r="A85" s="35" t="s">
        <v>57</v>
      </c>
      <c r="E85" s="40" t="s">
        <v>1684</v>
      </c>
    </row>
    <row r="86" spans="1:5" ht="127.5">
      <c r="A86" t="s">
        <v>58</v>
      </c>
      <c r="E86" s="39" t="s">
        <v>1424</v>
      </c>
    </row>
    <row r="87" spans="1:16" ht="12.75">
      <c r="A87" t="s">
        <v>50</v>
      </c>
      <c s="34" t="s">
        <v>129</v>
      </c>
      <c s="34" t="s">
        <v>923</v>
      </c>
      <c s="35" t="s">
        <v>5</v>
      </c>
      <c s="6" t="s">
        <v>924</v>
      </c>
      <c s="36" t="s">
        <v>75</v>
      </c>
      <c s="37">
        <v>2</v>
      </c>
      <c s="36">
        <v>0</v>
      </c>
      <c s="36">
        <f>ROUND(G87*H87,6)</f>
      </c>
      <c r="L87" s="38">
        <v>0</v>
      </c>
      <c s="32">
        <f>ROUND(ROUND(L87,2)*ROUND(G87,3),2)</f>
      </c>
      <c s="36" t="s">
        <v>970</v>
      </c>
      <c>
        <f>(M87*21)/100</f>
      </c>
      <c t="s">
        <v>28</v>
      </c>
    </row>
    <row r="88" spans="1:5" ht="12.75">
      <c r="A88" s="35" t="s">
        <v>56</v>
      </c>
      <c r="E88" s="39" t="s">
        <v>5</v>
      </c>
    </row>
    <row r="89" spans="1:5" ht="12.75">
      <c r="A89" s="35" t="s">
        <v>57</v>
      </c>
      <c r="E89" s="40" t="s">
        <v>5</v>
      </c>
    </row>
    <row r="90" spans="1:5" ht="165.75">
      <c r="A90" t="s">
        <v>58</v>
      </c>
      <c r="E90" s="39" t="s">
        <v>1425</v>
      </c>
    </row>
    <row r="91" spans="1:16" ht="12.75">
      <c r="A91" t="s">
        <v>50</v>
      </c>
      <c s="34" t="s">
        <v>134</v>
      </c>
      <c s="34" t="s">
        <v>925</v>
      </c>
      <c s="35" t="s">
        <v>5</v>
      </c>
      <c s="6" t="s">
        <v>926</v>
      </c>
      <c s="36" t="s">
        <v>75</v>
      </c>
      <c s="37">
        <v>2</v>
      </c>
      <c s="36">
        <v>0</v>
      </c>
      <c s="36">
        <f>ROUND(G91*H91,6)</f>
      </c>
      <c r="L91" s="38">
        <v>0</v>
      </c>
      <c s="32">
        <f>ROUND(ROUND(L91,2)*ROUND(G91,3),2)</f>
      </c>
      <c s="36" t="s">
        <v>970</v>
      </c>
      <c>
        <f>(M91*21)/100</f>
      </c>
      <c t="s">
        <v>28</v>
      </c>
    </row>
    <row r="92" spans="1:5" ht="12.75">
      <c r="A92" s="35" t="s">
        <v>56</v>
      </c>
      <c r="E92" s="39" t="s">
        <v>5</v>
      </c>
    </row>
    <row r="93" spans="1:5" ht="12.75">
      <c r="A93" s="35" t="s">
        <v>57</v>
      </c>
      <c r="E93" s="40" t="s">
        <v>5</v>
      </c>
    </row>
    <row r="94" spans="1:5" ht="127.5">
      <c r="A94" t="s">
        <v>58</v>
      </c>
      <c r="E94" s="39" t="s">
        <v>1346</v>
      </c>
    </row>
    <row r="95" spans="1:16" ht="12.75">
      <c r="A95" t="s">
        <v>50</v>
      </c>
      <c s="34" t="s">
        <v>137</v>
      </c>
      <c s="34" t="s">
        <v>1685</v>
      </c>
      <c s="35" t="s">
        <v>5</v>
      </c>
      <c s="6" t="s">
        <v>1686</v>
      </c>
      <c s="36" t="s">
        <v>75</v>
      </c>
      <c s="37">
        <v>1</v>
      </c>
      <c s="36">
        <v>0</v>
      </c>
      <c s="36">
        <f>ROUND(G95*H95,6)</f>
      </c>
      <c r="L95" s="38">
        <v>0</v>
      </c>
      <c s="32">
        <f>ROUND(ROUND(L95,2)*ROUND(G95,3),2)</f>
      </c>
      <c s="36" t="s">
        <v>970</v>
      </c>
      <c>
        <f>(M95*21)/100</f>
      </c>
      <c t="s">
        <v>28</v>
      </c>
    </row>
    <row r="96" spans="1:5" ht="12.75">
      <c r="A96" s="35" t="s">
        <v>56</v>
      </c>
      <c r="E96" s="39" t="s">
        <v>5</v>
      </c>
    </row>
    <row r="97" spans="1:5" ht="12.75">
      <c r="A97" s="35" t="s">
        <v>57</v>
      </c>
      <c r="E97" s="40" t="s">
        <v>5</v>
      </c>
    </row>
    <row r="98" spans="1:5" ht="165.75">
      <c r="A98" t="s">
        <v>58</v>
      </c>
      <c r="E98" s="39" t="s">
        <v>1425</v>
      </c>
    </row>
    <row r="99" spans="1:16" ht="12.75">
      <c r="A99" t="s">
        <v>50</v>
      </c>
      <c s="34" t="s">
        <v>140</v>
      </c>
      <c s="34" t="s">
        <v>1651</v>
      </c>
      <c s="35" t="s">
        <v>5</v>
      </c>
      <c s="6" t="s">
        <v>1652</v>
      </c>
      <c s="36" t="s">
        <v>75</v>
      </c>
      <c s="37">
        <v>2</v>
      </c>
      <c s="36">
        <v>0</v>
      </c>
      <c s="36">
        <f>ROUND(G99*H99,6)</f>
      </c>
      <c r="L99" s="38">
        <v>0</v>
      </c>
      <c s="32">
        <f>ROUND(ROUND(L99,2)*ROUND(G99,3),2)</f>
      </c>
      <c s="36" t="s">
        <v>970</v>
      </c>
      <c>
        <f>(M99*21)/100</f>
      </c>
      <c t="s">
        <v>28</v>
      </c>
    </row>
    <row r="100" spans="1:5" ht="12.75">
      <c r="A100" s="35" t="s">
        <v>56</v>
      </c>
      <c r="E100" s="39" t="s">
        <v>5</v>
      </c>
    </row>
    <row r="101" spans="1:5" ht="12.75">
      <c r="A101" s="35" t="s">
        <v>57</v>
      </c>
      <c r="E101" s="40" t="s">
        <v>1687</v>
      </c>
    </row>
    <row r="102" spans="1:5" ht="165.75">
      <c r="A102" t="s">
        <v>58</v>
      </c>
      <c r="E102" s="39" t="s">
        <v>1425</v>
      </c>
    </row>
    <row r="103" spans="1:16" ht="12.75">
      <c r="A103" t="s">
        <v>50</v>
      </c>
      <c s="34" t="s">
        <v>143</v>
      </c>
      <c s="34" t="s">
        <v>1654</v>
      </c>
      <c s="35" t="s">
        <v>5</v>
      </c>
      <c s="6" t="s">
        <v>1655</v>
      </c>
      <c s="36" t="s">
        <v>75</v>
      </c>
      <c s="37">
        <v>2</v>
      </c>
      <c s="36">
        <v>0</v>
      </c>
      <c s="36">
        <f>ROUND(G103*H103,6)</f>
      </c>
      <c r="L103" s="38">
        <v>0</v>
      </c>
      <c s="32">
        <f>ROUND(ROUND(L103,2)*ROUND(G103,3),2)</f>
      </c>
      <c s="36" t="s">
        <v>970</v>
      </c>
      <c>
        <f>(M103*21)/100</f>
      </c>
      <c t="s">
        <v>28</v>
      </c>
    </row>
    <row r="104" spans="1:5" ht="12.75">
      <c r="A104" s="35" t="s">
        <v>56</v>
      </c>
      <c r="E104" s="39" t="s">
        <v>5</v>
      </c>
    </row>
    <row r="105" spans="1:5" ht="12.75">
      <c r="A105" s="35" t="s">
        <v>57</v>
      </c>
      <c r="E105" s="40" t="s">
        <v>1687</v>
      </c>
    </row>
    <row r="106" spans="1:5" ht="127.5">
      <c r="A106" t="s">
        <v>58</v>
      </c>
      <c r="E106" s="39" t="s">
        <v>1346</v>
      </c>
    </row>
    <row r="107" spans="1:16" ht="12.75">
      <c r="A107" t="s">
        <v>50</v>
      </c>
      <c s="34" t="s">
        <v>147</v>
      </c>
      <c s="34" t="s">
        <v>1688</v>
      </c>
      <c s="35" t="s">
        <v>5</v>
      </c>
      <c s="6" t="s">
        <v>1689</v>
      </c>
      <c s="36" t="s">
        <v>75</v>
      </c>
      <c s="37">
        <v>1</v>
      </c>
      <c s="36">
        <v>0</v>
      </c>
      <c s="36">
        <f>ROUND(G107*H107,6)</f>
      </c>
      <c r="L107" s="38">
        <v>0</v>
      </c>
      <c s="32">
        <f>ROUND(ROUND(L107,2)*ROUND(G107,3),2)</f>
      </c>
      <c s="36" t="s">
        <v>970</v>
      </c>
      <c>
        <f>(M107*21)/100</f>
      </c>
      <c t="s">
        <v>28</v>
      </c>
    </row>
    <row r="108" spans="1:5" ht="12.75">
      <c r="A108" s="35" t="s">
        <v>56</v>
      </c>
      <c r="E108" s="39" t="s">
        <v>5</v>
      </c>
    </row>
    <row r="109" spans="1:5" ht="12.75">
      <c r="A109" s="35" t="s">
        <v>57</v>
      </c>
      <c r="E109" s="40" t="s">
        <v>5</v>
      </c>
    </row>
    <row r="110" spans="1:5" ht="114.75">
      <c r="A110" t="s">
        <v>58</v>
      </c>
      <c r="E110" s="39" t="s">
        <v>1327</v>
      </c>
    </row>
    <row r="111" spans="1:16" ht="12.75">
      <c r="A111" t="s">
        <v>50</v>
      </c>
      <c s="34" t="s">
        <v>151</v>
      </c>
      <c s="34" t="s">
        <v>1690</v>
      </c>
      <c s="35" t="s">
        <v>5</v>
      </c>
      <c s="6" t="s">
        <v>1691</v>
      </c>
      <c s="36" t="s">
        <v>75</v>
      </c>
      <c s="37">
        <v>1</v>
      </c>
      <c s="36">
        <v>0</v>
      </c>
      <c s="36">
        <f>ROUND(G111*H111,6)</f>
      </c>
      <c r="L111" s="38">
        <v>0</v>
      </c>
      <c s="32">
        <f>ROUND(ROUND(L111,2)*ROUND(G111,3),2)</f>
      </c>
      <c s="36" t="s">
        <v>970</v>
      </c>
      <c>
        <f>(M111*21)/100</f>
      </c>
      <c t="s">
        <v>28</v>
      </c>
    </row>
    <row r="112" spans="1:5" ht="12.75">
      <c r="A112" s="35" t="s">
        <v>56</v>
      </c>
      <c r="E112" s="39" t="s">
        <v>5</v>
      </c>
    </row>
    <row r="113" spans="1:5" ht="12.75">
      <c r="A113" s="35" t="s">
        <v>57</v>
      </c>
      <c r="E113" s="40" t="s">
        <v>5</v>
      </c>
    </row>
    <row r="114" spans="1:5" ht="127.5">
      <c r="A114" t="s">
        <v>58</v>
      </c>
      <c r="E114" s="39" t="s">
        <v>1692</v>
      </c>
    </row>
    <row r="115" spans="1:16" ht="12.75">
      <c r="A115" t="s">
        <v>50</v>
      </c>
      <c s="34" t="s">
        <v>155</v>
      </c>
      <c s="34" t="s">
        <v>1693</v>
      </c>
      <c s="35" t="s">
        <v>5</v>
      </c>
      <c s="6" t="s">
        <v>1694</v>
      </c>
      <c s="36" t="s">
        <v>75</v>
      </c>
      <c s="37">
        <v>1</v>
      </c>
      <c s="36">
        <v>0</v>
      </c>
      <c s="36">
        <f>ROUND(G115*H115,6)</f>
      </c>
      <c r="L115" s="38">
        <v>0</v>
      </c>
      <c s="32">
        <f>ROUND(ROUND(L115,2)*ROUND(G115,3),2)</f>
      </c>
      <c s="36" t="s">
        <v>970</v>
      </c>
      <c>
        <f>(M115*21)/100</f>
      </c>
      <c t="s">
        <v>28</v>
      </c>
    </row>
    <row r="116" spans="1:5" ht="12.75">
      <c r="A116" s="35" t="s">
        <v>56</v>
      </c>
      <c r="E116" s="39" t="s">
        <v>5</v>
      </c>
    </row>
    <row r="117" spans="1:5" ht="12.75">
      <c r="A117" s="35" t="s">
        <v>57</v>
      </c>
      <c r="E117" s="40" t="s">
        <v>5</v>
      </c>
    </row>
    <row r="118" spans="1:5" ht="153">
      <c r="A118" t="s">
        <v>58</v>
      </c>
      <c r="E118" s="39" t="s">
        <v>1309</v>
      </c>
    </row>
    <row r="119" spans="1:16" ht="12.75">
      <c r="A119" t="s">
        <v>50</v>
      </c>
      <c s="34" t="s">
        <v>158</v>
      </c>
      <c s="34" t="s">
        <v>574</v>
      </c>
      <c s="35" t="s">
        <v>5</v>
      </c>
      <c s="6" t="s">
        <v>1656</v>
      </c>
      <c s="36" t="s">
        <v>110</v>
      </c>
      <c s="37">
        <v>0.15</v>
      </c>
      <c s="36">
        <v>0</v>
      </c>
      <c s="36">
        <f>ROUND(G119*H119,6)</f>
      </c>
      <c r="L119" s="38">
        <v>0</v>
      </c>
      <c s="32">
        <f>ROUND(ROUND(L119,2)*ROUND(G119,3),2)</f>
      </c>
      <c s="36" t="s">
        <v>55</v>
      </c>
      <c>
        <f>(M119*21)/100</f>
      </c>
      <c t="s">
        <v>28</v>
      </c>
    </row>
    <row r="120" spans="1:5" ht="12.75">
      <c r="A120" s="35" t="s">
        <v>56</v>
      </c>
      <c r="E120" s="39" t="s">
        <v>5</v>
      </c>
    </row>
    <row r="121" spans="1:5" ht="12.75">
      <c r="A121" s="35" t="s">
        <v>57</v>
      </c>
      <c r="E121" s="40" t="s">
        <v>5</v>
      </c>
    </row>
    <row r="122" spans="1:5" ht="140.25">
      <c r="A122" t="s">
        <v>58</v>
      </c>
      <c r="E122" s="39" t="s">
        <v>1337</v>
      </c>
    </row>
    <row r="123" spans="1:16" ht="12.75">
      <c r="A123" t="s">
        <v>50</v>
      </c>
      <c s="34" t="s">
        <v>162</v>
      </c>
      <c s="34" t="s">
        <v>1695</v>
      </c>
      <c s="35" t="s">
        <v>5</v>
      </c>
      <c s="6" t="s">
        <v>1696</v>
      </c>
      <c s="36" t="s">
        <v>110</v>
      </c>
      <c s="37">
        <v>1</v>
      </c>
      <c s="36">
        <v>0</v>
      </c>
      <c s="36">
        <f>ROUND(G123*H123,6)</f>
      </c>
      <c r="L123" s="38">
        <v>0</v>
      </c>
      <c s="32">
        <f>ROUND(ROUND(L123,2)*ROUND(G123,3),2)</f>
      </c>
      <c s="36" t="s">
        <v>55</v>
      </c>
      <c>
        <f>(M123*21)/100</f>
      </c>
      <c t="s">
        <v>28</v>
      </c>
    </row>
    <row r="124" spans="1:5" ht="12.75">
      <c r="A124" s="35" t="s">
        <v>56</v>
      </c>
      <c r="E124" s="39" t="s">
        <v>5</v>
      </c>
    </row>
    <row r="125" spans="1:5" ht="12.75">
      <c r="A125" s="35" t="s">
        <v>57</v>
      </c>
      <c r="E125" s="40" t="s">
        <v>5</v>
      </c>
    </row>
    <row r="126" spans="1:5" ht="12.75">
      <c r="A126" t="s">
        <v>58</v>
      </c>
      <c r="E126" s="39" t="s">
        <v>59</v>
      </c>
    </row>
    <row r="127" spans="1:16" ht="12.75">
      <c r="A127" t="s">
        <v>50</v>
      </c>
      <c s="34" t="s">
        <v>165</v>
      </c>
      <c s="34" t="s">
        <v>1697</v>
      </c>
      <c s="35" t="s">
        <v>5</v>
      </c>
      <c s="6" t="s">
        <v>1698</v>
      </c>
      <c s="36" t="s">
        <v>110</v>
      </c>
      <c s="37">
        <v>1</v>
      </c>
      <c s="36">
        <v>0</v>
      </c>
      <c s="36">
        <f>ROUND(G127*H127,6)</f>
      </c>
      <c r="L127" s="38">
        <v>0</v>
      </c>
      <c s="32">
        <f>ROUND(ROUND(L127,2)*ROUND(G127,3),2)</f>
      </c>
      <c s="36" t="s">
        <v>55</v>
      </c>
      <c>
        <f>(M127*21)/100</f>
      </c>
      <c t="s">
        <v>28</v>
      </c>
    </row>
    <row r="128" spans="1:5" ht="12.75">
      <c r="A128" s="35" t="s">
        <v>56</v>
      </c>
      <c r="E128" s="39" t="s">
        <v>5</v>
      </c>
    </row>
    <row r="129" spans="1:5" ht="12.75">
      <c r="A129" s="35" t="s">
        <v>57</v>
      </c>
      <c r="E129" s="40" t="s">
        <v>5</v>
      </c>
    </row>
    <row r="130" spans="1:5" ht="76.5">
      <c r="A130" t="s">
        <v>58</v>
      </c>
      <c r="E130" s="39" t="s">
        <v>1699</v>
      </c>
    </row>
    <row r="131" spans="1:16" ht="12.75">
      <c r="A131" t="s">
        <v>50</v>
      </c>
      <c s="34" t="s">
        <v>169</v>
      </c>
      <c s="34" t="s">
        <v>941</v>
      </c>
      <c s="35" t="s">
        <v>5</v>
      </c>
      <c s="6" t="s">
        <v>942</v>
      </c>
      <c s="36" t="s">
        <v>54</v>
      </c>
      <c s="37">
        <v>80</v>
      </c>
      <c s="36">
        <v>0</v>
      </c>
      <c s="36">
        <f>ROUND(G131*H131,6)</f>
      </c>
      <c r="L131" s="38">
        <v>0</v>
      </c>
      <c s="32">
        <f>ROUND(ROUND(L131,2)*ROUND(G131,3),2)</f>
      </c>
      <c s="36" t="s">
        <v>55</v>
      </c>
      <c>
        <f>(M131*21)/100</f>
      </c>
      <c t="s">
        <v>28</v>
      </c>
    </row>
    <row r="132" spans="1:5" ht="12.75">
      <c r="A132" s="35" t="s">
        <v>56</v>
      </c>
      <c r="E132" s="39" t="s">
        <v>5</v>
      </c>
    </row>
    <row r="133" spans="1:5" ht="12.75">
      <c r="A133" s="35" t="s">
        <v>57</v>
      </c>
      <c r="E133" s="40" t="s">
        <v>5</v>
      </c>
    </row>
    <row r="134" spans="1:5" ht="89.25">
      <c r="A134" t="s">
        <v>58</v>
      </c>
      <c r="E134" s="39" t="s">
        <v>1657</v>
      </c>
    </row>
    <row r="135" spans="1:16" ht="12.75">
      <c r="A135" t="s">
        <v>50</v>
      </c>
      <c s="34" t="s">
        <v>173</v>
      </c>
      <c s="34" t="s">
        <v>946</v>
      </c>
      <c s="35" t="s">
        <v>5</v>
      </c>
      <c s="6" t="s">
        <v>1666</v>
      </c>
      <c s="36" t="s">
        <v>948</v>
      </c>
      <c s="37">
        <v>1</v>
      </c>
      <c s="36">
        <v>0</v>
      </c>
      <c s="36">
        <f>ROUND(G135*H135,6)</f>
      </c>
      <c r="L135" s="38">
        <v>0</v>
      </c>
      <c s="32">
        <f>ROUND(ROUND(L135,2)*ROUND(G135,3),2)</f>
      </c>
      <c s="36" t="s">
        <v>55</v>
      </c>
      <c>
        <f>(M135*21)/100</f>
      </c>
      <c t="s">
        <v>28</v>
      </c>
    </row>
    <row r="136" spans="1:5" ht="12.75">
      <c r="A136" s="35" t="s">
        <v>56</v>
      </c>
      <c r="E136" s="39" t="s">
        <v>5</v>
      </c>
    </row>
    <row r="137" spans="1:5" ht="12.75">
      <c r="A137" s="35" t="s">
        <v>57</v>
      </c>
      <c r="E137" s="40" t="s">
        <v>5</v>
      </c>
    </row>
    <row r="138" spans="1:5" ht="153">
      <c r="A138" t="s">
        <v>58</v>
      </c>
      <c r="E138" s="39" t="s">
        <v>1667</v>
      </c>
    </row>
    <row r="139" spans="1:16" ht="12.75">
      <c r="A139" t="s">
        <v>50</v>
      </c>
      <c s="34" t="s">
        <v>177</v>
      </c>
      <c s="34" t="s">
        <v>950</v>
      </c>
      <c s="35" t="s">
        <v>5</v>
      </c>
      <c s="6" t="s">
        <v>951</v>
      </c>
      <c s="36" t="s">
        <v>110</v>
      </c>
      <c s="37">
        <v>1</v>
      </c>
      <c s="36">
        <v>0</v>
      </c>
      <c s="36">
        <f>ROUND(G139*H139,6)</f>
      </c>
      <c r="L139" s="38">
        <v>0</v>
      </c>
      <c s="32">
        <f>ROUND(ROUND(L139,2)*ROUND(G139,3),2)</f>
      </c>
      <c s="36" t="s">
        <v>55</v>
      </c>
      <c>
        <f>(M139*21)/100</f>
      </c>
      <c t="s">
        <v>28</v>
      </c>
    </row>
    <row r="140" spans="1:5" ht="12.75">
      <c r="A140" s="35" t="s">
        <v>56</v>
      </c>
      <c r="E140" s="39" t="s">
        <v>5</v>
      </c>
    </row>
    <row r="141" spans="1:5" ht="12.75">
      <c r="A141" s="35" t="s">
        <v>57</v>
      </c>
      <c r="E141" s="40" t="s">
        <v>5</v>
      </c>
    </row>
    <row r="142" spans="1:5" ht="127.5">
      <c r="A142" t="s">
        <v>58</v>
      </c>
      <c r="E142" s="39" t="s">
        <v>1424</v>
      </c>
    </row>
    <row r="143" spans="1:16" ht="12.75">
      <c r="A143" t="s">
        <v>50</v>
      </c>
      <c s="34" t="s">
        <v>181</v>
      </c>
      <c s="34" t="s">
        <v>593</v>
      </c>
      <c s="35" t="s">
        <v>5</v>
      </c>
      <c s="6" t="s">
        <v>594</v>
      </c>
      <c s="36" t="s">
        <v>595</v>
      </c>
      <c s="37">
        <v>96</v>
      </c>
      <c s="36">
        <v>0</v>
      </c>
      <c s="36">
        <f>ROUND(G143*H143,6)</f>
      </c>
      <c r="L143" s="38">
        <v>0</v>
      </c>
      <c s="32">
        <f>ROUND(ROUND(L143,2)*ROUND(G143,3),2)</f>
      </c>
      <c s="36" t="s">
        <v>55</v>
      </c>
      <c>
        <f>(M143*21)/100</f>
      </c>
      <c t="s">
        <v>28</v>
      </c>
    </row>
    <row r="144" spans="1:5" ht="12.75">
      <c r="A144" s="35" t="s">
        <v>56</v>
      </c>
      <c r="E144" s="39" t="s">
        <v>5</v>
      </c>
    </row>
    <row r="145" spans="1:5" ht="51">
      <c r="A145" s="35" t="s">
        <v>57</v>
      </c>
      <c r="E145" s="40" t="s">
        <v>1700</v>
      </c>
    </row>
    <row r="146" spans="1:5" ht="153">
      <c r="A146" t="s">
        <v>58</v>
      </c>
      <c r="E146" s="39" t="s">
        <v>1669</v>
      </c>
    </row>
    <row r="147" spans="1:16" ht="12.75">
      <c r="A147" t="s">
        <v>50</v>
      </c>
      <c s="34" t="s">
        <v>185</v>
      </c>
      <c s="34" t="s">
        <v>954</v>
      </c>
      <c s="35" t="s">
        <v>5</v>
      </c>
      <c s="6" t="s">
        <v>955</v>
      </c>
      <c s="36" t="s">
        <v>79</v>
      </c>
      <c s="37">
        <v>6880</v>
      </c>
      <c s="36">
        <v>0</v>
      </c>
      <c s="36">
        <f>ROUND(G147*H147,6)</f>
      </c>
      <c r="L147" s="38">
        <v>0</v>
      </c>
      <c s="32">
        <f>ROUND(ROUND(L147,2)*ROUND(G147,3),2)</f>
      </c>
      <c s="36" t="s">
        <v>55</v>
      </c>
      <c>
        <f>(M147*21)/100</f>
      </c>
      <c t="s">
        <v>28</v>
      </c>
    </row>
    <row r="148" spans="1:5" ht="12.75">
      <c r="A148" s="35" t="s">
        <v>56</v>
      </c>
      <c r="E148" s="39" t="s">
        <v>5</v>
      </c>
    </row>
    <row r="149" spans="1:5" ht="76.5">
      <c r="A149" s="35" t="s">
        <v>57</v>
      </c>
      <c r="E149" s="40" t="s">
        <v>1701</v>
      </c>
    </row>
    <row r="150" spans="1:5" ht="114.75">
      <c r="A150" t="s">
        <v>58</v>
      </c>
      <c r="E150" s="39" t="s">
        <v>1671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1702</v>
      </c>
      <c s="41">
        <f>Rekapitulace!C29</f>
      </c>
      <c s="20" t="s">
        <v>0</v>
      </c>
      <c t="s">
        <v>23</v>
      </c>
      <c t="s">
        <v>28</v>
      </c>
    </row>
    <row r="4" spans="1:16" ht="32" customHeight="1">
      <c r="A4" s="24" t="s">
        <v>20</v>
      </c>
      <c s="25" t="s">
        <v>29</v>
      </c>
      <c s="27" t="s">
        <v>1702</v>
      </c>
      <c r="E4" s="26" t="s">
        <v>1703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COUNTIFS(L8:L169,"=0",A8:A169,"P")+COUNTIFS(L8:L169,"",A8:A169,"P")+SUM(Q8:Q169)</f>
      </c>
    </row>
    <row r="8" spans="1:13" ht="12.75">
      <c r="A8" t="s">
        <v>45</v>
      </c>
      <c r="C8" s="28" t="s">
        <v>1706</v>
      </c>
      <c r="E8" s="30" t="s">
        <v>1705</v>
      </c>
      <c r="J8" s="29">
        <f>0+J9+J26+J31+J144</f>
      </c>
      <c s="29">
        <f>0+K9+K26+K31+K144</f>
      </c>
      <c s="29">
        <f>0+L9+L26+L31+L144</f>
      </c>
      <c s="29">
        <f>0+M9+M26+M31+M144</f>
      </c>
    </row>
    <row r="9" spans="1:13" ht="12.75">
      <c r="A9" t="s">
        <v>47</v>
      </c>
      <c r="C9" s="31" t="s">
        <v>51</v>
      </c>
      <c r="E9" s="33" t="s">
        <v>60</v>
      </c>
      <c r="J9" s="32">
        <f>0</f>
      </c>
      <c s="32">
        <f>0</f>
      </c>
      <c s="32">
        <f>0+L10+L14+L18+L22</f>
      </c>
      <c s="32">
        <f>0+M10+M14+M18+M22</f>
      </c>
    </row>
    <row r="10" spans="1:16" ht="12.75">
      <c r="A10" t="s">
        <v>50</v>
      </c>
      <c s="34" t="s">
        <v>51</v>
      </c>
      <c s="34" t="s">
        <v>1707</v>
      </c>
      <c s="35" t="s">
        <v>5</v>
      </c>
      <c s="6" t="s">
        <v>1708</v>
      </c>
      <c s="36" t="s">
        <v>63</v>
      </c>
      <c s="37">
        <v>3</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318.75">
      <c r="A13" t="s">
        <v>58</v>
      </c>
      <c r="E13" s="39" t="s">
        <v>627</v>
      </c>
    </row>
    <row r="14" spans="1:16" ht="12.75">
      <c r="A14" t="s">
        <v>50</v>
      </c>
      <c s="34" t="s">
        <v>28</v>
      </c>
      <c s="34" t="s">
        <v>794</v>
      </c>
      <c s="35" t="s">
        <v>5</v>
      </c>
      <c s="6" t="s">
        <v>795</v>
      </c>
      <c s="36" t="s">
        <v>63</v>
      </c>
      <c s="37">
        <v>39</v>
      </c>
      <c s="36">
        <v>0</v>
      </c>
      <c s="36">
        <f>ROUND(G14*H14,6)</f>
      </c>
      <c r="L14" s="38">
        <v>0</v>
      </c>
      <c s="32">
        <f>ROUND(ROUND(L14,2)*ROUND(G14,3),2)</f>
      </c>
      <c s="36" t="s">
        <v>55</v>
      </c>
      <c>
        <f>(M14*21)/100</f>
      </c>
      <c t="s">
        <v>28</v>
      </c>
    </row>
    <row r="15" spans="1:5" ht="12.75">
      <c r="A15" s="35" t="s">
        <v>56</v>
      </c>
      <c r="E15" s="39" t="s">
        <v>5</v>
      </c>
    </row>
    <row r="16" spans="1:5" ht="63.75">
      <c r="A16" s="35" t="s">
        <v>57</v>
      </c>
      <c r="E16" s="40" t="s">
        <v>1709</v>
      </c>
    </row>
    <row r="17" spans="1:5" ht="318.75">
      <c r="A17" t="s">
        <v>58</v>
      </c>
      <c r="E17" s="39" t="s">
        <v>627</v>
      </c>
    </row>
    <row r="18" spans="1:16" ht="12.75">
      <c r="A18" t="s">
        <v>50</v>
      </c>
      <c s="34" t="s">
        <v>26</v>
      </c>
      <c s="34" t="s">
        <v>61</v>
      </c>
      <c s="35" t="s">
        <v>5</v>
      </c>
      <c s="6" t="s">
        <v>62</v>
      </c>
      <c s="36" t="s">
        <v>63</v>
      </c>
      <c s="37">
        <v>36</v>
      </c>
      <c s="36">
        <v>0</v>
      </c>
      <c s="36">
        <f>ROUND(G18*H18,6)</f>
      </c>
      <c r="L18" s="38">
        <v>0</v>
      </c>
      <c s="32">
        <f>ROUND(ROUND(L18,2)*ROUND(G18,3),2)</f>
      </c>
      <c s="36" t="s">
        <v>55</v>
      </c>
      <c>
        <f>(M18*21)/100</f>
      </c>
      <c t="s">
        <v>28</v>
      </c>
    </row>
    <row r="19" spans="1:5" ht="12.75">
      <c r="A19" s="35" t="s">
        <v>56</v>
      </c>
      <c r="E19" s="39" t="s">
        <v>5</v>
      </c>
    </row>
    <row r="20" spans="1:5" ht="63.75">
      <c r="A20" s="35" t="s">
        <v>57</v>
      </c>
      <c r="E20" s="40" t="s">
        <v>1710</v>
      </c>
    </row>
    <row r="21" spans="1:5" ht="229.5">
      <c r="A21" t="s">
        <v>58</v>
      </c>
      <c r="E21" s="39" t="s">
        <v>1711</v>
      </c>
    </row>
    <row r="22" spans="1:16" ht="12.75">
      <c r="A22" t="s">
        <v>50</v>
      </c>
      <c s="34" t="s">
        <v>65</v>
      </c>
      <c s="34" t="s">
        <v>1712</v>
      </c>
      <c s="35" t="s">
        <v>5</v>
      </c>
      <c s="6" t="s">
        <v>1713</v>
      </c>
      <c s="36" t="s">
        <v>68</v>
      </c>
      <c s="37">
        <v>75</v>
      </c>
      <c s="36">
        <v>0</v>
      </c>
      <c s="36">
        <f>ROUND(G22*H22,6)</f>
      </c>
      <c r="L22" s="38">
        <v>0</v>
      </c>
      <c s="32">
        <f>ROUND(ROUND(L22,2)*ROUND(G22,3),2)</f>
      </c>
      <c s="36" t="s">
        <v>55</v>
      </c>
      <c>
        <f>(M22*21)/100</f>
      </c>
      <c t="s">
        <v>28</v>
      </c>
    </row>
    <row r="23" spans="1:5" ht="12.75">
      <c r="A23" s="35" t="s">
        <v>56</v>
      </c>
      <c r="E23" s="39" t="s">
        <v>5</v>
      </c>
    </row>
    <row r="24" spans="1:5" ht="38.25">
      <c r="A24" s="35" t="s">
        <v>57</v>
      </c>
      <c r="E24" s="40" t="s">
        <v>1714</v>
      </c>
    </row>
    <row r="25" spans="1:5" ht="38.25">
      <c r="A25" t="s">
        <v>58</v>
      </c>
      <c r="E25" s="39" t="s">
        <v>1715</v>
      </c>
    </row>
    <row r="26" spans="1:13" ht="12.75">
      <c r="A26" t="s">
        <v>47</v>
      </c>
      <c r="C26" s="31" t="s">
        <v>28</v>
      </c>
      <c r="E26" s="33" t="s">
        <v>1411</v>
      </c>
      <c r="J26" s="32">
        <f>0</f>
      </c>
      <c s="32">
        <f>0</f>
      </c>
      <c s="32">
        <f>0+L27</f>
      </c>
      <c s="32">
        <f>0+M27</f>
      </c>
    </row>
    <row r="27" spans="1:16" ht="12.75">
      <c r="A27" t="s">
        <v>50</v>
      </c>
      <c s="34" t="s">
        <v>72</v>
      </c>
      <c s="34" t="s">
        <v>1716</v>
      </c>
      <c s="35" t="s">
        <v>5</v>
      </c>
      <c s="6" t="s">
        <v>1717</v>
      </c>
      <c s="36" t="s">
        <v>63</v>
      </c>
      <c s="37">
        <v>3</v>
      </c>
      <c s="36">
        <v>0</v>
      </c>
      <c s="36">
        <f>ROUND(G27*H27,6)</f>
      </c>
      <c r="L27" s="38">
        <v>0</v>
      </c>
      <c s="32">
        <f>ROUND(ROUND(L27,2)*ROUND(G27,3),2)</f>
      </c>
      <c s="36" t="s">
        <v>55</v>
      </c>
      <c>
        <f>(M27*21)/100</f>
      </c>
      <c t="s">
        <v>28</v>
      </c>
    </row>
    <row r="28" spans="1:5" ht="12.75">
      <c r="A28" s="35" t="s">
        <v>56</v>
      </c>
      <c r="E28" s="39" t="s">
        <v>5</v>
      </c>
    </row>
    <row r="29" spans="1:5" ht="12.75">
      <c r="A29" s="35" t="s">
        <v>57</v>
      </c>
      <c r="E29" s="40" t="s">
        <v>5</v>
      </c>
    </row>
    <row r="30" spans="1:5" ht="369.75">
      <c r="A30" t="s">
        <v>58</v>
      </c>
      <c r="E30" s="39" t="s">
        <v>1718</v>
      </c>
    </row>
    <row r="31" spans="1:13" ht="12.75">
      <c r="A31" t="s">
        <v>47</v>
      </c>
      <c r="C31" s="31" t="s">
        <v>70</v>
      </c>
      <c r="E31" s="33" t="s">
        <v>71</v>
      </c>
      <c r="J31" s="32">
        <f>0</f>
      </c>
      <c s="32">
        <f>0</f>
      </c>
      <c s="32">
        <f>0+L32+L36+L40+L44+L48+L52+L56+L60+L64+L68+L72+L76+L80+L84+L88+L92+L96+L100+L104+L108+L112+L116+L120+L124+L128+L132+L136+L140</f>
      </c>
      <c s="32">
        <f>0+M32+M36+M40+M44+M48+M52+M56+M60+M64+M68+M72+M76+M80+M84+M88+M92+M96+M100+M104+M108+M112+M116+M120+M124+M128+M132+M136+M140</f>
      </c>
    </row>
    <row r="32" spans="1:16" ht="12.75">
      <c r="A32" t="s">
        <v>50</v>
      </c>
      <c s="34" t="s">
        <v>27</v>
      </c>
      <c s="34" t="s">
        <v>77</v>
      </c>
      <c s="35" t="s">
        <v>5</v>
      </c>
      <c s="6" t="s">
        <v>78</v>
      </c>
      <c s="36" t="s">
        <v>79</v>
      </c>
      <c s="37">
        <v>150</v>
      </c>
      <c s="36">
        <v>0</v>
      </c>
      <c s="36">
        <f>ROUND(G32*H32,6)</f>
      </c>
      <c r="L32" s="38">
        <v>0</v>
      </c>
      <c s="32">
        <f>ROUND(ROUND(L32,2)*ROUND(G32,3),2)</f>
      </c>
      <c s="36" t="s">
        <v>55</v>
      </c>
      <c>
        <f>(M32*21)/100</f>
      </c>
      <c t="s">
        <v>28</v>
      </c>
    </row>
    <row r="33" spans="1:5" ht="12.75">
      <c r="A33" s="35" t="s">
        <v>56</v>
      </c>
      <c r="E33" s="39" t="s">
        <v>5</v>
      </c>
    </row>
    <row r="34" spans="1:5" ht="12.75">
      <c r="A34" s="35" t="s">
        <v>57</v>
      </c>
      <c r="E34" s="40" t="s">
        <v>1719</v>
      </c>
    </row>
    <row r="35" spans="1:5" ht="114.75">
      <c r="A35" t="s">
        <v>58</v>
      </c>
      <c r="E35" s="39" t="s">
        <v>1720</v>
      </c>
    </row>
    <row r="36" spans="1:16" ht="12.75">
      <c r="A36" t="s">
        <v>50</v>
      </c>
      <c s="34" t="s">
        <v>70</v>
      </c>
      <c s="34" t="s">
        <v>1084</v>
      </c>
      <c s="35" t="s">
        <v>5</v>
      </c>
      <c s="6" t="s">
        <v>1085</v>
      </c>
      <c s="36" t="s">
        <v>79</v>
      </c>
      <c s="37">
        <v>150</v>
      </c>
      <c s="36">
        <v>0</v>
      </c>
      <c s="36">
        <f>ROUND(G36*H36,6)</f>
      </c>
      <c r="L36" s="38">
        <v>0</v>
      </c>
      <c s="32">
        <f>ROUND(ROUND(L36,2)*ROUND(G36,3),2)</f>
      </c>
      <c s="36" t="s">
        <v>55</v>
      </c>
      <c>
        <f>(M36*21)/100</f>
      </c>
      <c t="s">
        <v>28</v>
      </c>
    </row>
    <row r="37" spans="1:5" ht="12.75">
      <c r="A37" s="35" t="s">
        <v>56</v>
      </c>
      <c r="E37" s="39" t="s">
        <v>5</v>
      </c>
    </row>
    <row r="38" spans="1:5" ht="12.75">
      <c r="A38" s="35" t="s">
        <v>57</v>
      </c>
      <c r="E38" s="40" t="s">
        <v>613</v>
      </c>
    </row>
    <row r="39" spans="1:5" ht="140.25">
      <c r="A39" t="s">
        <v>58</v>
      </c>
      <c r="E39" s="39" t="s">
        <v>1721</v>
      </c>
    </row>
    <row r="40" spans="1:16" ht="25.5">
      <c r="A40" t="s">
        <v>50</v>
      </c>
      <c s="34" t="s">
        <v>83</v>
      </c>
      <c s="34" t="s">
        <v>1087</v>
      </c>
      <c s="35" t="s">
        <v>5</v>
      </c>
      <c s="6" t="s">
        <v>1088</v>
      </c>
      <c s="36" t="s">
        <v>79</v>
      </c>
      <c s="37">
        <v>150</v>
      </c>
      <c s="36">
        <v>0</v>
      </c>
      <c s="36">
        <f>ROUND(G40*H40,6)</f>
      </c>
      <c r="L40" s="38">
        <v>0</v>
      </c>
      <c s="32">
        <f>ROUND(ROUND(L40,2)*ROUND(G40,3),2)</f>
      </c>
      <c s="36" t="s">
        <v>55</v>
      </c>
      <c>
        <f>(M40*21)/100</f>
      </c>
      <c t="s">
        <v>28</v>
      </c>
    </row>
    <row r="41" spans="1:5" ht="12.75">
      <c r="A41" s="35" t="s">
        <v>56</v>
      </c>
      <c r="E41" s="39" t="s">
        <v>5</v>
      </c>
    </row>
    <row r="42" spans="1:5" ht="12.75">
      <c r="A42" s="35" t="s">
        <v>57</v>
      </c>
      <c r="E42" s="40" t="s">
        <v>5</v>
      </c>
    </row>
    <row r="43" spans="1:5" ht="140.25">
      <c r="A43" t="s">
        <v>58</v>
      </c>
      <c r="E43" s="39" t="s">
        <v>1721</v>
      </c>
    </row>
    <row r="44" spans="1:16" ht="12.75">
      <c r="A44" t="s">
        <v>50</v>
      </c>
      <c s="34" t="s">
        <v>87</v>
      </c>
      <c s="34" t="s">
        <v>117</v>
      </c>
      <c s="35" t="s">
        <v>5</v>
      </c>
      <c s="6" t="s">
        <v>118</v>
      </c>
      <c s="36" t="s">
        <v>79</v>
      </c>
      <c s="37">
        <v>285</v>
      </c>
      <c s="36">
        <v>0</v>
      </c>
      <c s="36">
        <f>ROUND(G44*H44,6)</f>
      </c>
      <c r="L44" s="38">
        <v>0</v>
      </c>
      <c s="32">
        <f>ROUND(ROUND(L44,2)*ROUND(G44,3),2)</f>
      </c>
      <c s="36" t="s">
        <v>55</v>
      </c>
      <c>
        <f>(M44*21)/100</f>
      </c>
      <c t="s">
        <v>28</v>
      </c>
    </row>
    <row r="45" spans="1:5" ht="12.75">
      <c r="A45" s="35" t="s">
        <v>56</v>
      </c>
      <c r="E45" s="39" t="s">
        <v>5</v>
      </c>
    </row>
    <row r="46" spans="1:5" ht="63.75">
      <c r="A46" s="35" t="s">
        <v>57</v>
      </c>
      <c r="E46" s="40" t="s">
        <v>1722</v>
      </c>
    </row>
    <row r="47" spans="1:5" ht="89.25">
      <c r="A47" t="s">
        <v>58</v>
      </c>
      <c r="E47" s="39" t="s">
        <v>1723</v>
      </c>
    </row>
    <row r="48" spans="1:16" ht="12.75">
      <c r="A48" t="s">
        <v>50</v>
      </c>
      <c s="34" t="s">
        <v>91</v>
      </c>
      <c s="34" t="s">
        <v>1724</v>
      </c>
      <c s="35" t="s">
        <v>5</v>
      </c>
      <c s="6" t="s">
        <v>1725</v>
      </c>
      <c s="36" t="s">
        <v>132</v>
      </c>
      <c s="37">
        <v>1.14</v>
      </c>
      <c s="36">
        <v>0</v>
      </c>
      <c s="36">
        <f>ROUND(G48*H48,6)</f>
      </c>
      <c r="L48" s="38">
        <v>0</v>
      </c>
      <c s="32">
        <f>ROUND(ROUND(L48,2)*ROUND(G48,3),2)</f>
      </c>
      <c s="36" t="s">
        <v>55</v>
      </c>
      <c>
        <f>(M48*21)/100</f>
      </c>
      <c t="s">
        <v>28</v>
      </c>
    </row>
    <row r="49" spans="1:5" ht="12.75">
      <c r="A49" s="35" t="s">
        <v>56</v>
      </c>
      <c r="E49" s="39" t="s">
        <v>5</v>
      </c>
    </row>
    <row r="50" spans="1:5" ht="63.75">
      <c r="A50" s="35" t="s">
        <v>57</v>
      </c>
      <c r="E50" s="40" t="s">
        <v>1726</v>
      </c>
    </row>
    <row r="51" spans="1:5" ht="140.25">
      <c r="A51" t="s">
        <v>58</v>
      </c>
      <c r="E51" s="39" t="s">
        <v>1727</v>
      </c>
    </row>
    <row r="52" spans="1:16" ht="12.75">
      <c r="A52" t="s">
        <v>50</v>
      </c>
      <c s="34" t="s">
        <v>95</v>
      </c>
      <c s="34" t="s">
        <v>1728</v>
      </c>
      <c s="35" t="s">
        <v>5</v>
      </c>
      <c s="6" t="s">
        <v>1729</v>
      </c>
      <c s="36" t="s">
        <v>79</v>
      </c>
      <c s="37">
        <v>285</v>
      </c>
      <c s="36">
        <v>0</v>
      </c>
      <c s="36">
        <f>ROUND(G52*H52,6)</f>
      </c>
      <c r="L52" s="38">
        <v>0</v>
      </c>
      <c s="32">
        <f>ROUND(ROUND(L52,2)*ROUND(G52,3),2)</f>
      </c>
      <c s="36" t="s">
        <v>55</v>
      </c>
      <c>
        <f>(M52*21)/100</f>
      </c>
      <c t="s">
        <v>28</v>
      </c>
    </row>
    <row r="53" spans="1:5" ht="12.75">
      <c r="A53" s="35" t="s">
        <v>56</v>
      </c>
      <c r="E53" s="39" t="s">
        <v>5</v>
      </c>
    </row>
    <row r="54" spans="1:5" ht="63.75">
      <c r="A54" s="35" t="s">
        <v>57</v>
      </c>
      <c r="E54" s="40" t="s">
        <v>1722</v>
      </c>
    </row>
    <row r="55" spans="1:5" ht="114.75">
      <c r="A55" t="s">
        <v>58</v>
      </c>
      <c r="E55" s="39" t="s">
        <v>1730</v>
      </c>
    </row>
    <row r="56" spans="1:16" ht="12.75">
      <c r="A56" t="s">
        <v>50</v>
      </c>
      <c s="34" t="s">
        <v>99</v>
      </c>
      <c s="34" t="s">
        <v>1103</v>
      </c>
      <c s="35" t="s">
        <v>5</v>
      </c>
      <c s="6" t="s">
        <v>1104</v>
      </c>
      <c s="36" t="s">
        <v>75</v>
      </c>
      <c s="37">
        <v>3</v>
      </c>
      <c s="36">
        <v>0</v>
      </c>
      <c s="36">
        <f>ROUND(G56*H56,6)</f>
      </c>
      <c r="L56" s="38">
        <v>0</v>
      </c>
      <c s="32">
        <f>ROUND(ROUND(L56,2)*ROUND(G56,3),2)</f>
      </c>
      <c s="36" t="s">
        <v>55</v>
      </c>
      <c>
        <f>(M56*21)/100</f>
      </c>
      <c t="s">
        <v>28</v>
      </c>
    </row>
    <row r="57" spans="1:5" ht="12.75">
      <c r="A57" s="35" t="s">
        <v>56</v>
      </c>
      <c r="E57" s="39" t="s">
        <v>5</v>
      </c>
    </row>
    <row r="58" spans="1:5" ht="12.75">
      <c r="A58" s="35" t="s">
        <v>57</v>
      </c>
      <c r="E58" s="40" t="s">
        <v>5</v>
      </c>
    </row>
    <row r="59" spans="1:5" ht="127.5">
      <c r="A59" t="s">
        <v>58</v>
      </c>
      <c r="E59" s="39" t="s">
        <v>1731</v>
      </c>
    </row>
    <row r="60" spans="1:16" ht="12.75">
      <c r="A60" t="s">
        <v>50</v>
      </c>
      <c s="34" t="s">
        <v>103</v>
      </c>
      <c s="34" t="s">
        <v>923</v>
      </c>
      <c s="35" t="s">
        <v>5</v>
      </c>
      <c s="6" t="s">
        <v>924</v>
      </c>
      <c s="36" t="s">
        <v>75</v>
      </c>
      <c s="37">
        <v>3</v>
      </c>
      <c s="36">
        <v>0</v>
      </c>
      <c s="36">
        <f>ROUND(G60*H60,6)</f>
      </c>
      <c r="L60" s="38">
        <v>0</v>
      </c>
      <c s="32">
        <f>ROUND(ROUND(L60,2)*ROUND(G60,3),2)</f>
      </c>
      <c s="36" t="s">
        <v>55</v>
      </c>
      <c>
        <f>(M60*21)/100</f>
      </c>
      <c t="s">
        <v>28</v>
      </c>
    </row>
    <row r="61" spans="1:5" ht="12.75">
      <c r="A61" s="35" t="s">
        <v>56</v>
      </c>
      <c r="E61" s="39" t="s">
        <v>5</v>
      </c>
    </row>
    <row r="62" spans="1:5" ht="12.75">
      <c r="A62" s="35" t="s">
        <v>57</v>
      </c>
      <c r="E62" s="40" t="s">
        <v>5</v>
      </c>
    </row>
    <row r="63" spans="1:5" ht="165.75">
      <c r="A63" t="s">
        <v>58</v>
      </c>
      <c r="E63" s="39" t="s">
        <v>1732</v>
      </c>
    </row>
    <row r="64" spans="1:16" ht="12.75">
      <c r="A64" t="s">
        <v>50</v>
      </c>
      <c s="34" t="s">
        <v>107</v>
      </c>
      <c s="34" t="s">
        <v>925</v>
      </c>
      <c s="35" t="s">
        <v>5</v>
      </c>
      <c s="6" t="s">
        <v>926</v>
      </c>
      <c s="36" t="s">
        <v>75</v>
      </c>
      <c s="37">
        <v>3</v>
      </c>
      <c s="36">
        <v>0</v>
      </c>
      <c s="36">
        <f>ROUND(G64*H64,6)</f>
      </c>
      <c r="L64" s="38">
        <v>0</v>
      </c>
      <c s="32">
        <f>ROUND(ROUND(L64,2)*ROUND(G64,3),2)</f>
      </c>
      <c s="36" t="s">
        <v>55</v>
      </c>
      <c>
        <f>(M64*21)/100</f>
      </c>
      <c t="s">
        <v>28</v>
      </c>
    </row>
    <row r="65" spans="1:5" ht="12.75">
      <c r="A65" s="35" t="s">
        <v>56</v>
      </c>
      <c r="E65" s="39" t="s">
        <v>5</v>
      </c>
    </row>
    <row r="66" spans="1:5" ht="12.75">
      <c r="A66" s="35" t="s">
        <v>57</v>
      </c>
      <c r="E66" s="40" t="s">
        <v>5</v>
      </c>
    </row>
    <row r="67" spans="1:5" ht="127.5">
      <c r="A67" t="s">
        <v>58</v>
      </c>
      <c r="E67" s="39" t="s">
        <v>1733</v>
      </c>
    </row>
    <row r="68" spans="1:16" ht="12.75">
      <c r="A68" t="s">
        <v>50</v>
      </c>
      <c s="34" t="s">
        <v>119</v>
      </c>
      <c s="34" t="s">
        <v>1734</v>
      </c>
      <c s="35" t="s">
        <v>5</v>
      </c>
      <c s="6" t="s">
        <v>1735</v>
      </c>
      <c s="36" t="s">
        <v>75</v>
      </c>
      <c s="37">
        <v>2</v>
      </c>
      <c s="36">
        <v>0</v>
      </c>
      <c s="36">
        <f>ROUND(G68*H68,6)</f>
      </c>
      <c r="L68" s="38">
        <v>0</v>
      </c>
      <c s="32">
        <f>ROUND(ROUND(L68,2)*ROUND(G68,3),2)</f>
      </c>
      <c s="36" t="s">
        <v>55</v>
      </c>
      <c>
        <f>(M68*21)/100</f>
      </c>
      <c t="s">
        <v>28</v>
      </c>
    </row>
    <row r="69" spans="1:5" ht="12.75">
      <c r="A69" s="35" t="s">
        <v>56</v>
      </c>
      <c r="E69" s="39" t="s">
        <v>5</v>
      </c>
    </row>
    <row r="70" spans="1:5" ht="12.75">
      <c r="A70" s="35" t="s">
        <v>57</v>
      </c>
      <c r="E70" s="40" t="s">
        <v>5</v>
      </c>
    </row>
    <row r="71" spans="1:5" ht="191.25">
      <c r="A71" t="s">
        <v>58</v>
      </c>
      <c r="E71" s="39" t="s">
        <v>1736</v>
      </c>
    </row>
    <row r="72" spans="1:16" ht="12.75">
      <c r="A72" t="s">
        <v>50</v>
      </c>
      <c s="34" t="s">
        <v>122</v>
      </c>
      <c s="34" t="s">
        <v>1737</v>
      </c>
      <c s="35" t="s">
        <v>5</v>
      </c>
      <c s="6" t="s">
        <v>1738</v>
      </c>
      <c s="36" t="s">
        <v>75</v>
      </c>
      <c s="37">
        <v>2</v>
      </c>
      <c s="36">
        <v>0</v>
      </c>
      <c s="36">
        <f>ROUND(G72*H72,6)</f>
      </c>
      <c r="L72" s="38">
        <v>0</v>
      </c>
      <c s="32">
        <f>ROUND(ROUND(L72,2)*ROUND(G72,3),2)</f>
      </c>
      <c s="36" t="s">
        <v>55</v>
      </c>
      <c>
        <f>(M72*21)/100</f>
      </c>
      <c t="s">
        <v>28</v>
      </c>
    </row>
    <row r="73" spans="1:5" ht="12.75">
      <c r="A73" s="35" t="s">
        <v>56</v>
      </c>
      <c r="E73" s="39" t="s">
        <v>5</v>
      </c>
    </row>
    <row r="74" spans="1:5" ht="12.75">
      <c r="A74" s="35" t="s">
        <v>57</v>
      </c>
      <c r="E74" s="40" t="s">
        <v>5</v>
      </c>
    </row>
    <row r="75" spans="1:5" ht="140.25">
      <c r="A75" t="s">
        <v>58</v>
      </c>
      <c r="E75" s="39" t="s">
        <v>1739</v>
      </c>
    </row>
    <row r="76" spans="1:16" ht="12.75">
      <c r="A76" t="s">
        <v>50</v>
      </c>
      <c s="34" t="s">
        <v>126</v>
      </c>
      <c s="34" t="s">
        <v>1740</v>
      </c>
      <c s="35" t="s">
        <v>5</v>
      </c>
      <c s="6" t="s">
        <v>1741</v>
      </c>
      <c s="36" t="s">
        <v>75</v>
      </c>
      <c s="37">
        <v>3</v>
      </c>
      <c s="36">
        <v>0</v>
      </c>
      <c s="36">
        <f>ROUND(G76*H76,6)</f>
      </c>
      <c r="L76" s="38">
        <v>0</v>
      </c>
      <c s="32">
        <f>ROUND(ROUND(L76,2)*ROUND(G76,3),2)</f>
      </c>
      <c s="36" t="s">
        <v>55</v>
      </c>
      <c>
        <f>(M76*21)/100</f>
      </c>
      <c t="s">
        <v>28</v>
      </c>
    </row>
    <row r="77" spans="1:5" ht="12.75">
      <c r="A77" s="35" t="s">
        <v>56</v>
      </c>
      <c r="E77" s="39" t="s">
        <v>5</v>
      </c>
    </row>
    <row r="78" spans="1:5" ht="12.75">
      <c r="A78" s="35" t="s">
        <v>57</v>
      </c>
      <c r="E78" s="40" t="s">
        <v>5</v>
      </c>
    </row>
    <row r="79" spans="1:5" ht="191.25">
      <c r="A79" t="s">
        <v>58</v>
      </c>
      <c r="E79" s="39" t="s">
        <v>1736</v>
      </c>
    </row>
    <row r="80" spans="1:16" ht="25.5">
      <c r="A80" t="s">
        <v>50</v>
      </c>
      <c s="34" t="s">
        <v>129</v>
      </c>
      <c s="34" t="s">
        <v>1742</v>
      </c>
      <c s="35" t="s">
        <v>5</v>
      </c>
      <c s="6" t="s">
        <v>1743</v>
      </c>
      <c s="36" t="s">
        <v>75</v>
      </c>
      <c s="37">
        <v>3</v>
      </c>
      <c s="36">
        <v>0</v>
      </c>
      <c s="36">
        <f>ROUND(G80*H80,6)</f>
      </c>
      <c r="L80" s="38">
        <v>0</v>
      </c>
      <c s="32">
        <f>ROUND(ROUND(L80,2)*ROUND(G80,3),2)</f>
      </c>
      <c s="36" t="s">
        <v>55</v>
      </c>
      <c>
        <f>(M80*21)/100</f>
      </c>
      <c t="s">
        <v>28</v>
      </c>
    </row>
    <row r="81" spans="1:5" ht="12.75">
      <c r="A81" s="35" t="s">
        <v>56</v>
      </c>
      <c r="E81" s="39" t="s">
        <v>5</v>
      </c>
    </row>
    <row r="82" spans="1:5" ht="12.75">
      <c r="A82" s="35" t="s">
        <v>57</v>
      </c>
      <c r="E82" s="40" t="s">
        <v>5</v>
      </c>
    </row>
    <row r="83" spans="1:5" ht="191.25">
      <c r="A83" t="s">
        <v>58</v>
      </c>
      <c r="E83" s="39" t="s">
        <v>1736</v>
      </c>
    </row>
    <row r="84" spans="1:16" ht="12.75">
      <c r="A84" t="s">
        <v>50</v>
      </c>
      <c s="34" t="s">
        <v>134</v>
      </c>
      <c s="34" t="s">
        <v>1744</v>
      </c>
      <c s="35" t="s">
        <v>5</v>
      </c>
      <c s="6" t="s">
        <v>1745</v>
      </c>
      <c s="36" t="s">
        <v>75</v>
      </c>
      <c s="37">
        <v>6</v>
      </c>
      <c s="36">
        <v>0</v>
      </c>
      <c s="36">
        <f>ROUND(G84*H84,6)</f>
      </c>
      <c r="L84" s="38">
        <v>0</v>
      </c>
      <c s="32">
        <f>ROUND(ROUND(L84,2)*ROUND(G84,3),2)</f>
      </c>
      <c s="36" t="s">
        <v>55</v>
      </c>
      <c>
        <f>(M84*21)/100</f>
      </c>
      <c t="s">
        <v>28</v>
      </c>
    </row>
    <row r="85" spans="1:5" ht="12.75">
      <c r="A85" s="35" t="s">
        <v>56</v>
      </c>
      <c r="E85" s="39" t="s">
        <v>5</v>
      </c>
    </row>
    <row r="86" spans="1:5" ht="12.75">
      <c r="A86" s="35" t="s">
        <v>57</v>
      </c>
      <c r="E86" s="40" t="s">
        <v>5</v>
      </c>
    </row>
    <row r="87" spans="1:5" ht="140.25">
      <c r="A87" t="s">
        <v>58</v>
      </c>
      <c r="E87" s="39" t="s">
        <v>1739</v>
      </c>
    </row>
    <row r="88" spans="1:16" ht="25.5">
      <c r="A88" t="s">
        <v>50</v>
      </c>
      <c s="34" t="s">
        <v>137</v>
      </c>
      <c s="34" t="s">
        <v>1746</v>
      </c>
      <c s="35" t="s">
        <v>5</v>
      </c>
      <c s="6" t="s">
        <v>1747</v>
      </c>
      <c s="36" t="s">
        <v>75</v>
      </c>
      <c s="37">
        <v>1</v>
      </c>
      <c s="36">
        <v>0</v>
      </c>
      <c s="36">
        <f>ROUND(G88*H88,6)</f>
      </c>
      <c r="L88" s="38">
        <v>0</v>
      </c>
      <c s="32">
        <f>ROUND(ROUND(L88,2)*ROUND(G88,3),2)</f>
      </c>
      <c s="36" t="s">
        <v>55</v>
      </c>
      <c>
        <f>(M88*21)/100</f>
      </c>
      <c t="s">
        <v>28</v>
      </c>
    </row>
    <row r="89" spans="1:5" ht="12.75">
      <c r="A89" s="35" t="s">
        <v>56</v>
      </c>
      <c r="E89" s="39" t="s">
        <v>5</v>
      </c>
    </row>
    <row r="90" spans="1:5" ht="12.75">
      <c r="A90" s="35" t="s">
        <v>57</v>
      </c>
      <c r="E90" s="40" t="s">
        <v>5</v>
      </c>
    </row>
    <row r="91" spans="1:5" ht="191.25">
      <c r="A91" t="s">
        <v>58</v>
      </c>
      <c r="E91" s="39" t="s">
        <v>1736</v>
      </c>
    </row>
    <row r="92" spans="1:16" ht="12.75">
      <c r="A92" t="s">
        <v>50</v>
      </c>
      <c s="34" t="s">
        <v>140</v>
      </c>
      <c s="34" t="s">
        <v>1748</v>
      </c>
      <c s="35" t="s">
        <v>5</v>
      </c>
      <c s="6" t="s">
        <v>1749</v>
      </c>
      <c s="36" t="s">
        <v>75</v>
      </c>
      <c s="37">
        <v>1</v>
      </c>
      <c s="36">
        <v>0</v>
      </c>
      <c s="36">
        <f>ROUND(G92*H92,6)</f>
      </c>
      <c r="L92" s="38">
        <v>0</v>
      </c>
      <c s="32">
        <f>ROUND(ROUND(L92,2)*ROUND(G92,3),2)</f>
      </c>
      <c s="36" t="s">
        <v>55</v>
      </c>
      <c>
        <f>(M92*21)/100</f>
      </c>
      <c t="s">
        <v>28</v>
      </c>
    </row>
    <row r="93" spans="1:5" ht="12.75">
      <c r="A93" s="35" t="s">
        <v>56</v>
      </c>
      <c r="E93" s="39" t="s">
        <v>5</v>
      </c>
    </row>
    <row r="94" spans="1:5" ht="12.75">
      <c r="A94" s="35" t="s">
        <v>57</v>
      </c>
      <c r="E94" s="40" t="s">
        <v>5</v>
      </c>
    </row>
    <row r="95" spans="1:5" ht="114.75">
      <c r="A95" t="s">
        <v>58</v>
      </c>
      <c r="E95" s="39" t="s">
        <v>1750</v>
      </c>
    </row>
    <row r="96" spans="1:16" ht="12.75">
      <c r="A96" t="s">
        <v>50</v>
      </c>
      <c s="34" t="s">
        <v>143</v>
      </c>
      <c s="34" t="s">
        <v>1173</v>
      </c>
      <c s="35" t="s">
        <v>5</v>
      </c>
      <c s="6" t="s">
        <v>1174</v>
      </c>
      <c s="36" t="s">
        <v>75</v>
      </c>
      <c s="37">
        <v>1</v>
      </c>
      <c s="36">
        <v>0</v>
      </c>
      <c s="36">
        <f>ROUND(G96*H96,6)</f>
      </c>
      <c r="L96" s="38">
        <v>0</v>
      </c>
      <c s="32">
        <f>ROUND(ROUND(L96,2)*ROUND(G96,3),2)</f>
      </c>
      <c s="36" t="s">
        <v>55</v>
      </c>
      <c>
        <f>(M96*21)/100</f>
      </c>
      <c t="s">
        <v>28</v>
      </c>
    </row>
    <row r="97" spans="1:5" ht="12.75">
      <c r="A97" s="35" t="s">
        <v>56</v>
      </c>
      <c r="E97" s="39" t="s">
        <v>5</v>
      </c>
    </row>
    <row r="98" spans="1:5" ht="12.75">
      <c r="A98" s="35" t="s">
        <v>57</v>
      </c>
      <c r="E98" s="40" t="s">
        <v>5</v>
      </c>
    </row>
    <row r="99" spans="1:5" ht="140.25">
      <c r="A99" t="s">
        <v>58</v>
      </c>
      <c r="E99" s="39" t="s">
        <v>1739</v>
      </c>
    </row>
    <row r="100" spans="1:16" ht="25.5">
      <c r="A100" t="s">
        <v>50</v>
      </c>
      <c s="34" t="s">
        <v>147</v>
      </c>
      <c s="34" t="s">
        <v>1751</v>
      </c>
      <c s="35" t="s">
        <v>5</v>
      </c>
      <c s="6" t="s">
        <v>1752</v>
      </c>
      <c s="36" t="s">
        <v>75</v>
      </c>
      <c s="37">
        <v>1</v>
      </c>
      <c s="36">
        <v>0</v>
      </c>
      <c s="36">
        <f>ROUND(G100*H100,6)</f>
      </c>
      <c r="L100" s="38">
        <v>0</v>
      </c>
      <c s="32">
        <f>ROUND(ROUND(L100,2)*ROUND(G100,3),2)</f>
      </c>
      <c s="36" t="s">
        <v>55</v>
      </c>
      <c>
        <f>(M100*21)/100</f>
      </c>
      <c t="s">
        <v>28</v>
      </c>
    </row>
    <row r="101" spans="1:5" ht="12.75">
      <c r="A101" s="35" t="s">
        <v>56</v>
      </c>
      <c r="E101" s="39" t="s">
        <v>5</v>
      </c>
    </row>
    <row r="102" spans="1:5" ht="12.75">
      <c r="A102" s="35" t="s">
        <v>57</v>
      </c>
      <c r="E102" s="40" t="s">
        <v>5</v>
      </c>
    </row>
    <row r="103" spans="1:5" ht="102">
      <c r="A103" t="s">
        <v>58</v>
      </c>
      <c r="E103" s="39" t="s">
        <v>1753</v>
      </c>
    </row>
    <row r="104" spans="1:16" ht="25.5">
      <c r="A104" t="s">
        <v>50</v>
      </c>
      <c s="34" t="s">
        <v>151</v>
      </c>
      <c s="34" t="s">
        <v>1754</v>
      </c>
      <c s="35" t="s">
        <v>5</v>
      </c>
      <c s="6" t="s">
        <v>1755</v>
      </c>
      <c s="36" t="s">
        <v>75</v>
      </c>
      <c s="37">
        <v>1</v>
      </c>
      <c s="36">
        <v>0</v>
      </c>
      <c s="36">
        <f>ROUND(G104*H104,6)</f>
      </c>
      <c r="L104" s="38">
        <v>0</v>
      </c>
      <c s="32">
        <f>ROUND(ROUND(L104,2)*ROUND(G104,3),2)</f>
      </c>
      <c s="36" t="s">
        <v>55</v>
      </c>
      <c>
        <f>(M104*21)/100</f>
      </c>
      <c t="s">
        <v>28</v>
      </c>
    </row>
    <row r="105" spans="1:5" ht="12.75">
      <c r="A105" s="35" t="s">
        <v>56</v>
      </c>
      <c r="E105" s="39" t="s">
        <v>5</v>
      </c>
    </row>
    <row r="106" spans="1:5" ht="12.75">
      <c r="A106" s="35" t="s">
        <v>57</v>
      </c>
      <c r="E106" s="40" t="s">
        <v>5</v>
      </c>
    </row>
    <row r="107" spans="1:5" ht="102">
      <c r="A107" t="s">
        <v>58</v>
      </c>
      <c r="E107" s="39" t="s">
        <v>1753</v>
      </c>
    </row>
    <row r="108" spans="1:16" ht="25.5">
      <c r="A108" t="s">
        <v>50</v>
      </c>
      <c s="34" t="s">
        <v>155</v>
      </c>
      <c s="34" t="s">
        <v>1756</v>
      </c>
      <c s="35" t="s">
        <v>5</v>
      </c>
      <c s="6" t="s">
        <v>1757</v>
      </c>
      <c s="36" t="s">
        <v>75</v>
      </c>
      <c s="37">
        <v>1</v>
      </c>
      <c s="36">
        <v>0</v>
      </c>
      <c s="36">
        <f>ROUND(G108*H108,6)</f>
      </c>
      <c r="L108" s="38">
        <v>0</v>
      </c>
      <c s="32">
        <f>ROUND(ROUND(L108,2)*ROUND(G108,3),2)</f>
      </c>
      <c s="36" t="s">
        <v>55</v>
      </c>
      <c>
        <f>(M108*21)/100</f>
      </c>
      <c t="s">
        <v>28</v>
      </c>
    </row>
    <row r="109" spans="1:5" ht="12.75">
      <c r="A109" s="35" t="s">
        <v>56</v>
      </c>
      <c r="E109" s="39" t="s">
        <v>5</v>
      </c>
    </row>
    <row r="110" spans="1:5" ht="12.75">
      <c r="A110" s="35" t="s">
        <v>57</v>
      </c>
      <c r="E110" s="40" t="s">
        <v>5</v>
      </c>
    </row>
    <row r="111" spans="1:5" ht="12.75">
      <c r="A111" t="s">
        <v>58</v>
      </c>
      <c r="E111" s="39" t="s">
        <v>5</v>
      </c>
    </row>
    <row r="112" spans="1:16" ht="12.75">
      <c r="A112" t="s">
        <v>50</v>
      </c>
      <c s="34" t="s">
        <v>158</v>
      </c>
      <c s="34" t="s">
        <v>1758</v>
      </c>
      <c s="35" t="s">
        <v>5</v>
      </c>
      <c s="6" t="s">
        <v>1759</v>
      </c>
      <c s="36" t="s">
        <v>75</v>
      </c>
      <c s="37">
        <v>1</v>
      </c>
      <c s="36">
        <v>0</v>
      </c>
      <c s="36">
        <f>ROUND(G112*H112,6)</f>
      </c>
      <c r="L112" s="38">
        <v>0</v>
      </c>
      <c s="32">
        <f>ROUND(ROUND(L112,2)*ROUND(G112,3),2)</f>
      </c>
      <c s="36" t="s">
        <v>55</v>
      </c>
      <c>
        <f>(M112*21)/100</f>
      </c>
      <c t="s">
        <v>28</v>
      </c>
    </row>
    <row r="113" spans="1:5" ht="12.75">
      <c r="A113" s="35" t="s">
        <v>56</v>
      </c>
      <c r="E113" s="39" t="s">
        <v>5</v>
      </c>
    </row>
    <row r="114" spans="1:5" ht="12.75">
      <c r="A114" s="35" t="s">
        <v>57</v>
      </c>
      <c r="E114" s="40" t="s">
        <v>5</v>
      </c>
    </row>
    <row r="115" spans="1:5" ht="114.75">
      <c r="A115" t="s">
        <v>58</v>
      </c>
      <c r="E115" s="39" t="s">
        <v>1750</v>
      </c>
    </row>
    <row r="116" spans="1:16" ht="25.5">
      <c r="A116" t="s">
        <v>50</v>
      </c>
      <c s="34" t="s">
        <v>162</v>
      </c>
      <c s="34" t="s">
        <v>1760</v>
      </c>
      <c s="35" t="s">
        <v>5</v>
      </c>
      <c s="6" t="s">
        <v>1761</v>
      </c>
      <c s="36" t="s">
        <v>75</v>
      </c>
      <c s="37">
        <v>1</v>
      </c>
      <c s="36">
        <v>0</v>
      </c>
      <c s="36">
        <f>ROUND(G116*H116,6)</f>
      </c>
      <c r="L116" s="38">
        <v>0</v>
      </c>
      <c s="32">
        <f>ROUND(ROUND(L116,2)*ROUND(G116,3),2)</f>
      </c>
      <c s="36" t="s">
        <v>55</v>
      </c>
      <c>
        <f>(M116*21)/100</f>
      </c>
      <c t="s">
        <v>28</v>
      </c>
    </row>
    <row r="117" spans="1:5" ht="12.75">
      <c r="A117" s="35" t="s">
        <v>56</v>
      </c>
      <c r="E117" s="39" t="s">
        <v>5</v>
      </c>
    </row>
    <row r="118" spans="1:5" ht="12.75">
      <c r="A118" s="35" t="s">
        <v>57</v>
      </c>
      <c r="E118" s="40" t="s">
        <v>5</v>
      </c>
    </row>
    <row r="119" spans="1:5" ht="140.25">
      <c r="A119" t="s">
        <v>58</v>
      </c>
      <c r="E119" s="39" t="s">
        <v>1739</v>
      </c>
    </row>
    <row r="120" spans="1:16" ht="12.75">
      <c r="A120" t="s">
        <v>50</v>
      </c>
      <c s="34" t="s">
        <v>165</v>
      </c>
      <c s="34" t="s">
        <v>1469</v>
      </c>
      <c s="35" t="s">
        <v>5</v>
      </c>
      <c s="6" t="s">
        <v>1470</v>
      </c>
      <c s="36" t="s">
        <v>75</v>
      </c>
      <c s="37">
        <v>3</v>
      </c>
      <c s="36">
        <v>0</v>
      </c>
      <c s="36">
        <f>ROUND(G120*H120,6)</f>
      </c>
      <c r="L120" s="38">
        <v>0</v>
      </c>
      <c s="32">
        <f>ROUND(ROUND(L120,2)*ROUND(G120,3),2)</f>
      </c>
      <c s="36" t="s">
        <v>55</v>
      </c>
      <c>
        <f>(M120*21)/100</f>
      </c>
      <c t="s">
        <v>28</v>
      </c>
    </row>
    <row r="121" spans="1:5" ht="12.75">
      <c r="A121" s="35" t="s">
        <v>56</v>
      </c>
      <c r="E121" s="39" t="s">
        <v>5</v>
      </c>
    </row>
    <row r="122" spans="1:5" ht="12.75">
      <c r="A122" s="35" t="s">
        <v>57</v>
      </c>
      <c r="E122" s="40" t="s">
        <v>5</v>
      </c>
    </row>
    <row r="123" spans="1:5" ht="191.25">
      <c r="A123" t="s">
        <v>58</v>
      </c>
      <c r="E123" s="39" t="s">
        <v>1736</v>
      </c>
    </row>
    <row r="124" spans="1:16" ht="25.5">
      <c r="A124" t="s">
        <v>50</v>
      </c>
      <c s="34" t="s">
        <v>169</v>
      </c>
      <c s="34" t="s">
        <v>1762</v>
      </c>
      <c s="35" t="s">
        <v>5</v>
      </c>
      <c s="6" t="s">
        <v>1763</v>
      </c>
      <c s="36" t="s">
        <v>75</v>
      </c>
      <c s="37">
        <v>1</v>
      </c>
      <c s="36">
        <v>0</v>
      </c>
      <c s="36">
        <f>ROUND(G124*H124,6)</f>
      </c>
      <c r="L124" s="38">
        <v>0</v>
      </c>
      <c s="32">
        <f>ROUND(ROUND(L124,2)*ROUND(G124,3),2)</f>
      </c>
      <c s="36" t="s">
        <v>55</v>
      </c>
      <c>
        <f>(M124*21)/100</f>
      </c>
      <c t="s">
        <v>28</v>
      </c>
    </row>
    <row r="125" spans="1:5" ht="12.75">
      <c r="A125" s="35" t="s">
        <v>56</v>
      </c>
      <c r="E125" s="39" t="s">
        <v>5</v>
      </c>
    </row>
    <row r="126" spans="1:5" ht="12.75">
      <c r="A126" s="35" t="s">
        <v>57</v>
      </c>
      <c r="E126" s="40" t="s">
        <v>1764</v>
      </c>
    </row>
    <row r="127" spans="1:5" ht="191.25">
      <c r="A127" t="s">
        <v>58</v>
      </c>
      <c r="E127" s="39" t="s">
        <v>1736</v>
      </c>
    </row>
    <row r="128" spans="1:16" ht="12.75">
      <c r="A128" t="s">
        <v>50</v>
      </c>
      <c s="34" t="s">
        <v>173</v>
      </c>
      <c s="34" t="s">
        <v>1765</v>
      </c>
      <c s="35" t="s">
        <v>5</v>
      </c>
      <c s="6" t="s">
        <v>1495</v>
      </c>
      <c s="36" t="s">
        <v>75</v>
      </c>
      <c s="37">
        <v>1</v>
      </c>
      <c s="36">
        <v>0</v>
      </c>
      <c s="36">
        <f>ROUND(G128*H128,6)</f>
      </c>
      <c r="L128" s="38">
        <v>0</v>
      </c>
      <c s="32">
        <f>ROUND(ROUND(L128,2)*ROUND(G128,3),2)</f>
      </c>
      <c s="36" t="s">
        <v>55</v>
      </c>
      <c>
        <f>(M128*21)/100</f>
      </c>
      <c t="s">
        <v>28</v>
      </c>
    </row>
    <row r="129" spans="1:5" ht="12.75">
      <c r="A129" s="35" t="s">
        <v>56</v>
      </c>
      <c r="E129" s="39" t="s">
        <v>5</v>
      </c>
    </row>
    <row r="130" spans="1:5" ht="12.75">
      <c r="A130" s="35" t="s">
        <v>57</v>
      </c>
      <c r="E130" s="40" t="s">
        <v>5</v>
      </c>
    </row>
    <row r="131" spans="1:5" ht="140.25">
      <c r="A131" t="s">
        <v>58</v>
      </c>
      <c r="E131" s="39" t="s">
        <v>1739</v>
      </c>
    </row>
    <row r="132" spans="1:16" ht="12.75">
      <c r="A132" t="s">
        <v>50</v>
      </c>
      <c s="34" t="s">
        <v>197</v>
      </c>
      <c s="34" t="s">
        <v>1766</v>
      </c>
      <c s="35" t="s">
        <v>5</v>
      </c>
      <c s="6" t="s">
        <v>1767</v>
      </c>
      <c s="36" t="s">
        <v>75</v>
      </c>
      <c s="37">
        <v>4</v>
      </c>
      <c s="36">
        <v>0</v>
      </c>
      <c s="36">
        <f>ROUND(G132*H132,6)</f>
      </c>
      <c r="L132" s="38">
        <v>0</v>
      </c>
      <c s="32">
        <f>ROUND(ROUND(L132,2)*ROUND(G132,3),2)</f>
      </c>
      <c s="36" t="s">
        <v>55</v>
      </c>
      <c>
        <f>(M132*21)/100</f>
      </c>
      <c t="s">
        <v>28</v>
      </c>
    </row>
    <row r="133" spans="1:5" ht="12.75">
      <c r="A133" s="35" t="s">
        <v>56</v>
      </c>
      <c r="E133" s="39" t="s">
        <v>5</v>
      </c>
    </row>
    <row r="134" spans="1:5" ht="12.75">
      <c r="A134" s="35" t="s">
        <v>57</v>
      </c>
      <c r="E134" s="40" t="s">
        <v>5</v>
      </c>
    </row>
    <row r="135" spans="1:5" ht="12.75">
      <c r="A135" t="s">
        <v>58</v>
      </c>
      <c r="E135" s="39" t="s">
        <v>5</v>
      </c>
    </row>
    <row r="136" spans="1:16" ht="25.5">
      <c r="A136" t="s">
        <v>50</v>
      </c>
      <c s="34" t="s">
        <v>201</v>
      </c>
      <c s="34" t="s">
        <v>1768</v>
      </c>
      <c s="35" t="s">
        <v>5</v>
      </c>
      <c s="6" t="s">
        <v>1769</v>
      </c>
      <c s="36" t="s">
        <v>75</v>
      </c>
      <c s="37">
        <v>1</v>
      </c>
      <c s="36">
        <v>0</v>
      </c>
      <c s="36">
        <f>ROUND(G136*H136,6)</f>
      </c>
      <c r="L136" s="38">
        <v>0</v>
      </c>
      <c s="32">
        <f>ROUND(ROUND(L136,2)*ROUND(G136,3),2)</f>
      </c>
      <c s="36" t="s">
        <v>55</v>
      </c>
      <c>
        <f>(M136*21)/100</f>
      </c>
      <c t="s">
        <v>28</v>
      </c>
    </row>
    <row r="137" spans="1:5" ht="12.75">
      <c r="A137" s="35" t="s">
        <v>56</v>
      </c>
      <c r="E137" s="39" t="s">
        <v>5</v>
      </c>
    </row>
    <row r="138" spans="1:5" ht="12.75">
      <c r="A138" s="35" t="s">
        <v>57</v>
      </c>
      <c r="E138" s="40" t="s">
        <v>5</v>
      </c>
    </row>
    <row r="139" spans="1:5" ht="191.25">
      <c r="A139" t="s">
        <v>58</v>
      </c>
      <c r="E139" s="39" t="s">
        <v>1736</v>
      </c>
    </row>
    <row r="140" spans="1:16" ht="25.5">
      <c r="A140" t="s">
        <v>50</v>
      </c>
      <c s="34" t="s">
        <v>205</v>
      </c>
      <c s="34" t="s">
        <v>1770</v>
      </c>
      <c s="35" t="s">
        <v>5</v>
      </c>
      <c s="6" t="s">
        <v>1771</v>
      </c>
      <c s="36" t="s">
        <v>75</v>
      </c>
      <c s="37">
        <v>1</v>
      </c>
      <c s="36">
        <v>0</v>
      </c>
      <c s="36">
        <f>ROUND(G140*H140,6)</f>
      </c>
      <c r="L140" s="38">
        <v>0</v>
      </c>
      <c s="32">
        <f>ROUND(ROUND(L140,2)*ROUND(G140,3),2)</f>
      </c>
      <c s="36" t="s">
        <v>55</v>
      </c>
      <c>
        <f>(M140*21)/100</f>
      </c>
      <c t="s">
        <v>28</v>
      </c>
    </row>
    <row r="141" spans="1:5" ht="12.75">
      <c r="A141" s="35" t="s">
        <v>56</v>
      </c>
      <c r="E141" s="39" t="s">
        <v>5</v>
      </c>
    </row>
    <row r="142" spans="1:5" ht="12.75">
      <c r="A142" s="35" t="s">
        <v>57</v>
      </c>
      <c r="E142" s="40" t="s">
        <v>5</v>
      </c>
    </row>
    <row r="143" spans="1:5" ht="140.25">
      <c r="A143" t="s">
        <v>58</v>
      </c>
      <c r="E143" s="39" t="s">
        <v>1739</v>
      </c>
    </row>
    <row r="144" spans="1:13" ht="12.75">
      <c r="A144" t="s">
        <v>47</v>
      </c>
      <c r="C144" s="31" t="s">
        <v>551</v>
      </c>
      <c r="E144" s="33" t="s">
        <v>1178</v>
      </c>
      <c r="J144" s="32">
        <f>0</f>
      </c>
      <c s="32">
        <f>0</f>
      </c>
      <c s="32">
        <f>0+L145+L149+L153+L157+L161+L165+L169</f>
      </c>
      <c s="32">
        <f>0+M145+M149+M153+M157+M161+M165+M169</f>
      </c>
    </row>
    <row r="145" spans="1:16" ht="38.25">
      <c r="A145" t="s">
        <v>50</v>
      </c>
      <c s="34" t="s">
        <v>177</v>
      </c>
      <c s="34" t="s">
        <v>1179</v>
      </c>
      <c s="35" t="s">
        <v>555</v>
      </c>
      <c s="6" t="s">
        <v>1180</v>
      </c>
      <c s="36" t="s">
        <v>557</v>
      </c>
      <c s="37">
        <v>1</v>
      </c>
      <c s="36">
        <v>0</v>
      </c>
      <c s="36">
        <f>ROUND(G145*H145,6)</f>
      </c>
      <c r="L145" s="38">
        <v>0</v>
      </c>
      <c s="32">
        <f>ROUND(ROUND(L145,2)*ROUND(G145,3),2)</f>
      </c>
      <c s="36" t="s">
        <v>55</v>
      </c>
      <c>
        <f>(M145*21)/100</f>
      </c>
      <c t="s">
        <v>28</v>
      </c>
    </row>
    <row r="146" spans="1:5" ht="12.75">
      <c r="A146" s="35" t="s">
        <v>56</v>
      </c>
      <c r="E146" s="39" t="s">
        <v>558</v>
      </c>
    </row>
    <row r="147" spans="1:5" ht="12.75">
      <c r="A147" s="35" t="s">
        <v>57</v>
      </c>
      <c r="E147" s="40" t="s">
        <v>5</v>
      </c>
    </row>
    <row r="148" spans="1:5" ht="165.75">
      <c r="A148" t="s">
        <v>58</v>
      </c>
      <c r="E148" s="39" t="s">
        <v>1772</v>
      </c>
    </row>
    <row r="149" spans="1:16" ht="25.5">
      <c r="A149" t="s">
        <v>50</v>
      </c>
      <c s="34" t="s">
        <v>181</v>
      </c>
      <c s="34" t="s">
        <v>1182</v>
      </c>
      <c s="35" t="s">
        <v>555</v>
      </c>
      <c s="6" t="s">
        <v>1183</v>
      </c>
      <c s="36" t="s">
        <v>557</v>
      </c>
      <c s="37">
        <v>0.5</v>
      </c>
      <c s="36">
        <v>0</v>
      </c>
      <c s="36">
        <f>ROUND(G149*H149,6)</f>
      </c>
      <c r="L149" s="38">
        <v>0</v>
      </c>
      <c s="32">
        <f>ROUND(ROUND(L149,2)*ROUND(G149,3),2)</f>
      </c>
      <c s="36" t="s">
        <v>55</v>
      </c>
      <c>
        <f>(M149*21)/100</f>
      </c>
      <c t="s">
        <v>28</v>
      </c>
    </row>
    <row r="150" spans="1:5" ht="12.75">
      <c r="A150" s="35" t="s">
        <v>56</v>
      </c>
      <c r="E150" s="39" t="s">
        <v>558</v>
      </c>
    </row>
    <row r="151" spans="1:5" ht="12.75">
      <c r="A151" s="35" t="s">
        <v>57</v>
      </c>
      <c r="E151" s="40" t="s">
        <v>5</v>
      </c>
    </row>
    <row r="152" spans="1:5" ht="165.75">
      <c r="A152" t="s">
        <v>58</v>
      </c>
      <c r="E152" s="39" t="s">
        <v>1772</v>
      </c>
    </row>
    <row r="153" spans="1:16" ht="38.25">
      <c r="A153" t="s">
        <v>50</v>
      </c>
      <c s="34" t="s">
        <v>185</v>
      </c>
      <c s="34" t="s">
        <v>1184</v>
      </c>
      <c s="35" t="s">
        <v>555</v>
      </c>
      <c s="6" t="s">
        <v>1185</v>
      </c>
      <c s="36" t="s">
        <v>557</v>
      </c>
      <c s="37">
        <v>0.1</v>
      </c>
      <c s="36">
        <v>0</v>
      </c>
      <c s="36">
        <f>ROUND(G153*H153,6)</f>
      </c>
      <c r="L153" s="38">
        <v>0</v>
      </c>
      <c s="32">
        <f>ROUND(ROUND(L153,2)*ROUND(G153,3),2)</f>
      </c>
      <c s="36" t="s">
        <v>55</v>
      </c>
      <c>
        <f>(M153*21)/100</f>
      </c>
      <c t="s">
        <v>28</v>
      </c>
    </row>
    <row r="154" spans="1:5" ht="25.5">
      <c r="A154" s="35" t="s">
        <v>56</v>
      </c>
      <c r="E154" s="39" t="s">
        <v>1773</v>
      </c>
    </row>
    <row r="155" spans="1:5" ht="12.75">
      <c r="A155" s="35" t="s">
        <v>57</v>
      </c>
      <c r="E155" s="40" t="s">
        <v>5</v>
      </c>
    </row>
    <row r="156" spans="1:5" ht="165.75">
      <c r="A156" t="s">
        <v>58</v>
      </c>
      <c r="E156" s="39" t="s">
        <v>1772</v>
      </c>
    </row>
    <row r="157" spans="1:16" ht="25.5">
      <c r="A157" t="s">
        <v>50</v>
      </c>
      <c s="34" t="s">
        <v>682</v>
      </c>
      <c s="34" t="s">
        <v>1187</v>
      </c>
      <c s="35" t="s">
        <v>555</v>
      </c>
      <c s="6" t="s">
        <v>1188</v>
      </c>
      <c s="36" t="s">
        <v>557</v>
      </c>
      <c s="37">
        <v>0.1</v>
      </c>
      <c s="36">
        <v>0</v>
      </c>
      <c s="36">
        <f>ROUND(G157*H157,6)</f>
      </c>
      <c r="L157" s="38">
        <v>0</v>
      </c>
      <c s="32">
        <f>ROUND(ROUND(L157,2)*ROUND(G157,3),2)</f>
      </c>
      <c s="36" t="s">
        <v>55</v>
      </c>
      <c>
        <f>(M157*21)/100</f>
      </c>
      <c t="s">
        <v>28</v>
      </c>
    </row>
    <row r="158" spans="1:5" ht="25.5">
      <c r="A158" s="35" t="s">
        <v>56</v>
      </c>
      <c r="E158" s="39" t="s">
        <v>1774</v>
      </c>
    </row>
    <row r="159" spans="1:5" ht="12.75">
      <c r="A159" s="35" t="s">
        <v>57</v>
      </c>
      <c r="E159" s="40" t="s">
        <v>5</v>
      </c>
    </row>
    <row r="160" spans="1:5" ht="165.75">
      <c r="A160" t="s">
        <v>58</v>
      </c>
      <c r="E160" s="39" t="s">
        <v>1772</v>
      </c>
    </row>
    <row r="161" spans="1:16" ht="38.25">
      <c r="A161" t="s">
        <v>50</v>
      </c>
      <c s="34" t="s">
        <v>686</v>
      </c>
      <c s="34" t="s">
        <v>1190</v>
      </c>
      <c s="35" t="s">
        <v>555</v>
      </c>
      <c s="6" t="s">
        <v>1191</v>
      </c>
      <c s="36" t="s">
        <v>557</v>
      </c>
      <c s="37">
        <v>0.2</v>
      </c>
      <c s="36">
        <v>0</v>
      </c>
      <c s="36">
        <f>ROUND(G161*H161,6)</f>
      </c>
      <c r="L161" s="38">
        <v>0</v>
      </c>
      <c s="32">
        <f>ROUND(ROUND(L161,2)*ROUND(G161,3),2)</f>
      </c>
      <c s="36" t="s">
        <v>55</v>
      </c>
      <c>
        <f>(M161*21)/100</f>
      </c>
      <c t="s">
        <v>28</v>
      </c>
    </row>
    <row r="162" spans="1:5" ht="25.5">
      <c r="A162" s="35" t="s">
        <v>56</v>
      </c>
      <c r="E162" s="39" t="s">
        <v>1774</v>
      </c>
    </row>
    <row r="163" spans="1:5" ht="12.75">
      <c r="A163" s="35" t="s">
        <v>57</v>
      </c>
      <c r="E163" s="40" t="s">
        <v>5</v>
      </c>
    </row>
    <row r="164" spans="1:5" ht="165.75">
      <c r="A164" t="s">
        <v>58</v>
      </c>
      <c r="E164" s="39" t="s">
        <v>1772</v>
      </c>
    </row>
    <row r="165" spans="1:16" ht="25.5">
      <c r="A165" t="s">
        <v>50</v>
      </c>
      <c s="34" t="s">
        <v>189</v>
      </c>
      <c s="34" t="s">
        <v>1192</v>
      </c>
      <c s="35" t="s">
        <v>555</v>
      </c>
      <c s="6" t="s">
        <v>1193</v>
      </c>
      <c s="36" t="s">
        <v>557</v>
      </c>
      <c s="37">
        <v>0.05</v>
      </c>
      <c s="36">
        <v>0</v>
      </c>
      <c s="36">
        <f>ROUND(G165*H165,6)</f>
      </c>
      <c r="L165" s="38">
        <v>0</v>
      </c>
      <c s="32">
        <f>ROUND(ROUND(L165,2)*ROUND(G165,3),2)</f>
      </c>
      <c s="36" t="s">
        <v>55</v>
      </c>
      <c>
        <f>(M165*21)/100</f>
      </c>
      <c t="s">
        <v>28</v>
      </c>
    </row>
    <row r="166" spans="1:5" ht="12.75">
      <c r="A166" s="35" t="s">
        <v>56</v>
      </c>
      <c r="E166" s="39" t="s">
        <v>558</v>
      </c>
    </row>
    <row r="167" spans="1:5" ht="12.75">
      <c r="A167" s="35" t="s">
        <v>57</v>
      </c>
      <c r="E167" s="40" t="s">
        <v>5</v>
      </c>
    </row>
    <row r="168" spans="1:5" ht="165.75">
      <c r="A168" t="s">
        <v>58</v>
      </c>
      <c r="E168" s="39" t="s">
        <v>1772</v>
      </c>
    </row>
    <row r="169" spans="1:16" ht="25.5">
      <c r="A169" t="s">
        <v>50</v>
      </c>
      <c s="34" t="s">
        <v>193</v>
      </c>
      <c s="34" t="s">
        <v>1194</v>
      </c>
      <c s="35" t="s">
        <v>555</v>
      </c>
      <c s="6" t="s">
        <v>1195</v>
      </c>
      <c s="36" t="s">
        <v>557</v>
      </c>
      <c s="37">
        <v>0.05</v>
      </c>
      <c s="36">
        <v>0</v>
      </c>
      <c s="36">
        <f>ROUND(G169*H169,6)</f>
      </c>
      <c r="L169" s="38">
        <v>0</v>
      </c>
      <c s="32">
        <f>ROUND(ROUND(L169,2)*ROUND(G169,3),2)</f>
      </c>
      <c s="36" t="s">
        <v>55</v>
      </c>
      <c>
        <f>(M169*21)/100</f>
      </c>
      <c t="s">
        <v>28</v>
      </c>
    </row>
    <row r="170" spans="1:5" ht="12.75">
      <c r="A170" s="35" t="s">
        <v>56</v>
      </c>
      <c r="E170" s="39" t="s">
        <v>558</v>
      </c>
    </row>
    <row r="171" spans="1:5" ht="12.75">
      <c r="A171" s="35" t="s">
        <v>57</v>
      </c>
      <c r="E171" s="40" t="s">
        <v>5</v>
      </c>
    </row>
    <row r="172" spans="1:5" ht="165.75">
      <c r="A172" t="s">
        <v>58</v>
      </c>
      <c r="E172" s="39" t="s">
        <v>1772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1775</v>
      </c>
      <c s="41">
        <f>Rekapitulace!C31</f>
      </c>
      <c s="20" t="s">
        <v>0</v>
      </c>
      <c t="s">
        <v>23</v>
      </c>
      <c t="s">
        <v>28</v>
      </c>
    </row>
    <row r="4" spans="1:16" ht="32" customHeight="1">
      <c r="A4" s="24" t="s">
        <v>20</v>
      </c>
      <c s="25" t="s">
        <v>29</v>
      </c>
      <c s="27" t="s">
        <v>1775</v>
      </c>
      <c r="E4" s="26" t="s">
        <v>1776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COUNTIFS(L8:L154,"=0",A8:A154,"P")+COUNTIFS(L8:L154,"",A8:A154,"P")+SUM(Q8:Q154)</f>
      </c>
    </row>
    <row r="8" spans="1:13" ht="12.75">
      <c r="A8" t="s">
        <v>45</v>
      </c>
      <c r="C8" s="28" t="s">
        <v>1779</v>
      </c>
      <c r="E8" s="30" t="s">
        <v>1778</v>
      </c>
      <c r="J8" s="29">
        <f>0+J9</f>
      </c>
      <c s="29">
        <f>0+K9</f>
      </c>
      <c s="29">
        <f>0+L9</f>
      </c>
      <c s="29">
        <f>0+M9</f>
      </c>
    </row>
    <row r="9" spans="1:13" ht="12.75">
      <c r="A9" t="s">
        <v>47</v>
      </c>
      <c r="C9" s="31" t="s">
        <v>70</v>
      </c>
      <c r="E9" s="33" t="s">
        <v>71</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25.5">
      <c r="A10" t="s">
        <v>50</v>
      </c>
      <c s="34" t="s">
        <v>51</v>
      </c>
      <c s="34" t="s">
        <v>1780</v>
      </c>
      <c s="35" t="s">
        <v>5</v>
      </c>
      <c s="6" t="s">
        <v>1781</v>
      </c>
      <c s="36" t="s">
        <v>79</v>
      </c>
      <c s="37">
        <v>15</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127.5">
      <c r="A13" t="s">
        <v>58</v>
      </c>
      <c r="E13" s="39" t="s">
        <v>1782</v>
      </c>
    </row>
    <row r="14" spans="1:16" ht="25.5">
      <c r="A14" t="s">
        <v>50</v>
      </c>
      <c s="34" t="s">
        <v>28</v>
      </c>
      <c s="34" t="s">
        <v>1783</v>
      </c>
      <c s="35" t="s">
        <v>5</v>
      </c>
      <c s="6" t="s">
        <v>1784</v>
      </c>
      <c s="36" t="s">
        <v>79</v>
      </c>
      <c s="37">
        <v>10</v>
      </c>
      <c s="36">
        <v>0</v>
      </c>
      <c s="36">
        <f>ROUND(G14*H14,6)</f>
      </c>
      <c r="L14" s="38">
        <v>0</v>
      </c>
      <c s="32">
        <f>ROUND(ROUND(L14,2)*ROUND(G14,3),2)</f>
      </c>
      <c s="36" t="s">
        <v>55</v>
      </c>
      <c>
        <f>(M14*21)/100</f>
      </c>
      <c t="s">
        <v>28</v>
      </c>
    </row>
    <row r="15" spans="1:5" ht="12.75">
      <c r="A15" s="35" t="s">
        <v>56</v>
      </c>
      <c r="E15" s="39" t="s">
        <v>5</v>
      </c>
    </row>
    <row r="16" spans="1:5" ht="12.75">
      <c r="A16" s="35" t="s">
        <v>57</v>
      </c>
      <c r="E16" s="40" t="s">
        <v>5</v>
      </c>
    </row>
    <row r="17" spans="1:5" ht="127.5">
      <c r="A17" t="s">
        <v>58</v>
      </c>
      <c r="E17" s="39" t="s">
        <v>1782</v>
      </c>
    </row>
    <row r="18" spans="1:16" ht="25.5">
      <c r="A18" t="s">
        <v>50</v>
      </c>
      <c s="34" t="s">
        <v>26</v>
      </c>
      <c s="34" t="s">
        <v>1785</v>
      </c>
      <c s="35" t="s">
        <v>5</v>
      </c>
      <c s="6" t="s">
        <v>1786</v>
      </c>
      <c s="36" t="s">
        <v>79</v>
      </c>
      <c s="37">
        <v>250</v>
      </c>
      <c s="36">
        <v>0</v>
      </c>
      <c s="36">
        <f>ROUND(G18*H18,6)</f>
      </c>
      <c r="L18" s="38">
        <v>0</v>
      </c>
      <c s="32">
        <f>ROUND(ROUND(L18,2)*ROUND(G18,3),2)</f>
      </c>
      <c s="36" t="s">
        <v>55</v>
      </c>
      <c>
        <f>(M18*21)/100</f>
      </c>
      <c t="s">
        <v>28</v>
      </c>
    </row>
    <row r="19" spans="1:5" ht="12.75">
      <c r="A19" s="35" t="s">
        <v>56</v>
      </c>
      <c r="E19" s="39" t="s">
        <v>5</v>
      </c>
    </row>
    <row r="20" spans="1:5" ht="12.75">
      <c r="A20" s="35" t="s">
        <v>57</v>
      </c>
      <c r="E20" s="40" t="s">
        <v>5</v>
      </c>
    </row>
    <row r="21" spans="1:5" ht="76.5">
      <c r="A21" t="s">
        <v>58</v>
      </c>
      <c r="E21" s="39" t="s">
        <v>1787</v>
      </c>
    </row>
    <row r="22" spans="1:16" ht="25.5">
      <c r="A22" t="s">
        <v>50</v>
      </c>
      <c s="34" t="s">
        <v>65</v>
      </c>
      <c s="34" t="s">
        <v>827</v>
      </c>
      <c s="35" t="s">
        <v>5</v>
      </c>
      <c s="6" t="s">
        <v>828</v>
      </c>
      <c s="36" t="s">
        <v>75</v>
      </c>
      <c s="37">
        <v>6</v>
      </c>
      <c s="36">
        <v>0</v>
      </c>
      <c s="36">
        <f>ROUND(G22*H22,6)</f>
      </c>
      <c r="L22" s="38">
        <v>0</v>
      </c>
      <c s="32">
        <f>ROUND(ROUND(L22,2)*ROUND(G22,3),2)</f>
      </c>
      <c s="36" t="s">
        <v>55</v>
      </c>
      <c>
        <f>(M22*21)/100</f>
      </c>
      <c t="s">
        <v>28</v>
      </c>
    </row>
    <row r="23" spans="1:5" ht="12.75">
      <c r="A23" s="35" t="s">
        <v>56</v>
      </c>
      <c r="E23" s="39" t="s">
        <v>5</v>
      </c>
    </row>
    <row r="24" spans="1:5" ht="12.75">
      <c r="A24" s="35" t="s">
        <v>57</v>
      </c>
      <c r="E24" s="40" t="s">
        <v>5</v>
      </c>
    </row>
    <row r="25" spans="1:5" ht="38.25">
      <c r="A25" t="s">
        <v>58</v>
      </c>
      <c r="E25" s="39" t="s">
        <v>94</v>
      </c>
    </row>
    <row r="26" spans="1:16" ht="12.75">
      <c r="A26" t="s">
        <v>50</v>
      </c>
      <c s="34" t="s">
        <v>72</v>
      </c>
      <c s="34" t="s">
        <v>117</v>
      </c>
      <c s="35" t="s">
        <v>5</v>
      </c>
      <c s="6" t="s">
        <v>118</v>
      </c>
      <c s="36" t="s">
        <v>79</v>
      </c>
      <c s="37">
        <v>50</v>
      </c>
      <c s="36">
        <v>0</v>
      </c>
      <c s="36">
        <f>ROUND(G26*H26,6)</f>
      </c>
      <c r="L26" s="38">
        <v>0</v>
      </c>
      <c s="32">
        <f>ROUND(ROUND(L26,2)*ROUND(G26,3),2)</f>
      </c>
      <c s="36" t="s">
        <v>55</v>
      </c>
      <c>
        <f>(M26*21)/100</f>
      </c>
      <c t="s">
        <v>28</v>
      </c>
    </row>
    <row r="27" spans="1:5" ht="12.75">
      <c r="A27" s="35" t="s">
        <v>56</v>
      </c>
      <c r="E27" s="39" t="s">
        <v>5</v>
      </c>
    </row>
    <row r="28" spans="1:5" ht="12.75">
      <c r="A28" s="35" t="s">
        <v>57</v>
      </c>
      <c r="E28" s="40" t="s">
        <v>5</v>
      </c>
    </row>
    <row r="29" spans="1:5" ht="89.25">
      <c r="A29" t="s">
        <v>58</v>
      </c>
      <c r="E29" s="39" t="s">
        <v>1723</v>
      </c>
    </row>
    <row r="30" spans="1:16" ht="12.75">
      <c r="A30" t="s">
        <v>50</v>
      </c>
      <c s="34" t="s">
        <v>27</v>
      </c>
      <c s="34" t="s">
        <v>931</v>
      </c>
      <c s="35" t="s">
        <v>5</v>
      </c>
      <c s="6" t="s">
        <v>932</v>
      </c>
      <c s="36" t="s">
        <v>132</v>
      </c>
      <c s="37">
        <v>0.185</v>
      </c>
      <c s="36">
        <v>0</v>
      </c>
      <c s="36">
        <f>ROUND(G30*H30,6)</f>
      </c>
      <c r="L30" s="38">
        <v>0</v>
      </c>
      <c s="32">
        <f>ROUND(ROUND(L30,2)*ROUND(G30,3),2)</f>
      </c>
      <c s="36" t="s">
        <v>55</v>
      </c>
      <c>
        <f>(M30*21)/100</f>
      </c>
      <c t="s">
        <v>28</v>
      </c>
    </row>
    <row r="31" spans="1:5" ht="12.75">
      <c r="A31" s="35" t="s">
        <v>56</v>
      </c>
      <c r="E31" s="39" t="s">
        <v>5</v>
      </c>
    </row>
    <row r="32" spans="1:5" ht="12.75">
      <c r="A32" s="35" t="s">
        <v>57</v>
      </c>
      <c r="E32" s="40" t="s">
        <v>5</v>
      </c>
    </row>
    <row r="33" spans="1:5" ht="140.25">
      <c r="A33" t="s">
        <v>58</v>
      </c>
      <c r="E33" s="39" t="s">
        <v>1788</v>
      </c>
    </row>
    <row r="34" spans="1:16" ht="12.75">
      <c r="A34" t="s">
        <v>50</v>
      </c>
      <c s="34" t="s">
        <v>70</v>
      </c>
      <c s="34" t="s">
        <v>938</v>
      </c>
      <c s="35" t="s">
        <v>5</v>
      </c>
      <c s="6" t="s">
        <v>939</v>
      </c>
      <c s="36" t="s">
        <v>79</v>
      </c>
      <c s="37">
        <v>185</v>
      </c>
      <c s="36">
        <v>0</v>
      </c>
      <c s="36">
        <f>ROUND(G34*H34,6)</f>
      </c>
      <c r="L34" s="38">
        <v>0</v>
      </c>
      <c s="32">
        <f>ROUND(ROUND(L34,2)*ROUND(G34,3),2)</f>
      </c>
      <c s="36" t="s">
        <v>55</v>
      </c>
      <c>
        <f>(M34*21)/100</f>
      </c>
      <c t="s">
        <v>28</v>
      </c>
    </row>
    <row r="35" spans="1:5" ht="12.75">
      <c r="A35" s="35" t="s">
        <v>56</v>
      </c>
      <c r="E35" s="39" t="s">
        <v>5</v>
      </c>
    </row>
    <row r="36" spans="1:5" ht="12.75">
      <c r="A36" s="35" t="s">
        <v>57</v>
      </c>
      <c r="E36" s="40" t="s">
        <v>5</v>
      </c>
    </row>
    <row r="37" spans="1:5" ht="102">
      <c r="A37" t="s">
        <v>58</v>
      </c>
      <c r="E37" s="39" t="s">
        <v>1789</v>
      </c>
    </row>
    <row r="38" spans="1:16" ht="12.75">
      <c r="A38" t="s">
        <v>50</v>
      </c>
      <c s="34" t="s">
        <v>83</v>
      </c>
      <c s="34" t="s">
        <v>1109</v>
      </c>
      <c s="35" t="s">
        <v>5</v>
      </c>
      <c s="6" t="s">
        <v>1110</v>
      </c>
      <c s="36" t="s">
        <v>132</v>
      </c>
      <c s="37">
        <v>2.5</v>
      </c>
      <c s="36">
        <v>0</v>
      </c>
      <c s="36">
        <f>ROUND(G38*H38,6)</f>
      </c>
      <c r="L38" s="38">
        <v>0</v>
      </c>
      <c s="32">
        <f>ROUND(ROUND(L38,2)*ROUND(G38,3),2)</f>
      </c>
      <c s="36" t="s">
        <v>55</v>
      </c>
      <c>
        <f>(M38*21)/100</f>
      </c>
      <c t="s">
        <v>28</v>
      </c>
    </row>
    <row r="39" spans="1:5" ht="12.75">
      <c r="A39" s="35" t="s">
        <v>56</v>
      </c>
      <c r="E39" s="39" t="s">
        <v>5</v>
      </c>
    </row>
    <row r="40" spans="1:5" ht="12.75">
      <c r="A40" s="35" t="s">
        <v>57</v>
      </c>
      <c r="E40" s="40" t="s">
        <v>5</v>
      </c>
    </row>
    <row r="41" spans="1:5" ht="102">
      <c r="A41" t="s">
        <v>58</v>
      </c>
      <c r="E41" s="39" t="s">
        <v>1790</v>
      </c>
    </row>
    <row r="42" spans="1:16" ht="12.75">
      <c r="A42" t="s">
        <v>50</v>
      </c>
      <c s="34" t="s">
        <v>87</v>
      </c>
      <c s="34" t="s">
        <v>1113</v>
      </c>
      <c s="35" t="s">
        <v>5</v>
      </c>
      <c s="6" t="s">
        <v>1114</v>
      </c>
      <c s="36" t="s">
        <v>132</v>
      </c>
      <c s="37">
        <v>2.5</v>
      </c>
      <c s="36">
        <v>0</v>
      </c>
      <c s="36">
        <f>ROUND(G42*H42,6)</f>
      </c>
      <c r="L42" s="38">
        <v>0</v>
      </c>
      <c s="32">
        <f>ROUND(ROUND(L42,2)*ROUND(G42,3),2)</f>
      </c>
      <c s="36" t="s">
        <v>55</v>
      </c>
      <c>
        <f>(M42*21)/100</f>
      </c>
      <c t="s">
        <v>28</v>
      </c>
    </row>
    <row r="43" spans="1:5" ht="12.75">
      <c r="A43" s="35" t="s">
        <v>56</v>
      </c>
      <c r="E43" s="39" t="s">
        <v>5</v>
      </c>
    </row>
    <row r="44" spans="1:5" ht="12.75">
      <c r="A44" s="35" t="s">
        <v>57</v>
      </c>
      <c r="E44" s="40" t="s">
        <v>5</v>
      </c>
    </row>
    <row r="45" spans="1:5" ht="102">
      <c r="A45" t="s">
        <v>58</v>
      </c>
      <c r="E45" s="39" t="s">
        <v>1789</v>
      </c>
    </row>
    <row r="46" spans="1:16" ht="12.75">
      <c r="A46" t="s">
        <v>50</v>
      </c>
      <c s="34" t="s">
        <v>91</v>
      </c>
      <c s="34" t="s">
        <v>1319</v>
      </c>
      <c s="35" t="s">
        <v>5</v>
      </c>
      <c s="6" t="s">
        <v>1320</v>
      </c>
      <c s="36" t="s">
        <v>132</v>
      </c>
      <c s="37">
        <v>2.6</v>
      </c>
      <c s="36">
        <v>0</v>
      </c>
      <c s="36">
        <f>ROUND(G46*H46,6)</f>
      </c>
      <c r="L46" s="38">
        <v>0</v>
      </c>
      <c s="32">
        <f>ROUND(ROUND(L46,2)*ROUND(G46,3),2)</f>
      </c>
      <c s="36" t="s">
        <v>55</v>
      </c>
      <c>
        <f>(M46*21)/100</f>
      </c>
      <c t="s">
        <v>28</v>
      </c>
    </row>
    <row r="47" spans="1:5" ht="12.75">
      <c r="A47" s="35" t="s">
        <v>56</v>
      </c>
      <c r="E47" s="39" t="s">
        <v>5</v>
      </c>
    </row>
    <row r="48" spans="1:5" ht="12.75">
      <c r="A48" s="35" t="s">
        <v>57</v>
      </c>
      <c r="E48" s="40" t="s">
        <v>5</v>
      </c>
    </row>
    <row r="49" spans="1:5" ht="102">
      <c r="A49" t="s">
        <v>58</v>
      </c>
      <c r="E49" s="39" t="s">
        <v>1791</v>
      </c>
    </row>
    <row r="50" spans="1:16" ht="12.75">
      <c r="A50" t="s">
        <v>50</v>
      </c>
      <c s="34" t="s">
        <v>95</v>
      </c>
      <c s="34" t="s">
        <v>1322</v>
      </c>
      <c s="35" t="s">
        <v>5</v>
      </c>
      <c s="6" t="s">
        <v>1323</v>
      </c>
      <c s="36" t="s">
        <v>132</v>
      </c>
      <c s="37">
        <v>2.6</v>
      </c>
      <c s="36">
        <v>0</v>
      </c>
      <c s="36">
        <f>ROUND(G50*H50,6)</f>
      </c>
      <c r="L50" s="38">
        <v>0</v>
      </c>
      <c s="32">
        <f>ROUND(ROUND(L50,2)*ROUND(G50,3),2)</f>
      </c>
      <c s="36" t="s">
        <v>55</v>
      </c>
      <c>
        <f>(M50*21)/100</f>
      </c>
      <c t="s">
        <v>28</v>
      </c>
    </row>
    <row r="51" spans="1:5" ht="12.75">
      <c r="A51" s="35" t="s">
        <v>56</v>
      </c>
      <c r="E51" s="39" t="s">
        <v>5</v>
      </c>
    </row>
    <row r="52" spans="1:5" ht="12.75">
      <c r="A52" s="35" t="s">
        <v>57</v>
      </c>
      <c r="E52" s="40" t="s">
        <v>5</v>
      </c>
    </row>
    <row r="53" spans="1:5" ht="102">
      <c r="A53" t="s">
        <v>58</v>
      </c>
      <c r="E53" s="39" t="s">
        <v>1792</v>
      </c>
    </row>
    <row r="54" spans="1:16" ht="12.75">
      <c r="A54" t="s">
        <v>50</v>
      </c>
      <c s="34" t="s">
        <v>99</v>
      </c>
      <c s="34" t="s">
        <v>1793</v>
      </c>
      <c s="35" t="s">
        <v>5</v>
      </c>
      <c s="6" t="s">
        <v>1794</v>
      </c>
      <c s="36" t="s">
        <v>75</v>
      </c>
      <c s="37">
        <v>80</v>
      </c>
      <c s="36">
        <v>0</v>
      </c>
      <c s="36">
        <f>ROUND(G54*H54,6)</f>
      </c>
      <c r="L54" s="38">
        <v>0</v>
      </c>
      <c s="32">
        <f>ROUND(ROUND(L54,2)*ROUND(G54,3),2)</f>
      </c>
      <c s="36" t="s">
        <v>55</v>
      </c>
      <c>
        <f>(M54*21)/100</f>
      </c>
      <c t="s">
        <v>28</v>
      </c>
    </row>
    <row r="55" spans="1:5" ht="12.75">
      <c r="A55" s="35" t="s">
        <v>56</v>
      </c>
      <c r="E55" s="39" t="s">
        <v>5</v>
      </c>
    </row>
    <row r="56" spans="1:5" ht="12.75">
      <c r="A56" s="35" t="s">
        <v>57</v>
      </c>
      <c r="E56" s="40" t="s">
        <v>5</v>
      </c>
    </row>
    <row r="57" spans="1:5" ht="127.5">
      <c r="A57" t="s">
        <v>58</v>
      </c>
      <c r="E57" s="39" t="s">
        <v>1795</v>
      </c>
    </row>
    <row r="58" spans="1:16" ht="12.75">
      <c r="A58" t="s">
        <v>50</v>
      </c>
      <c s="34" t="s">
        <v>103</v>
      </c>
      <c s="34" t="s">
        <v>1796</v>
      </c>
      <c s="35" t="s">
        <v>5</v>
      </c>
      <c s="6" t="s">
        <v>1797</v>
      </c>
      <c s="36" t="s">
        <v>75</v>
      </c>
      <c s="37">
        <v>80</v>
      </c>
      <c s="36">
        <v>0</v>
      </c>
      <c s="36">
        <f>ROUND(G58*H58,6)</f>
      </c>
      <c r="L58" s="38">
        <v>0</v>
      </c>
      <c s="32">
        <f>ROUND(ROUND(L58,2)*ROUND(G58,3),2)</f>
      </c>
      <c s="36" t="s">
        <v>55</v>
      </c>
      <c>
        <f>(M58*21)/100</f>
      </c>
      <c t="s">
        <v>28</v>
      </c>
    </row>
    <row r="59" spans="1:5" ht="12.75">
      <c r="A59" s="35" t="s">
        <v>56</v>
      </c>
      <c r="E59" s="39" t="s">
        <v>5</v>
      </c>
    </row>
    <row r="60" spans="1:5" ht="12.75">
      <c r="A60" s="35" t="s">
        <v>57</v>
      </c>
      <c r="E60" s="40" t="s">
        <v>5</v>
      </c>
    </row>
    <row r="61" spans="1:5" ht="140.25">
      <c r="A61" t="s">
        <v>58</v>
      </c>
      <c r="E61" s="39" t="s">
        <v>1798</v>
      </c>
    </row>
    <row r="62" spans="1:16" ht="12.75">
      <c r="A62" t="s">
        <v>50</v>
      </c>
      <c s="34" t="s">
        <v>107</v>
      </c>
      <c s="34" t="s">
        <v>1799</v>
      </c>
      <c s="35" t="s">
        <v>5</v>
      </c>
      <c s="6" t="s">
        <v>1800</v>
      </c>
      <c s="36" t="s">
        <v>75</v>
      </c>
      <c s="37">
        <v>11</v>
      </c>
      <c s="36">
        <v>0</v>
      </c>
      <c s="36">
        <f>ROUND(G62*H62,6)</f>
      </c>
      <c r="L62" s="38">
        <v>0</v>
      </c>
      <c s="32">
        <f>ROUND(ROUND(L62,2)*ROUND(G62,3),2)</f>
      </c>
      <c s="36" t="s">
        <v>55</v>
      </c>
      <c>
        <f>(M62*21)/100</f>
      </c>
      <c t="s">
        <v>28</v>
      </c>
    </row>
    <row r="63" spans="1:5" ht="12.75">
      <c r="A63" s="35" t="s">
        <v>56</v>
      </c>
      <c r="E63" s="39" t="s">
        <v>5</v>
      </c>
    </row>
    <row r="64" spans="1:5" ht="12.75">
      <c r="A64" s="35" t="s">
        <v>57</v>
      </c>
      <c r="E64" s="40" t="s">
        <v>5</v>
      </c>
    </row>
    <row r="65" spans="1:5" ht="127.5">
      <c r="A65" t="s">
        <v>58</v>
      </c>
      <c r="E65" s="39" t="s">
        <v>1795</v>
      </c>
    </row>
    <row r="66" spans="1:16" ht="12.75">
      <c r="A66" t="s">
        <v>50</v>
      </c>
      <c s="34" t="s">
        <v>112</v>
      </c>
      <c s="34" t="s">
        <v>1801</v>
      </c>
      <c s="35" t="s">
        <v>5</v>
      </c>
      <c s="6" t="s">
        <v>1802</v>
      </c>
      <c s="36" t="s">
        <v>75</v>
      </c>
      <c s="37">
        <v>2</v>
      </c>
      <c s="36">
        <v>0</v>
      </c>
      <c s="36">
        <f>ROUND(G66*H66,6)</f>
      </c>
      <c r="L66" s="38">
        <v>0</v>
      </c>
      <c s="32">
        <f>ROUND(ROUND(L66,2)*ROUND(G66,3),2)</f>
      </c>
      <c s="36" t="s">
        <v>55</v>
      </c>
      <c>
        <f>(M66*21)/100</f>
      </c>
      <c t="s">
        <v>28</v>
      </c>
    </row>
    <row r="67" spans="1:5" ht="12.75">
      <c r="A67" s="35" t="s">
        <v>56</v>
      </c>
      <c r="E67" s="39" t="s">
        <v>5</v>
      </c>
    </row>
    <row r="68" spans="1:5" ht="12.75">
      <c r="A68" s="35" t="s">
        <v>57</v>
      </c>
      <c r="E68" s="40" t="s">
        <v>5</v>
      </c>
    </row>
    <row r="69" spans="1:5" ht="114.75">
      <c r="A69" t="s">
        <v>58</v>
      </c>
      <c r="E69" s="39" t="s">
        <v>1750</v>
      </c>
    </row>
    <row r="70" spans="1:16" ht="12.75">
      <c r="A70" t="s">
        <v>50</v>
      </c>
      <c s="34" t="s">
        <v>116</v>
      </c>
      <c s="34" t="s">
        <v>1803</v>
      </c>
      <c s="35" t="s">
        <v>5</v>
      </c>
      <c s="6" t="s">
        <v>1804</v>
      </c>
      <c s="36" t="s">
        <v>75</v>
      </c>
      <c s="37">
        <v>2</v>
      </c>
      <c s="36">
        <v>0</v>
      </c>
      <c s="36">
        <f>ROUND(G70*H70,6)</f>
      </c>
      <c r="L70" s="38">
        <v>0</v>
      </c>
      <c s="32">
        <f>ROUND(ROUND(L70,2)*ROUND(G70,3),2)</f>
      </c>
      <c s="36" t="s">
        <v>55</v>
      </c>
      <c>
        <f>(M70*21)/100</f>
      </c>
      <c t="s">
        <v>28</v>
      </c>
    </row>
    <row r="71" spans="1:5" ht="12.75">
      <c r="A71" s="35" t="s">
        <v>56</v>
      </c>
      <c r="E71" s="39" t="s">
        <v>5</v>
      </c>
    </row>
    <row r="72" spans="1:5" ht="12.75">
      <c r="A72" s="35" t="s">
        <v>57</v>
      </c>
      <c r="E72" s="40" t="s">
        <v>5</v>
      </c>
    </row>
    <row r="73" spans="1:5" ht="114.75">
      <c r="A73" t="s">
        <v>58</v>
      </c>
      <c r="E73" s="39" t="s">
        <v>1750</v>
      </c>
    </row>
    <row r="74" spans="1:16" ht="12.75">
      <c r="A74" t="s">
        <v>50</v>
      </c>
      <c s="34" t="s">
        <v>119</v>
      </c>
      <c s="34" t="s">
        <v>1805</v>
      </c>
      <c s="35" t="s">
        <v>5</v>
      </c>
      <c s="6" t="s">
        <v>1806</v>
      </c>
      <c s="36" t="s">
        <v>75</v>
      </c>
      <c s="37">
        <v>2</v>
      </c>
      <c s="36">
        <v>0</v>
      </c>
      <c s="36">
        <f>ROUND(G74*H74,6)</f>
      </c>
      <c r="L74" s="38">
        <v>0</v>
      </c>
      <c s="32">
        <f>ROUND(ROUND(L74,2)*ROUND(G74,3),2)</f>
      </c>
      <c s="36" t="s">
        <v>55</v>
      </c>
      <c>
        <f>(M74*21)/100</f>
      </c>
      <c t="s">
        <v>28</v>
      </c>
    </row>
    <row r="75" spans="1:5" ht="12.75">
      <c r="A75" s="35" t="s">
        <v>56</v>
      </c>
      <c r="E75" s="39" t="s">
        <v>5</v>
      </c>
    </row>
    <row r="76" spans="1:5" ht="12.75">
      <c r="A76" s="35" t="s">
        <v>57</v>
      </c>
      <c r="E76" s="40" t="s">
        <v>5</v>
      </c>
    </row>
    <row r="77" spans="1:5" ht="127.5">
      <c r="A77" t="s">
        <v>58</v>
      </c>
      <c r="E77" s="39" t="s">
        <v>1795</v>
      </c>
    </row>
    <row r="78" spans="1:16" ht="12.75">
      <c r="A78" t="s">
        <v>50</v>
      </c>
      <c s="34" t="s">
        <v>122</v>
      </c>
      <c s="34" t="s">
        <v>1807</v>
      </c>
      <c s="35" t="s">
        <v>5</v>
      </c>
      <c s="6" t="s">
        <v>1808</v>
      </c>
      <c s="36" t="s">
        <v>75</v>
      </c>
      <c s="37">
        <v>17</v>
      </c>
      <c s="36">
        <v>0</v>
      </c>
      <c s="36">
        <f>ROUND(G78*H78,6)</f>
      </c>
      <c r="L78" s="38">
        <v>0</v>
      </c>
      <c s="32">
        <f>ROUND(ROUND(L78,2)*ROUND(G78,3),2)</f>
      </c>
      <c s="36" t="s">
        <v>55</v>
      </c>
      <c>
        <f>(M78*21)/100</f>
      </c>
      <c t="s">
        <v>28</v>
      </c>
    </row>
    <row r="79" spans="1:5" ht="12.75">
      <c r="A79" s="35" t="s">
        <v>56</v>
      </c>
      <c r="E79" s="39" t="s">
        <v>5</v>
      </c>
    </row>
    <row r="80" spans="1:5" ht="12.75">
      <c r="A80" s="35" t="s">
        <v>57</v>
      </c>
      <c r="E80" s="40" t="s">
        <v>5</v>
      </c>
    </row>
    <row r="81" spans="1:5" ht="140.25">
      <c r="A81" t="s">
        <v>58</v>
      </c>
      <c r="E81" s="39" t="s">
        <v>1798</v>
      </c>
    </row>
    <row r="82" spans="1:16" ht="12.75">
      <c r="A82" t="s">
        <v>50</v>
      </c>
      <c s="34" t="s">
        <v>126</v>
      </c>
      <c s="34" t="s">
        <v>1688</v>
      </c>
      <c s="35" t="s">
        <v>5</v>
      </c>
      <c s="6" t="s">
        <v>1689</v>
      </c>
      <c s="36" t="s">
        <v>75</v>
      </c>
      <c s="37">
        <v>4</v>
      </c>
      <c s="36">
        <v>0</v>
      </c>
      <c s="36">
        <f>ROUND(G82*H82,6)</f>
      </c>
      <c r="L82" s="38">
        <v>0</v>
      </c>
      <c s="32">
        <f>ROUND(ROUND(L82,2)*ROUND(G82,3),2)</f>
      </c>
      <c s="36" t="s">
        <v>55</v>
      </c>
      <c>
        <f>(M82*21)/100</f>
      </c>
      <c t="s">
        <v>28</v>
      </c>
    </row>
    <row r="83" spans="1:5" ht="12.75">
      <c r="A83" s="35" t="s">
        <v>56</v>
      </c>
      <c r="E83" s="39" t="s">
        <v>5</v>
      </c>
    </row>
    <row r="84" spans="1:5" ht="12.75">
      <c r="A84" s="35" t="s">
        <v>57</v>
      </c>
      <c r="E84" s="40" t="s">
        <v>5</v>
      </c>
    </row>
    <row r="85" spans="1:5" ht="114.75">
      <c r="A85" t="s">
        <v>58</v>
      </c>
      <c r="E85" s="39" t="s">
        <v>1750</v>
      </c>
    </row>
    <row r="86" spans="1:16" ht="12.75">
      <c r="A86" t="s">
        <v>50</v>
      </c>
      <c s="34" t="s">
        <v>129</v>
      </c>
      <c s="34" t="s">
        <v>1690</v>
      </c>
      <c s="35" t="s">
        <v>5</v>
      </c>
      <c s="6" t="s">
        <v>1691</v>
      </c>
      <c s="36" t="s">
        <v>75</v>
      </c>
      <c s="37">
        <v>4</v>
      </c>
      <c s="36">
        <v>0</v>
      </c>
      <c s="36">
        <f>ROUND(G86*H86,6)</f>
      </c>
      <c r="L86" s="38">
        <v>0</v>
      </c>
      <c s="32">
        <f>ROUND(ROUND(L86,2)*ROUND(G86,3),2)</f>
      </c>
      <c s="36" t="s">
        <v>55</v>
      </c>
      <c>
        <f>(M86*21)/100</f>
      </c>
      <c t="s">
        <v>28</v>
      </c>
    </row>
    <row r="87" spans="1:5" ht="12.75">
      <c r="A87" s="35" t="s">
        <v>56</v>
      </c>
      <c r="E87" s="39" t="s">
        <v>5</v>
      </c>
    </row>
    <row r="88" spans="1:5" ht="12.75">
      <c r="A88" s="35" t="s">
        <v>57</v>
      </c>
      <c r="E88" s="40" t="s">
        <v>5</v>
      </c>
    </row>
    <row r="89" spans="1:5" ht="127.5">
      <c r="A89" t="s">
        <v>58</v>
      </c>
      <c r="E89" s="39" t="s">
        <v>1809</v>
      </c>
    </row>
    <row r="90" spans="1:16" ht="12.75">
      <c r="A90" t="s">
        <v>50</v>
      </c>
      <c s="34" t="s">
        <v>134</v>
      </c>
      <c s="34" t="s">
        <v>1693</v>
      </c>
      <c s="35" t="s">
        <v>5</v>
      </c>
      <c s="6" t="s">
        <v>1694</v>
      </c>
      <c s="36" t="s">
        <v>75</v>
      </c>
      <c s="37">
        <v>3</v>
      </c>
      <c s="36">
        <v>0</v>
      </c>
      <c s="36">
        <f>ROUND(G90*H90,6)</f>
      </c>
      <c r="L90" s="38">
        <v>0</v>
      </c>
      <c s="32">
        <f>ROUND(ROUND(L90,2)*ROUND(G90,3),2)</f>
      </c>
      <c s="36" t="s">
        <v>55</v>
      </c>
      <c>
        <f>(M90*21)/100</f>
      </c>
      <c t="s">
        <v>28</v>
      </c>
    </row>
    <row r="91" spans="1:5" ht="12.75">
      <c r="A91" s="35" t="s">
        <v>56</v>
      </c>
      <c r="E91" s="39" t="s">
        <v>5</v>
      </c>
    </row>
    <row r="92" spans="1:5" ht="12.75">
      <c r="A92" s="35" t="s">
        <v>57</v>
      </c>
      <c r="E92" s="40" t="s">
        <v>5</v>
      </c>
    </row>
    <row r="93" spans="1:5" ht="165.75">
      <c r="A93" t="s">
        <v>58</v>
      </c>
      <c r="E93" s="39" t="s">
        <v>1810</v>
      </c>
    </row>
    <row r="94" spans="1:16" ht="12.75">
      <c r="A94" t="s">
        <v>50</v>
      </c>
      <c s="34" t="s">
        <v>137</v>
      </c>
      <c s="34" t="s">
        <v>1811</v>
      </c>
      <c s="35" t="s">
        <v>5</v>
      </c>
      <c s="6" t="s">
        <v>1812</v>
      </c>
      <c s="36" t="s">
        <v>75</v>
      </c>
      <c s="37">
        <v>11</v>
      </c>
      <c s="36">
        <v>0</v>
      </c>
      <c s="36">
        <f>ROUND(G94*H94,6)</f>
      </c>
      <c r="L94" s="38">
        <v>0</v>
      </c>
      <c s="32">
        <f>ROUND(ROUND(L94,2)*ROUND(G94,3),2)</f>
      </c>
      <c s="36" t="s">
        <v>55</v>
      </c>
      <c>
        <f>(M94*21)/100</f>
      </c>
      <c t="s">
        <v>28</v>
      </c>
    </row>
    <row r="95" spans="1:5" ht="12.75">
      <c r="A95" s="35" t="s">
        <v>56</v>
      </c>
      <c r="E95" s="39" t="s">
        <v>5</v>
      </c>
    </row>
    <row r="96" spans="1:5" ht="12.75">
      <c r="A96" s="35" t="s">
        <v>57</v>
      </c>
      <c r="E96" s="40" t="s">
        <v>5</v>
      </c>
    </row>
    <row r="97" spans="1:5" ht="12.75">
      <c r="A97" t="s">
        <v>58</v>
      </c>
      <c r="E97" s="39" t="s">
        <v>48</v>
      </c>
    </row>
    <row r="98" spans="1:16" ht="12.75">
      <c r="A98" t="s">
        <v>50</v>
      </c>
      <c s="34" t="s">
        <v>140</v>
      </c>
      <c s="34" t="s">
        <v>1813</v>
      </c>
      <c s="35" t="s">
        <v>5</v>
      </c>
      <c s="6" t="s">
        <v>1814</v>
      </c>
      <c s="36" t="s">
        <v>75</v>
      </c>
      <c s="37">
        <v>11</v>
      </c>
      <c s="36">
        <v>0</v>
      </c>
      <c s="36">
        <f>ROUND(G98*H98,6)</f>
      </c>
      <c r="L98" s="38">
        <v>0</v>
      </c>
      <c s="32">
        <f>ROUND(ROUND(L98,2)*ROUND(G98,3),2)</f>
      </c>
      <c s="36" t="s">
        <v>55</v>
      </c>
      <c>
        <f>(M98*21)/100</f>
      </c>
      <c t="s">
        <v>28</v>
      </c>
    </row>
    <row r="99" spans="1:5" ht="12.75">
      <c r="A99" s="35" t="s">
        <v>56</v>
      </c>
      <c r="E99" s="39" t="s">
        <v>5</v>
      </c>
    </row>
    <row r="100" spans="1:5" ht="12.75">
      <c r="A100" s="35" t="s">
        <v>57</v>
      </c>
      <c r="E100" s="40" t="s">
        <v>5</v>
      </c>
    </row>
    <row r="101" spans="1:5" ht="12.75">
      <c r="A101" t="s">
        <v>58</v>
      </c>
      <c r="E101" s="39" t="s">
        <v>48</v>
      </c>
    </row>
    <row r="102" spans="1:16" ht="12.75">
      <c r="A102" t="s">
        <v>50</v>
      </c>
      <c s="34" t="s">
        <v>143</v>
      </c>
      <c s="34" t="s">
        <v>1815</v>
      </c>
      <c s="35" t="s">
        <v>5</v>
      </c>
      <c s="6" t="s">
        <v>1816</v>
      </c>
      <c s="36" t="s">
        <v>75</v>
      </c>
      <c s="37">
        <v>1</v>
      </c>
      <c s="36">
        <v>0</v>
      </c>
      <c s="36">
        <f>ROUND(G102*H102,6)</f>
      </c>
      <c r="L102" s="38">
        <v>0</v>
      </c>
      <c s="32">
        <f>ROUND(ROUND(L102,2)*ROUND(G102,3),2)</f>
      </c>
      <c s="36" t="s">
        <v>55</v>
      </c>
      <c>
        <f>(M102*21)/100</f>
      </c>
      <c t="s">
        <v>28</v>
      </c>
    </row>
    <row r="103" spans="1:5" ht="12.75">
      <c r="A103" s="35" t="s">
        <v>56</v>
      </c>
      <c r="E103" s="39" t="s">
        <v>5</v>
      </c>
    </row>
    <row r="104" spans="1:5" ht="12.75">
      <c r="A104" s="35" t="s">
        <v>57</v>
      </c>
      <c r="E104" s="40" t="s">
        <v>5</v>
      </c>
    </row>
    <row r="105" spans="1:5" ht="127.5">
      <c r="A105" t="s">
        <v>58</v>
      </c>
      <c r="E105" s="39" t="s">
        <v>1795</v>
      </c>
    </row>
    <row r="106" spans="1:16" ht="12.75">
      <c r="A106" t="s">
        <v>50</v>
      </c>
      <c s="34" t="s">
        <v>147</v>
      </c>
      <c s="34" t="s">
        <v>1817</v>
      </c>
      <c s="35" t="s">
        <v>5</v>
      </c>
      <c s="6" t="s">
        <v>1818</v>
      </c>
      <c s="36" t="s">
        <v>75</v>
      </c>
      <c s="37">
        <v>1</v>
      </c>
      <c s="36">
        <v>0</v>
      </c>
      <c s="36">
        <f>ROUND(G106*H106,6)</f>
      </c>
      <c r="L106" s="38">
        <v>0</v>
      </c>
      <c s="32">
        <f>ROUND(ROUND(L106,2)*ROUND(G106,3),2)</f>
      </c>
      <c s="36" t="s">
        <v>55</v>
      </c>
      <c>
        <f>(M106*21)/100</f>
      </c>
      <c t="s">
        <v>28</v>
      </c>
    </row>
    <row r="107" spans="1:5" ht="12.75">
      <c r="A107" s="35" t="s">
        <v>56</v>
      </c>
      <c r="E107" s="39" t="s">
        <v>5</v>
      </c>
    </row>
    <row r="108" spans="1:5" ht="12.75">
      <c r="A108" s="35" t="s">
        <v>57</v>
      </c>
      <c r="E108" s="40" t="s">
        <v>5</v>
      </c>
    </row>
    <row r="109" spans="1:5" ht="140.25">
      <c r="A109" t="s">
        <v>58</v>
      </c>
      <c r="E109" s="39" t="s">
        <v>1798</v>
      </c>
    </row>
    <row r="110" spans="1:16" ht="12.75">
      <c r="A110" t="s">
        <v>50</v>
      </c>
      <c s="34" t="s">
        <v>151</v>
      </c>
      <c s="34" t="s">
        <v>1819</v>
      </c>
      <c s="35" t="s">
        <v>5</v>
      </c>
      <c s="6" t="s">
        <v>1820</v>
      </c>
      <c s="36" t="s">
        <v>75</v>
      </c>
      <c s="37">
        <v>1</v>
      </c>
      <c s="36">
        <v>0</v>
      </c>
      <c s="36">
        <f>ROUND(G110*H110,6)</f>
      </c>
      <c r="L110" s="38">
        <v>0</v>
      </c>
      <c s="32">
        <f>ROUND(ROUND(L110,2)*ROUND(G110,3),2)</f>
      </c>
      <c s="36" t="s">
        <v>55</v>
      </c>
      <c>
        <f>(M110*21)/100</f>
      </c>
      <c t="s">
        <v>28</v>
      </c>
    </row>
    <row r="111" spans="1:5" ht="12.75">
      <c r="A111" s="35" t="s">
        <v>56</v>
      </c>
      <c r="E111" s="39" t="s">
        <v>5</v>
      </c>
    </row>
    <row r="112" spans="1:5" ht="12.75">
      <c r="A112" s="35" t="s">
        <v>57</v>
      </c>
      <c r="E112" s="40" t="s">
        <v>5</v>
      </c>
    </row>
    <row r="113" spans="1:5" ht="127.5">
      <c r="A113" t="s">
        <v>58</v>
      </c>
      <c r="E113" s="39" t="s">
        <v>1795</v>
      </c>
    </row>
    <row r="114" spans="1:16" ht="25.5">
      <c r="A114" t="s">
        <v>50</v>
      </c>
      <c s="34" t="s">
        <v>155</v>
      </c>
      <c s="34" t="s">
        <v>1821</v>
      </c>
      <c s="35" t="s">
        <v>5</v>
      </c>
      <c s="6" t="s">
        <v>1822</v>
      </c>
      <c s="36" t="s">
        <v>75</v>
      </c>
      <c s="37">
        <v>5</v>
      </c>
      <c s="36">
        <v>0</v>
      </c>
      <c s="36">
        <f>ROUND(G114*H114,6)</f>
      </c>
      <c r="L114" s="38">
        <v>0</v>
      </c>
      <c s="32">
        <f>ROUND(ROUND(L114,2)*ROUND(G114,3),2)</f>
      </c>
      <c s="36" t="s">
        <v>55</v>
      </c>
      <c>
        <f>(M114*21)/100</f>
      </c>
      <c t="s">
        <v>28</v>
      </c>
    </row>
    <row r="115" spans="1:5" ht="12.75">
      <c r="A115" s="35" t="s">
        <v>56</v>
      </c>
      <c r="E115" s="39" t="s">
        <v>5</v>
      </c>
    </row>
    <row r="116" spans="1:5" ht="12.75">
      <c r="A116" s="35" t="s">
        <v>57</v>
      </c>
      <c r="E116" s="40" t="s">
        <v>5</v>
      </c>
    </row>
    <row r="117" spans="1:5" ht="127.5">
      <c r="A117" t="s">
        <v>58</v>
      </c>
      <c r="E117" s="39" t="s">
        <v>1795</v>
      </c>
    </row>
    <row r="118" spans="1:16" ht="12.75">
      <c r="A118" t="s">
        <v>50</v>
      </c>
      <c s="34" t="s">
        <v>158</v>
      </c>
      <c s="34" t="s">
        <v>1823</v>
      </c>
      <c s="35" t="s">
        <v>5</v>
      </c>
      <c s="6" t="s">
        <v>1824</v>
      </c>
      <c s="36" t="s">
        <v>75</v>
      </c>
      <c s="37">
        <v>5</v>
      </c>
      <c s="36">
        <v>0</v>
      </c>
      <c s="36">
        <f>ROUND(G118*H118,6)</f>
      </c>
      <c r="L118" s="38">
        <v>0</v>
      </c>
      <c s="32">
        <f>ROUND(ROUND(L118,2)*ROUND(G118,3),2)</f>
      </c>
      <c s="36" t="s">
        <v>55</v>
      </c>
      <c>
        <f>(M118*21)/100</f>
      </c>
      <c t="s">
        <v>28</v>
      </c>
    </row>
    <row r="119" spans="1:5" ht="12.75">
      <c r="A119" s="35" t="s">
        <v>56</v>
      </c>
      <c r="E119" s="39" t="s">
        <v>5</v>
      </c>
    </row>
    <row r="120" spans="1:5" ht="12.75">
      <c r="A120" s="35" t="s">
        <v>57</v>
      </c>
      <c r="E120" s="40" t="s">
        <v>5</v>
      </c>
    </row>
    <row r="121" spans="1:5" ht="140.25">
      <c r="A121" t="s">
        <v>58</v>
      </c>
      <c r="E121" s="39" t="s">
        <v>1798</v>
      </c>
    </row>
    <row r="122" spans="1:16" ht="12.75">
      <c r="A122" t="s">
        <v>50</v>
      </c>
      <c s="34" t="s">
        <v>162</v>
      </c>
      <c s="34" t="s">
        <v>1825</v>
      </c>
      <c s="35" t="s">
        <v>5</v>
      </c>
      <c s="6" t="s">
        <v>1826</v>
      </c>
      <c s="36" t="s">
        <v>1164</v>
      </c>
      <c s="37">
        <v>1</v>
      </c>
      <c s="36">
        <v>0</v>
      </c>
      <c s="36">
        <f>ROUND(G122*H122,6)</f>
      </c>
      <c r="L122" s="38">
        <v>0</v>
      </c>
      <c s="32">
        <f>ROUND(ROUND(L122,2)*ROUND(G122,3),2)</f>
      </c>
      <c s="36" t="s">
        <v>55</v>
      </c>
      <c>
        <f>(M122*21)/100</f>
      </c>
      <c t="s">
        <v>28</v>
      </c>
    </row>
    <row r="123" spans="1:5" ht="12.75">
      <c r="A123" s="35" t="s">
        <v>56</v>
      </c>
      <c r="E123" s="39" t="s">
        <v>5</v>
      </c>
    </row>
    <row r="124" spans="1:5" ht="12.75">
      <c r="A124" s="35" t="s">
        <v>57</v>
      </c>
      <c r="E124" s="40" t="s">
        <v>5</v>
      </c>
    </row>
    <row r="125" spans="1:5" ht="140.25">
      <c r="A125" t="s">
        <v>58</v>
      </c>
      <c r="E125" s="39" t="s">
        <v>1827</v>
      </c>
    </row>
    <row r="126" spans="1:16" ht="12.75">
      <c r="A126" t="s">
        <v>50</v>
      </c>
      <c s="34" t="s">
        <v>165</v>
      </c>
      <c s="34" t="s">
        <v>1828</v>
      </c>
      <c s="35" t="s">
        <v>5</v>
      </c>
      <c s="6" t="s">
        <v>1829</v>
      </c>
      <c s="36" t="s">
        <v>1164</v>
      </c>
      <c s="37">
        <v>1</v>
      </c>
      <c s="36">
        <v>0</v>
      </c>
      <c s="36">
        <f>ROUND(G126*H126,6)</f>
      </c>
      <c r="L126" s="38">
        <v>0</v>
      </c>
      <c s="32">
        <f>ROUND(ROUND(L126,2)*ROUND(G126,3),2)</f>
      </c>
      <c s="36" t="s">
        <v>55</v>
      </c>
      <c>
        <f>(M126*21)/100</f>
      </c>
      <c t="s">
        <v>28</v>
      </c>
    </row>
    <row r="127" spans="1:5" ht="12.75">
      <c r="A127" s="35" t="s">
        <v>56</v>
      </c>
      <c r="E127" s="39" t="s">
        <v>5</v>
      </c>
    </row>
    <row r="128" spans="1:5" ht="12.75">
      <c r="A128" s="35" t="s">
        <v>57</v>
      </c>
      <c r="E128" s="40" t="s">
        <v>5</v>
      </c>
    </row>
    <row r="129" spans="1:5" ht="140.25">
      <c r="A129" t="s">
        <v>58</v>
      </c>
      <c r="E129" s="39" t="s">
        <v>1827</v>
      </c>
    </row>
    <row r="130" spans="1:16" ht="25.5">
      <c r="A130" t="s">
        <v>50</v>
      </c>
      <c s="34" t="s">
        <v>169</v>
      </c>
      <c s="34" t="s">
        <v>1830</v>
      </c>
      <c s="35" t="s">
        <v>5</v>
      </c>
      <c s="6" t="s">
        <v>1831</v>
      </c>
      <c s="36" t="s">
        <v>75</v>
      </c>
      <c s="37">
        <v>9</v>
      </c>
      <c s="36">
        <v>0</v>
      </c>
      <c s="36">
        <f>ROUND(G130*H130,6)</f>
      </c>
      <c r="L130" s="38">
        <v>0</v>
      </c>
      <c s="32">
        <f>ROUND(ROUND(L130,2)*ROUND(G130,3),2)</f>
      </c>
      <c s="36" t="s">
        <v>55</v>
      </c>
      <c>
        <f>(M130*21)/100</f>
      </c>
      <c t="s">
        <v>28</v>
      </c>
    </row>
    <row r="131" spans="1:5" ht="12.75">
      <c r="A131" s="35" t="s">
        <v>56</v>
      </c>
      <c r="E131" s="39" t="s">
        <v>5</v>
      </c>
    </row>
    <row r="132" spans="1:5" ht="12.75">
      <c r="A132" s="35" t="s">
        <v>57</v>
      </c>
      <c r="E132" s="40" t="s">
        <v>5</v>
      </c>
    </row>
    <row r="133" spans="1:5" ht="127.5">
      <c r="A133" t="s">
        <v>58</v>
      </c>
      <c r="E133" s="39" t="s">
        <v>1795</v>
      </c>
    </row>
    <row r="134" spans="1:16" ht="25.5">
      <c r="A134" t="s">
        <v>50</v>
      </c>
      <c s="34" t="s">
        <v>173</v>
      </c>
      <c s="34" t="s">
        <v>1832</v>
      </c>
      <c s="35" t="s">
        <v>5</v>
      </c>
      <c s="6" t="s">
        <v>1833</v>
      </c>
      <c s="36" t="s">
        <v>75</v>
      </c>
      <c s="37">
        <v>9</v>
      </c>
      <c s="36">
        <v>0</v>
      </c>
      <c s="36">
        <f>ROUND(G134*H134,6)</f>
      </c>
      <c r="L134" s="38">
        <v>0</v>
      </c>
      <c s="32">
        <f>ROUND(ROUND(L134,2)*ROUND(G134,3),2)</f>
      </c>
      <c s="36" t="s">
        <v>55</v>
      </c>
      <c>
        <f>(M134*21)/100</f>
      </c>
      <c t="s">
        <v>28</v>
      </c>
    </row>
    <row r="135" spans="1:5" ht="12.75">
      <c r="A135" s="35" t="s">
        <v>56</v>
      </c>
      <c r="E135" s="39" t="s">
        <v>5</v>
      </c>
    </row>
    <row r="136" spans="1:5" ht="12.75">
      <c r="A136" s="35" t="s">
        <v>57</v>
      </c>
      <c r="E136" s="40" t="s">
        <v>5</v>
      </c>
    </row>
    <row r="137" spans="1:5" ht="140.25">
      <c r="A137" t="s">
        <v>58</v>
      </c>
      <c r="E137" s="39" t="s">
        <v>1798</v>
      </c>
    </row>
    <row r="138" spans="1:16" ht="12.75">
      <c r="A138" t="s">
        <v>50</v>
      </c>
      <c s="34" t="s">
        <v>177</v>
      </c>
      <c s="34" t="s">
        <v>941</v>
      </c>
      <c s="35" t="s">
        <v>5</v>
      </c>
      <c s="6" t="s">
        <v>942</v>
      </c>
      <c s="36" t="s">
        <v>54</v>
      </c>
      <c s="37">
        <v>80</v>
      </c>
      <c s="36">
        <v>0</v>
      </c>
      <c s="36">
        <f>ROUND(G138*H138,6)</f>
      </c>
      <c r="L138" s="38">
        <v>0</v>
      </c>
      <c s="32">
        <f>ROUND(ROUND(L138,2)*ROUND(G138,3),2)</f>
      </c>
      <c s="36" t="s">
        <v>55</v>
      </c>
      <c>
        <f>(M138*21)/100</f>
      </c>
      <c t="s">
        <v>28</v>
      </c>
    </row>
    <row r="139" spans="1:5" ht="12.75">
      <c r="A139" s="35" t="s">
        <v>56</v>
      </c>
      <c r="E139" s="39" t="s">
        <v>5</v>
      </c>
    </row>
    <row r="140" spans="1:5" ht="12.75">
      <c r="A140" s="35" t="s">
        <v>57</v>
      </c>
      <c r="E140" s="40" t="s">
        <v>5</v>
      </c>
    </row>
    <row r="141" spans="1:5" ht="89.25">
      <c r="A141" t="s">
        <v>58</v>
      </c>
      <c r="E141" s="39" t="s">
        <v>1834</v>
      </c>
    </row>
    <row r="142" spans="1:16" ht="12.75">
      <c r="A142" t="s">
        <v>50</v>
      </c>
      <c s="34" t="s">
        <v>181</v>
      </c>
      <c s="34" t="s">
        <v>946</v>
      </c>
      <c s="35" t="s">
        <v>5</v>
      </c>
      <c s="6" t="s">
        <v>1601</v>
      </c>
      <c s="36" t="s">
        <v>948</v>
      </c>
      <c s="37">
        <v>1</v>
      </c>
      <c s="36">
        <v>0</v>
      </c>
      <c s="36">
        <f>ROUND(G142*H142,6)</f>
      </c>
      <c r="L142" s="38">
        <v>0</v>
      </c>
      <c s="32">
        <f>ROUND(ROUND(L142,2)*ROUND(G142,3),2)</f>
      </c>
      <c s="36" t="s">
        <v>55</v>
      </c>
      <c>
        <f>(M142*21)/100</f>
      </c>
      <c t="s">
        <v>28</v>
      </c>
    </row>
    <row r="143" spans="1:5" ht="12.75">
      <c r="A143" s="35" t="s">
        <v>56</v>
      </c>
      <c r="E143" s="39" t="s">
        <v>5</v>
      </c>
    </row>
    <row r="144" spans="1:5" ht="12.75">
      <c r="A144" s="35" t="s">
        <v>57</v>
      </c>
      <c r="E144" s="40" t="s">
        <v>5</v>
      </c>
    </row>
    <row r="145" spans="1:5" ht="153">
      <c r="A145" t="s">
        <v>58</v>
      </c>
      <c r="E145" s="39" t="s">
        <v>1835</v>
      </c>
    </row>
    <row r="146" spans="1:16" ht="38.25">
      <c r="A146" t="s">
        <v>50</v>
      </c>
      <c s="34" t="s">
        <v>185</v>
      </c>
      <c s="34" t="s">
        <v>1836</v>
      </c>
      <c s="35" t="s">
        <v>5</v>
      </c>
      <c s="6" t="s">
        <v>1837</v>
      </c>
      <c s="36" t="s">
        <v>75</v>
      </c>
      <c s="37">
        <v>11</v>
      </c>
      <c s="36">
        <v>0</v>
      </c>
      <c s="36">
        <f>ROUND(G146*H146,6)</f>
      </c>
      <c r="L146" s="38">
        <v>0</v>
      </c>
      <c s="32">
        <f>ROUND(ROUND(L146,2)*ROUND(G146,3),2)</f>
      </c>
      <c s="36" t="s">
        <v>55</v>
      </c>
      <c>
        <f>(M146*21)/100</f>
      </c>
      <c t="s">
        <v>28</v>
      </c>
    </row>
    <row r="147" spans="1:5" ht="12.75">
      <c r="A147" s="35" t="s">
        <v>56</v>
      </c>
      <c r="E147" s="39" t="s">
        <v>5</v>
      </c>
    </row>
    <row r="148" spans="1:5" ht="12.75">
      <c r="A148" s="35" t="s">
        <v>57</v>
      </c>
      <c r="E148" s="40" t="s">
        <v>5</v>
      </c>
    </row>
    <row r="149" spans="1:5" ht="127.5">
      <c r="A149" t="s">
        <v>58</v>
      </c>
      <c r="E149" s="39" t="s">
        <v>1838</v>
      </c>
    </row>
    <row r="150" spans="1:16" ht="25.5">
      <c r="A150" t="s">
        <v>50</v>
      </c>
      <c s="34" t="s">
        <v>682</v>
      </c>
      <c s="34" t="s">
        <v>123</v>
      </c>
      <c s="35" t="s">
        <v>5</v>
      </c>
      <c s="6" t="s">
        <v>124</v>
      </c>
      <c s="36" t="s">
        <v>75</v>
      </c>
      <c s="37">
        <v>10</v>
      </c>
      <c s="36">
        <v>0</v>
      </c>
      <c s="36">
        <f>ROUND(G150*H150,6)</f>
      </c>
      <c r="L150" s="38">
        <v>0</v>
      </c>
      <c s="32">
        <f>ROUND(ROUND(L150,2)*ROUND(G150,3),2)</f>
      </c>
      <c s="36" t="s">
        <v>55</v>
      </c>
      <c>
        <f>(M150*21)/100</f>
      </c>
      <c t="s">
        <v>28</v>
      </c>
    </row>
    <row r="151" spans="1:5" ht="12.75">
      <c r="A151" s="35" t="s">
        <v>56</v>
      </c>
      <c r="E151" s="39" t="s">
        <v>5</v>
      </c>
    </row>
    <row r="152" spans="1:5" ht="12.75">
      <c r="A152" s="35" t="s">
        <v>57</v>
      </c>
      <c r="E152" s="40" t="s">
        <v>5</v>
      </c>
    </row>
    <row r="153" spans="1:5" ht="102">
      <c r="A153" t="s">
        <v>58</v>
      </c>
      <c r="E153" s="39" t="s">
        <v>1202</v>
      </c>
    </row>
    <row r="154" spans="1:16" ht="12.75">
      <c r="A154" t="s">
        <v>50</v>
      </c>
      <c s="34" t="s">
        <v>686</v>
      </c>
      <c s="34" t="s">
        <v>1839</v>
      </c>
      <c s="35" t="s">
        <v>5</v>
      </c>
      <c s="6" t="s">
        <v>1840</v>
      </c>
      <c s="36" t="s">
        <v>63</v>
      </c>
      <c s="37">
        <v>2</v>
      </c>
      <c s="36">
        <v>0</v>
      </c>
      <c s="36">
        <f>ROUND(G154*H154,6)</f>
      </c>
      <c r="L154" s="38">
        <v>0</v>
      </c>
      <c s="32">
        <f>ROUND(ROUND(L154,2)*ROUND(G154,3),2)</f>
      </c>
      <c s="36" t="s">
        <v>55</v>
      </c>
      <c>
        <f>(M154*21)/100</f>
      </c>
      <c t="s">
        <v>28</v>
      </c>
    </row>
    <row r="155" spans="1:5" ht="12.75">
      <c r="A155" s="35" t="s">
        <v>56</v>
      </c>
      <c r="E155" s="39" t="s">
        <v>5</v>
      </c>
    </row>
    <row r="156" spans="1:5" ht="12.75">
      <c r="A156" s="35" t="s">
        <v>57</v>
      </c>
      <c r="E156" s="40" t="s">
        <v>5</v>
      </c>
    </row>
    <row r="157" spans="1:5" ht="89.25">
      <c r="A157" t="s">
        <v>58</v>
      </c>
      <c r="E157"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1842</v>
      </c>
      <c s="41">
        <f>Rekapitulace!C33</f>
      </c>
      <c s="20" t="s">
        <v>0</v>
      </c>
      <c t="s">
        <v>23</v>
      </c>
      <c t="s">
        <v>28</v>
      </c>
    </row>
    <row r="4" spans="1:16" ht="32" customHeight="1">
      <c r="A4" s="24" t="s">
        <v>20</v>
      </c>
      <c s="25" t="s">
        <v>29</v>
      </c>
      <c s="27" t="s">
        <v>1842</v>
      </c>
      <c r="E4" s="26" t="s">
        <v>1843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COUNTIFS(L8:L307,"=0",A8:A307,"P")+COUNTIFS(L8:L307,"",A8:A307,"P")+SUM(Q8:Q307)</f>
      </c>
    </row>
    <row r="8" spans="1:13" ht="12.75">
      <c r="A8" t="s">
        <v>45</v>
      </c>
      <c r="C8" s="28" t="s">
        <v>1846</v>
      </c>
      <c r="E8" s="30" t="s">
        <v>1845</v>
      </c>
      <c r="J8" s="29">
        <f>0+J9+J286</f>
      </c>
      <c s="29">
        <f>0+K9+K286</f>
      </c>
      <c s="29">
        <f>0+L9+L286</f>
      </c>
      <c s="29">
        <f>0+M9+M286</f>
      </c>
    </row>
    <row r="9" spans="1:13" ht="12.75">
      <c r="A9" t="s">
        <v>47</v>
      </c>
      <c r="C9" s="31" t="s">
        <v>70</v>
      </c>
      <c r="E9" s="33" t="s">
        <v>71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f>
      </c>
      <c s="32">
        <f>0+M10+M14+M18+M22+M26+M30+M34+M38+M42+M46+M50+M54+M58+M62+M66+M70+M74+M78+M82+M86+M90+M94+M98+M102+M106+M110+M114+M118+M122+M126+M130+M134+M138+M142+M146+M150+M154+M158+M162+M166+M170+M174+M178+M182+M186+M190+M194+M198+M202+M206+M210+M214+M218+M222+M226+M230+M234+M238+M242+M246+M250+M254+M258+M262+M266+M270+M274+M278+M282</f>
      </c>
    </row>
    <row r="10" spans="1:16" ht="12.75">
      <c r="A10" t="s">
        <v>50</v>
      </c>
      <c s="34" t="s">
        <v>51</v>
      </c>
      <c s="34" t="s">
        <v>498</v>
      </c>
      <c s="35" t="s">
        <v>5</v>
      </c>
      <c s="6" t="s">
        <v>499</v>
      </c>
      <c s="36" t="s">
        <v>54</v>
      </c>
      <c s="37">
        <v>40</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114.75">
      <c r="A13" t="s">
        <v>58</v>
      </c>
      <c r="E13" s="39" t="s">
        <v>1847</v>
      </c>
    </row>
    <row r="14" spans="1:16" ht="12.75">
      <c r="A14" t="s">
        <v>50</v>
      </c>
      <c s="34" t="s">
        <v>28</v>
      </c>
      <c s="34" t="s">
        <v>1109</v>
      </c>
      <c s="35" t="s">
        <v>5</v>
      </c>
      <c s="6" t="s">
        <v>1110</v>
      </c>
      <c s="36" t="s">
        <v>132</v>
      </c>
      <c s="37">
        <v>0.35</v>
      </c>
      <c s="36">
        <v>0</v>
      </c>
      <c s="36">
        <f>ROUND(G14*H14,6)</f>
      </c>
      <c r="L14" s="38">
        <v>0</v>
      </c>
      <c s="32">
        <f>ROUND(ROUND(L14,2)*ROUND(G14,3),2)</f>
      </c>
      <c s="36" t="s">
        <v>55</v>
      </c>
      <c>
        <f>(M14*21)/100</f>
      </c>
      <c t="s">
        <v>28</v>
      </c>
    </row>
    <row r="15" spans="1:5" ht="12.75">
      <c r="A15" s="35" t="s">
        <v>56</v>
      </c>
      <c r="E15" s="39" t="s">
        <v>5</v>
      </c>
    </row>
    <row r="16" spans="1:5" ht="12.75">
      <c r="A16" s="35" t="s">
        <v>57</v>
      </c>
      <c r="E16" s="40" t="s">
        <v>5</v>
      </c>
    </row>
    <row r="17" spans="1:5" ht="102">
      <c r="A17" t="s">
        <v>58</v>
      </c>
      <c r="E17" s="39" t="s">
        <v>1791</v>
      </c>
    </row>
    <row r="18" spans="1:16" ht="12.75">
      <c r="A18" t="s">
        <v>50</v>
      </c>
      <c s="34" t="s">
        <v>26</v>
      </c>
      <c s="34" t="s">
        <v>1113</v>
      </c>
      <c s="35" t="s">
        <v>5</v>
      </c>
      <c s="6" t="s">
        <v>1114</v>
      </c>
      <c s="36" t="s">
        <v>132</v>
      </c>
      <c s="37">
        <v>0.35</v>
      </c>
      <c s="36">
        <v>0</v>
      </c>
      <c s="36">
        <f>ROUND(G18*H18,6)</f>
      </c>
      <c r="L18" s="38">
        <v>0</v>
      </c>
      <c s="32">
        <f>ROUND(ROUND(L18,2)*ROUND(G18,3),2)</f>
      </c>
      <c s="36" t="s">
        <v>55</v>
      </c>
      <c>
        <f>(M18*21)/100</f>
      </c>
      <c t="s">
        <v>28</v>
      </c>
    </row>
    <row r="19" spans="1:5" ht="12.75">
      <c r="A19" s="35" t="s">
        <v>56</v>
      </c>
      <c r="E19" s="39" t="s">
        <v>5</v>
      </c>
    </row>
    <row r="20" spans="1:5" ht="12.75">
      <c r="A20" s="35" t="s">
        <v>57</v>
      </c>
      <c r="E20" s="40" t="s">
        <v>5</v>
      </c>
    </row>
    <row r="21" spans="1:5" ht="102">
      <c r="A21" t="s">
        <v>58</v>
      </c>
      <c r="E21" s="39" t="s">
        <v>1792</v>
      </c>
    </row>
    <row r="22" spans="1:16" ht="12.75">
      <c r="A22" t="s">
        <v>50</v>
      </c>
      <c s="34" t="s">
        <v>65</v>
      </c>
      <c s="34" t="s">
        <v>1430</v>
      </c>
      <c s="35" t="s">
        <v>5</v>
      </c>
      <c s="6" t="s">
        <v>1431</v>
      </c>
      <c s="36" t="s">
        <v>75</v>
      </c>
      <c s="37">
        <v>100</v>
      </c>
      <c s="36">
        <v>0</v>
      </c>
      <c s="36">
        <f>ROUND(G22*H22,6)</f>
      </c>
      <c r="L22" s="38">
        <v>0</v>
      </c>
      <c s="32">
        <f>ROUND(ROUND(L22,2)*ROUND(G22,3),2)</f>
      </c>
      <c s="36" t="s">
        <v>55</v>
      </c>
      <c>
        <f>(M22*21)/100</f>
      </c>
      <c t="s">
        <v>28</v>
      </c>
    </row>
    <row r="23" spans="1:5" ht="12.75">
      <c r="A23" s="35" t="s">
        <v>56</v>
      </c>
      <c r="E23" s="39" t="s">
        <v>5</v>
      </c>
    </row>
    <row r="24" spans="1:5" ht="12.75">
      <c r="A24" s="35" t="s">
        <v>57</v>
      </c>
      <c r="E24" s="40" t="s">
        <v>5</v>
      </c>
    </row>
    <row r="25" spans="1:5" ht="102">
      <c r="A25" t="s">
        <v>58</v>
      </c>
      <c r="E25" s="39" t="s">
        <v>1848</v>
      </c>
    </row>
    <row r="26" spans="1:16" ht="12.75">
      <c r="A26" t="s">
        <v>50</v>
      </c>
      <c s="34" t="s">
        <v>72</v>
      </c>
      <c s="34" t="s">
        <v>1433</v>
      </c>
      <c s="35" t="s">
        <v>5</v>
      </c>
      <c s="6" t="s">
        <v>1434</v>
      </c>
      <c s="36" t="s">
        <v>75</v>
      </c>
      <c s="37">
        <v>140</v>
      </c>
      <c s="36">
        <v>0</v>
      </c>
      <c s="36">
        <f>ROUND(G26*H26,6)</f>
      </c>
      <c r="L26" s="38">
        <v>0</v>
      </c>
      <c s="32">
        <f>ROUND(ROUND(L26,2)*ROUND(G26,3),2)</f>
      </c>
      <c s="36" t="s">
        <v>55</v>
      </c>
      <c>
        <f>(M26*21)/100</f>
      </c>
      <c t="s">
        <v>28</v>
      </c>
    </row>
    <row r="27" spans="1:5" ht="12.75">
      <c r="A27" s="35" t="s">
        <v>56</v>
      </c>
      <c r="E27" s="39" t="s">
        <v>5</v>
      </c>
    </row>
    <row r="28" spans="1:5" ht="12.75">
      <c r="A28" s="35" t="s">
        <v>57</v>
      </c>
      <c r="E28" s="40" t="s">
        <v>5</v>
      </c>
    </row>
    <row r="29" spans="1:5" ht="102">
      <c r="A29" t="s">
        <v>58</v>
      </c>
      <c r="E29" s="39" t="s">
        <v>1849</v>
      </c>
    </row>
    <row r="30" spans="1:16" ht="12.75">
      <c r="A30" t="s">
        <v>50</v>
      </c>
      <c s="34" t="s">
        <v>27</v>
      </c>
      <c s="34" t="s">
        <v>1850</v>
      </c>
      <c s="35" t="s">
        <v>5</v>
      </c>
      <c s="6" t="s">
        <v>1851</v>
      </c>
      <c s="36" t="s">
        <v>75</v>
      </c>
      <c s="37">
        <v>100</v>
      </c>
      <c s="36">
        <v>0</v>
      </c>
      <c s="36">
        <f>ROUND(G30*H30,6)</f>
      </c>
      <c r="L30" s="38">
        <v>0</v>
      </c>
      <c s="32">
        <f>ROUND(ROUND(L30,2)*ROUND(G30,3),2)</f>
      </c>
      <c s="36" t="s">
        <v>55</v>
      </c>
      <c>
        <f>(M30*21)/100</f>
      </c>
      <c t="s">
        <v>28</v>
      </c>
    </row>
    <row r="31" spans="1:5" ht="12.75">
      <c r="A31" s="35" t="s">
        <v>56</v>
      </c>
      <c r="E31" s="39" t="s">
        <v>5</v>
      </c>
    </row>
    <row r="32" spans="1:5" ht="12.75">
      <c r="A32" s="35" t="s">
        <v>57</v>
      </c>
      <c r="E32" s="40" t="s">
        <v>5</v>
      </c>
    </row>
    <row r="33" spans="1:5" ht="153">
      <c r="A33" t="s">
        <v>58</v>
      </c>
      <c r="E33" s="39" t="s">
        <v>1852</v>
      </c>
    </row>
    <row r="34" spans="1:16" ht="12.75">
      <c r="A34" t="s">
        <v>50</v>
      </c>
      <c s="34" t="s">
        <v>70</v>
      </c>
      <c s="34" t="s">
        <v>1853</v>
      </c>
      <c s="35" t="s">
        <v>5</v>
      </c>
      <c s="6" t="s">
        <v>1854</v>
      </c>
      <c s="36" t="s">
        <v>75</v>
      </c>
      <c s="37">
        <v>4</v>
      </c>
      <c s="36">
        <v>0</v>
      </c>
      <c s="36">
        <f>ROUND(G34*H34,6)</f>
      </c>
      <c r="L34" s="38">
        <v>0</v>
      </c>
      <c s="32">
        <f>ROUND(ROUND(L34,2)*ROUND(G34,3),2)</f>
      </c>
      <c s="36" t="s">
        <v>55</v>
      </c>
      <c>
        <f>(M34*21)/100</f>
      </c>
      <c t="s">
        <v>28</v>
      </c>
    </row>
    <row r="35" spans="1:5" ht="12.75">
      <c r="A35" s="35" t="s">
        <v>56</v>
      </c>
      <c r="E35" s="39" t="s">
        <v>5</v>
      </c>
    </row>
    <row r="36" spans="1:5" ht="12.75">
      <c r="A36" s="35" t="s">
        <v>57</v>
      </c>
      <c r="E36" s="40" t="s">
        <v>5</v>
      </c>
    </row>
    <row r="37" spans="1:5" ht="114.75">
      <c r="A37" t="s">
        <v>58</v>
      </c>
      <c r="E37" s="39" t="s">
        <v>1750</v>
      </c>
    </row>
    <row r="38" spans="1:16" ht="12.75">
      <c r="A38" t="s">
        <v>50</v>
      </c>
      <c s="34" t="s">
        <v>83</v>
      </c>
      <c s="34" t="s">
        <v>1796</v>
      </c>
      <c s="35" t="s">
        <v>5</v>
      </c>
      <c s="6" t="s">
        <v>1855</v>
      </c>
      <c s="36" t="s">
        <v>75</v>
      </c>
      <c s="37">
        <v>4</v>
      </c>
      <c s="36">
        <v>0</v>
      </c>
      <c s="36">
        <f>ROUND(G38*H38,6)</f>
      </c>
      <c r="L38" s="38">
        <v>0</v>
      </c>
      <c s="32">
        <f>ROUND(ROUND(L38,2)*ROUND(G38,3),2)</f>
      </c>
      <c s="36" t="s">
        <v>55</v>
      </c>
      <c>
        <f>(M38*21)/100</f>
      </c>
      <c t="s">
        <v>28</v>
      </c>
    </row>
    <row r="39" spans="1:5" ht="12.75">
      <c r="A39" s="35" t="s">
        <v>56</v>
      </c>
      <c r="E39" s="39" t="s">
        <v>5</v>
      </c>
    </row>
    <row r="40" spans="1:5" ht="12.75">
      <c r="A40" s="35" t="s">
        <v>57</v>
      </c>
      <c r="E40" s="40" t="s">
        <v>5</v>
      </c>
    </row>
    <row r="41" spans="1:5" ht="140.25">
      <c r="A41" t="s">
        <v>58</v>
      </c>
      <c r="E41" s="39" t="s">
        <v>1739</v>
      </c>
    </row>
    <row r="42" spans="1:16" ht="12.75">
      <c r="A42" t="s">
        <v>50</v>
      </c>
      <c s="34" t="s">
        <v>87</v>
      </c>
      <c s="34" t="s">
        <v>1799</v>
      </c>
      <c s="35" t="s">
        <v>5</v>
      </c>
      <c s="6" t="s">
        <v>1856</v>
      </c>
      <c s="36" t="s">
        <v>75</v>
      </c>
      <c s="37">
        <v>5</v>
      </c>
      <c s="36">
        <v>0</v>
      </c>
      <c s="36">
        <f>ROUND(G42*H42,6)</f>
      </c>
      <c r="L42" s="38">
        <v>0</v>
      </c>
      <c s="32">
        <f>ROUND(ROUND(L42,2)*ROUND(G42,3),2)</f>
      </c>
      <c s="36" t="s">
        <v>55</v>
      </c>
      <c>
        <f>(M42*21)/100</f>
      </c>
      <c t="s">
        <v>28</v>
      </c>
    </row>
    <row r="43" spans="1:5" ht="12.75">
      <c r="A43" s="35" t="s">
        <v>56</v>
      </c>
      <c r="E43" s="39" t="s">
        <v>5</v>
      </c>
    </row>
    <row r="44" spans="1:5" ht="12.75">
      <c r="A44" s="35" t="s">
        <v>57</v>
      </c>
      <c r="E44" s="40" t="s">
        <v>5</v>
      </c>
    </row>
    <row r="45" spans="1:5" ht="114.75">
      <c r="A45" t="s">
        <v>58</v>
      </c>
      <c r="E45" s="39" t="s">
        <v>1750</v>
      </c>
    </row>
    <row r="46" spans="1:16" ht="12.75">
      <c r="A46" t="s">
        <v>50</v>
      </c>
      <c s="34" t="s">
        <v>91</v>
      </c>
      <c s="34" t="s">
        <v>1801</v>
      </c>
      <c s="35" t="s">
        <v>5</v>
      </c>
      <c s="6" t="s">
        <v>1857</v>
      </c>
      <c s="36" t="s">
        <v>75</v>
      </c>
      <c s="37">
        <v>1</v>
      </c>
      <c s="36">
        <v>0</v>
      </c>
      <c s="36">
        <f>ROUND(G46*H46,6)</f>
      </c>
      <c r="L46" s="38">
        <v>0</v>
      </c>
      <c s="32">
        <f>ROUND(ROUND(L46,2)*ROUND(G46,3),2)</f>
      </c>
      <c s="36" t="s">
        <v>55</v>
      </c>
      <c>
        <f>(M46*21)/100</f>
      </c>
      <c t="s">
        <v>28</v>
      </c>
    </row>
    <row r="47" spans="1:5" ht="12.75">
      <c r="A47" s="35" t="s">
        <v>56</v>
      </c>
      <c r="E47" s="39" t="s">
        <v>5</v>
      </c>
    </row>
    <row r="48" spans="1:5" ht="12.75">
      <c r="A48" s="35" t="s">
        <v>57</v>
      </c>
      <c r="E48" s="40" t="s">
        <v>5</v>
      </c>
    </row>
    <row r="49" spans="1:5" ht="114.75">
      <c r="A49" t="s">
        <v>58</v>
      </c>
      <c r="E49" s="39" t="s">
        <v>1750</v>
      </c>
    </row>
    <row r="50" spans="1:16" ht="12.75">
      <c r="A50" t="s">
        <v>50</v>
      </c>
      <c s="34" t="s">
        <v>95</v>
      </c>
      <c s="34" t="s">
        <v>1807</v>
      </c>
      <c s="35" t="s">
        <v>5</v>
      </c>
      <c s="6" t="s">
        <v>1808</v>
      </c>
      <c s="36" t="s">
        <v>75</v>
      </c>
      <c s="37">
        <v>6</v>
      </c>
      <c s="36">
        <v>0</v>
      </c>
      <c s="36">
        <f>ROUND(G50*H50,6)</f>
      </c>
      <c r="L50" s="38">
        <v>0</v>
      </c>
      <c s="32">
        <f>ROUND(ROUND(L50,2)*ROUND(G50,3),2)</f>
      </c>
      <c s="36" t="s">
        <v>55</v>
      </c>
      <c>
        <f>(M50*21)/100</f>
      </c>
      <c t="s">
        <v>28</v>
      </c>
    </row>
    <row r="51" spans="1:5" ht="12.75">
      <c r="A51" s="35" t="s">
        <v>56</v>
      </c>
      <c r="E51" s="39" t="s">
        <v>5</v>
      </c>
    </row>
    <row r="52" spans="1:5" ht="12.75">
      <c r="A52" s="35" t="s">
        <v>57</v>
      </c>
      <c r="E52" s="40" t="s">
        <v>5</v>
      </c>
    </row>
    <row r="53" spans="1:5" ht="140.25">
      <c r="A53" t="s">
        <v>58</v>
      </c>
      <c r="E53" s="39" t="s">
        <v>1739</v>
      </c>
    </row>
    <row r="54" spans="1:16" ht="12.75">
      <c r="A54" t="s">
        <v>50</v>
      </c>
      <c s="34" t="s">
        <v>99</v>
      </c>
      <c s="34" t="s">
        <v>1858</v>
      </c>
      <c s="35" t="s">
        <v>5</v>
      </c>
      <c s="6" t="s">
        <v>1859</v>
      </c>
      <c s="36" t="s">
        <v>75</v>
      </c>
      <c s="37">
        <v>2</v>
      </c>
      <c s="36">
        <v>0</v>
      </c>
      <c s="36">
        <f>ROUND(G54*H54,6)</f>
      </c>
      <c r="L54" s="38">
        <v>0</v>
      </c>
      <c s="32">
        <f>ROUND(ROUND(L54,2)*ROUND(G54,3),2)</f>
      </c>
      <c s="36" t="s">
        <v>55</v>
      </c>
      <c>
        <f>(M54*21)/100</f>
      </c>
      <c t="s">
        <v>28</v>
      </c>
    </row>
    <row r="55" spans="1:5" ht="12.75">
      <c r="A55" s="35" t="s">
        <v>56</v>
      </c>
      <c r="E55" s="39" t="s">
        <v>5</v>
      </c>
    </row>
    <row r="56" spans="1:5" ht="12.75">
      <c r="A56" s="35" t="s">
        <v>57</v>
      </c>
      <c r="E56" s="40" t="s">
        <v>5</v>
      </c>
    </row>
    <row r="57" spans="1:5" ht="153">
      <c r="A57" t="s">
        <v>58</v>
      </c>
      <c r="E57" s="39" t="s">
        <v>1860</v>
      </c>
    </row>
    <row r="58" spans="1:16" ht="12.75">
      <c r="A58" t="s">
        <v>50</v>
      </c>
      <c s="34" t="s">
        <v>103</v>
      </c>
      <c s="34" t="s">
        <v>1693</v>
      </c>
      <c s="35" t="s">
        <v>5</v>
      </c>
      <c s="6" t="s">
        <v>1694</v>
      </c>
      <c s="36" t="s">
        <v>75</v>
      </c>
      <c s="37">
        <v>2</v>
      </c>
      <c s="36">
        <v>0</v>
      </c>
      <c s="36">
        <f>ROUND(G58*H58,6)</f>
      </c>
      <c r="L58" s="38">
        <v>0</v>
      </c>
      <c s="32">
        <f>ROUND(ROUND(L58,2)*ROUND(G58,3),2)</f>
      </c>
      <c s="36" t="s">
        <v>55</v>
      </c>
      <c>
        <f>(M58*21)/100</f>
      </c>
      <c t="s">
        <v>28</v>
      </c>
    </row>
    <row r="59" spans="1:5" ht="12.75">
      <c r="A59" s="35" t="s">
        <v>56</v>
      </c>
      <c r="E59" s="39" t="s">
        <v>5</v>
      </c>
    </row>
    <row r="60" spans="1:5" ht="12.75">
      <c r="A60" s="35" t="s">
        <v>57</v>
      </c>
      <c r="E60" s="40" t="s">
        <v>5</v>
      </c>
    </row>
    <row r="61" spans="1:5" ht="153">
      <c r="A61" t="s">
        <v>58</v>
      </c>
      <c r="E61" s="39" t="s">
        <v>1860</v>
      </c>
    </row>
    <row r="62" spans="1:16" ht="12.75">
      <c r="A62" t="s">
        <v>50</v>
      </c>
      <c s="34" t="s">
        <v>107</v>
      </c>
      <c s="34" t="s">
        <v>1861</v>
      </c>
      <c s="35" t="s">
        <v>5</v>
      </c>
      <c s="6" t="s">
        <v>1862</v>
      </c>
      <c s="36" t="s">
        <v>75</v>
      </c>
      <c s="37">
        <v>2</v>
      </c>
      <c s="36">
        <v>0</v>
      </c>
      <c s="36">
        <f>ROUND(G62*H62,6)</f>
      </c>
      <c r="L62" s="38">
        <v>0</v>
      </c>
      <c s="32">
        <f>ROUND(ROUND(L62,2)*ROUND(G62,3),2)</f>
      </c>
      <c s="36" t="s">
        <v>55</v>
      </c>
      <c>
        <f>(M62*21)/100</f>
      </c>
      <c t="s">
        <v>28</v>
      </c>
    </row>
    <row r="63" spans="1:5" ht="12.75">
      <c r="A63" s="35" t="s">
        <v>56</v>
      </c>
      <c r="E63" s="39" t="s">
        <v>5</v>
      </c>
    </row>
    <row r="64" spans="1:5" ht="12.75">
      <c r="A64" s="35" t="s">
        <v>57</v>
      </c>
      <c r="E64" s="40" t="s">
        <v>5</v>
      </c>
    </row>
    <row r="65" spans="1:5" ht="51">
      <c r="A65" t="s">
        <v>58</v>
      </c>
      <c r="E65" s="39" t="s">
        <v>1863</v>
      </c>
    </row>
    <row r="66" spans="1:16" ht="12.75">
      <c r="A66" t="s">
        <v>50</v>
      </c>
      <c s="34" t="s">
        <v>112</v>
      </c>
      <c s="34" t="s">
        <v>1864</v>
      </c>
      <c s="35" t="s">
        <v>5</v>
      </c>
      <c s="6" t="s">
        <v>1865</v>
      </c>
      <c s="36" t="s">
        <v>75</v>
      </c>
      <c s="37">
        <v>2</v>
      </c>
      <c s="36">
        <v>0</v>
      </c>
      <c s="36">
        <f>ROUND(G66*H66,6)</f>
      </c>
      <c r="L66" s="38">
        <v>0</v>
      </c>
      <c s="32">
        <f>ROUND(ROUND(L66,2)*ROUND(G66,3),2)</f>
      </c>
      <c s="36" t="s">
        <v>55</v>
      </c>
      <c>
        <f>(M66*21)/100</f>
      </c>
      <c t="s">
        <v>28</v>
      </c>
    </row>
    <row r="67" spans="1:5" ht="12.75">
      <c r="A67" s="35" t="s">
        <v>56</v>
      </c>
      <c r="E67" s="39" t="s">
        <v>5</v>
      </c>
    </row>
    <row r="68" spans="1:5" ht="12.75">
      <c r="A68" s="35" t="s">
        <v>57</v>
      </c>
      <c r="E68" s="40" t="s">
        <v>5</v>
      </c>
    </row>
    <row r="69" spans="1:5" ht="76.5">
      <c r="A69" t="s">
        <v>58</v>
      </c>
      <c r="E69" s="39" t="s">
        <v>1866</v>
      </c>
    </row>
    <row r="70" spans="1:16" ht="12.75">
      <c r="A70" t="s">
        <v>50</v>
      </c>
      <c s="34" t="s">
        <v>116</v>
      </c>
      <c s="34" t="s">
        <v>1867</v>
      </c>
      <c s="35" t="s">
        <v>5</v>
      </c>
      <c s="6" t="s">
        <v>1868</v>
      </c>
      <c s="36" t="s">
        <v>75</v>
      </c>
      <c s="37">
        <v>1</v>
      </c>
      <c s="36">
        <v>0</v>
      </c>
      <c s="36">
        <f>ROUND(G70*H70,6)</f>
      </c>
      <c r="L70" s="38">
        <v>0</v>
      </c>
      <c s="32">
        <f>ROUND(ROUND(L70,2)*ROUND(G70,3),2)</f>
      </c>
      <c s="36" t="s">
        <v>55</v>
      </c>
      <c>
        <f>(M70*21)/100</f>
      </c>
      <c t="s">
        <v>28</v>
      </c>
    </row>
    <row r="71" spans="1:5" ht="12.75">
      <c r="A71" s="35" t="s">
        <v>56</v>
      </c>
      <c r="E71" s="39" t="s">
        <v>5</v>
      </c>
    </row>
    <row r="72" spans="1:5" ht="12.75">
      <c r="A72" s="35" t="s">
        <v>57</v>
      </c>
      <c r="E72" s="40" t="s">
        <v>5</v>
      </c>
    </row>
    <row r="73" spans="1:5" ht="89.25">
      <c r="A73" t="s">
        <v>58</v>
      </c>
      <c r="E73" s="39" t="s">
        <v>1869</v>
      </c>
    </row>
    <row r="74" spans="1:16" ht="12.75">
      <c r="A74" t="s">
        <v>50</v>
      </c>
      <c s="34" t="s">
        <v>119</v>
      </c>
      <c s="34" t="s">
        <v>1870</v>
      </c>
      <c s="35" t="s">
        <v>5</v>
      </c>
      <c s="6" t="s">
        <v>1871</v>
      </c>
      <c s="36" t="s">
        <v>75</v>
      </c>
      <c s="37">
        <v>2</v>
      </c>
      <c s="36">
        <v>0</v>
      </c>
      <c s="36">
        <f>ROUND(G74*H74,6)</f>
      </c>
      <c r="L74" s="38">
        <v>0</v>
      </c>
      <c s="32">
        <f>ROUND(ROUND(L74,2)*ROUND(G74,3),2)</f>
      </c>
      <c s="36" t="s">
        <v>55</v>
      </c>
      <c>
        <f>(M74*21)/100</f>
      </c>
      <c t="s">
        <v>28</v>
      </c>
    </row>
    <row r="75" spans="1:5" ht="12.75">
      <c r="A75" s="35" t="s">
        <v>56</v>
      </c>
      <c r="E75" s="39" t="s">
        <v>5</v>
      </c>
    </row>
    <row r="76" spans="1:5" ht="12.75">
      <c r="A76" s="35" t="s">
        <v>57</v>
      </c>
      <c r="E76" s="40" t="s">
        <v>5</v>
      </c>
    </row>
    <row r="77" spans="1:5" ht="51">
      <c r="A77" t="s">
        <v>58</v>
      </c>
      <c r="E77" s="39" t="s">
        <v>1863</v>
      </c>
    </row>
    <row r="78" spans="1:16" ht="12.75">
      <c r="A78" t="s">
        <v>50</v>
      </c>
      <c s="34" t="s">
        <v>122</v>
      </c>
      <c s="34" t="s">
        <v>1872</v>
      </c>
      <c s="35" t="s">
        <v>5</v>
      </c>
      <c s="6" t="s">
        <v>1873</v>
      </c>
      <c s="36" t="s">
        <v>75</v>
      </c>
      <c s="37">
        <v>3</v>
      </c>
      <c s="36">
        <v>0</v>
      </c>
      <c s="36">
        <f>ROUND(G78*H78,6)</f>
      </c>
      <c r="L78" s="38">
        <v>0</v>
      </c>
      <c s="32">
        <f>ROUND(ROUND(L78,2)*ROUND(G78,3),2)</f>
      </c>
      <c s="36" t="s">
        <v>55</v>
      </c>
      <c>
        <f>(M78*21)/100</f>
      </c>
      <c t="s">
        <v>28</v>
      </c>
    </row>
    <row r="79" spans="1:5" ht="12.75">
      <c r="A79" s="35" t="s">
        <v>56</v>
      </c>
      <c r="E79" s="39" t="s">
        <v>5</v>
      </c>
    </row>
    <row r="80" spans="1:5" ht="12.75">
      <c r="A80" s="35" t="s">
        <v>57</v>
      </c>
      <c r="E80" s="40" t="s">
        <v>5</v>
      </c>
    </row>
    <row r="81" spans="1:5" ht="51">
      <c r="A81" t="s">
        <v>58</v>
      </c>
      <c r="E81" s="39" t="s">
        <v>1863</v>
      </c>
    </row>
    <row r="82" spans="1:16" ht="25.5">
      <c r="A82" t="s">
        <v>50</v>
      </c>
      <c s="34" t="s">
        <v>126</v>
      </c>
      <c s="34" t="s">
        <v>1874</v>
      </c>
      <c s="35" t="s">
        <v>5</v>
      </c>
      <c s="6" t="s">
        <v>1875</v>
      </c>
      <c s="36" t="s">
        <v>75</v>
      </c>
      <c s="37">
        <v>1</v>
      </c>
      <c s="36">
        <v>0</v>
      </c>
      <c s="36">
        <f>ROUND(G82*H82,6)</f>
      </c>
      <c r="L82" s="38">
        <v>0</v>
      </c>
      <c s="32">
        <f>ROUND(ROUND(L82,2)*ROUND(G82,3),2)</f>
      </c>
      <c s="36" t="s">
        <v>55</v>
      </c>
      <c>
        <f>(M82*21)/100</f>
      </c>
      <c t="s">
        <v>28</v>
      </c>
    </row>
    <row r="83" spans="1:5" ht="12.75">
      <c r="A83" s="35" t="s">
        <v>56</v>
      </c>
      <c r="E83" s="39" t="s">
        <v>5</v>
      </c>
    </row>
    <row r="84" spans="1:5" ht="12.75">
      <c r="A84" s="35" t="s">
        <v>57</v>
      </c>
      <c r="E84" s="40" t="s">
        <v>5</v>
      </c>
    </row>
    <row r="85" spans="1:5" ht="51">
      <c r="A85" t="s">
        <v>58</v>
      </c>
      <c r="E85" s="39" t="s">
        <v>1863</v>
      </c>
    </row>
    <row r="86" spans="1:16" ht="12.75">
      <c r="A86" t="s">
        <v>50</v>
      </c>
      <c s="34" t="s">
        <v>129</v>
      </c>
      <c s="34" t="s">
        <v>1876</v>
      </c>
      <c s="35" t="s">
        <v>5</v>
      </c>
      <c s="6" t="s">
        <v>1877</v>
      </c>
      <c s="36" t="s">
        <v>75</v>
      </c>
      <c s="37">
        <v>6</v>
      </c>
      <c s="36">
        <v>0</v>
      </c>
      <c s="36">
        <f>ROUND(G86*H86,6)</f>
      </c>
      <c r="L86" s="38">
        <v>0</v>
      </c>
      <c s="32">
        <f>ROUND(ROUND(L86,2)*ROUND(G86,3),2)</f>
      </c>
      <c s="36" t="s">
        <v>55</v>
      </c>
      <c>
        <f>(M86*21)/100</f>
      </c>
      <c t="s">
        <v>28</v>
      </c>
    </row>
    <row r="87" spans="1:5" ht="12.75">
      <c r="A87" s="35" t="s">
        <v>56</v>
      </c>
      <c r="E87" s="39" t="s">
        <v>5</v>
      </c>
    </row>
    <row r="88" spans="1:5" ht="12.75">
      <c r="A88" s="35" t="s">
        <v>57</v>
      </c>
      <c r="E88" s="40" t="s">
        <v>5</v>
      </c>
    </row>
    <row r="89" spans="1:5" ht="76.5">
      <c r="A89" t="s">
        <v>58</v>
      </c>
      <c r="E89" s="39" t="s">
        <v>1866</v>
      </c>
    </row>
    <row r="90" spans="1:16" ht="12.75">
      <c r="A90" t="s">
        <v>50</v>
      </c>
      <c s="34" t="s">
        <v>134</v>
      </c>
      <c s="34" t="s">
        <v>1878</v>
      </c>
      <c s="35" t="s">
        <v>5</v>
      </c>
      <c s="6" t="s">
        <v>1879</v>
      </c>
      <c s="36" t="s">
        <v>75</v>
      </c>
      <c s="37">
        <v>5</v>
      </c>
      <c s="36">
        <v>0</v>
      </c>
      <c s="36">
        <f>ROUND(G90*H90,6)</f>
      </c>
      <c r="L90" s="38">
        <v>0</v>
      </c>
      <c s="32">
        <f>ROUND(ROUND(L90,2)*ROUND(G90,3),2)</f>
      </c>
      <c s="36" t="s">
        <v>55</v>
      </c>
      <c>
        <f>(M90*21)/100</f>
      </c>
      <c t="s">
        <v>28</v>
      </c>
    </row>
    <row r="91" spans="1:5" ht="12.75">
      <c r="A91" s="35" t="s">
        <v>56</v>
      </c>
      <c r="E91" s="39" t="s">
        <v>5</v>
      </c>
    </row>
    <row r="92" spans="1:5" ht="12.75">
      <c r="A92" s="35" t="s">
        <v>57</v>
      </c>
      <c r="E92" s="40" t="s">
        <v>5</v>
      </c>
    </row>
    <row r="93" spans="1:5" ht="114.75">
      <c r="A93" t="s">
        <v>58</v>
      </c>
      <c r="E93" s="39" t="s">
        <v>1750</v>
      </c>
    </row>
    <row r="94" spans="1:16" ht="12.75">
      <c r="A94" t="s">
        <v>50</v>
      </c>
      <c s="34" t="s">
        <v>137</v>
      </c>
      <c s="34" t="s">
        <v>1243</v>
      </c>
      <c s="35" t="s">
        <v>5</v>
      </c>
      <c s="6" t="s">
        <v>1244</v>
      </c>
      <c s="36" t="s">
        <v>75</v>
      </c>
      <c s="37">
        <v>5</v>
      </c>
      <c s="36">
        <v>0</v>
      </c>
      <c s="36">
        <f>ROUND(G94*H94,6)</f>
      </c>
      <c r="L94" s="38">
        <v>0</v>
      </c>
      <c s="32">
        <f>ROUND(ROUND(L94,2)*ROUND(G94,3),2)</f>
      </c>
      <c s="36" t="s">
        <v>55</v>
      </c>
      <c>
        <f>(M94*21)/100</f>
      </c>
      <c t="s">
        <v>28</v>
      </c>
    </row>
    <row r="95" spans="1:5" ht="12.75">
      <c r="A95" s="35" t="s">
        <v>56</v>
      </c>
      <c r="E95" s="39" t="s">
        <v>5</v>
      </c>
    </row>
    <row r="96" spans="1:5" ht="12.75">
      <c r="A96" s="35" t="s">
        <v>57</v>
      </c>
      <c r="E96" s="40" t="s">
        <v>5</v>
      </c>
    </row>
    <row r="97" spans="1:5" ht="140.25">
      <c r="A97" t="s">
        <v>58</v>
      </c>
      <c r="E97" s="39" t="s">
        <v>1739</v>
      </c>
    </row>
    <row r="98" spans="1:16" ht="12.75">
      <c r="A98" t="s">
        <v>50</v>
      </c>
      <c s="34" t="s">
        <v>140</v>
      </c>
      <c s="34" t="s">
        <v>1245</v>
      </c>
      <c s="35" t="s">
        <v>5</v>
      </c>
      <c s="6" t="s">
        <v>1246</v>
      </c>
      <c s="36" t="s">
        <v>75</v>
      </c>
      <c s="37">
        <v>2</v>
      </c>
      <c s="36">
        <v>0</v>
      </c>
      <c s="36">
        <f>ROUND(G98*H98,6)</f>
      </c>
      <c r="L98" s="38">
        <v>0</v>
      </c>
      <c s="32">
        <f>ROUND(ROUND(L98,2)*ROUND(G98,3),2)</f>
      </c>
      <c s="36" t="s">
        <v>55</v>
      </c>
      <c>
        <f>(M98*21)/100</f>
      </c>
      <c t="s">
        <v>28</v>
      </c>
    </row>
    <row r="99" spans="1:5" ht="12.75">
      <c r="A99" s="35" t="s">
        <v>56</v>
      </c>
      <c r="E99" s="39" t="s">
        <v>5</v>
      </c>
    </row>
    <row r="100" spans="1:5" ht="12.75">
      <c r="A100" s="35" t="s">
        <v>57</v>
      </c>
      <c r="E100" s="40" t="s">
        <v>5</v>
      </c>
    </row>
    <row r="101" spans="1:5" ht="153">
      <c r="A101" t="s">
        <v>58</v>
      </c>
      <c r="E101" s="39" t="s">
        <v>1860</v>
      </c>
    </row>
    <row r="102" spans="1:16" ht="12.75">
      <c r="A102" t="s">
        <v>50</v>
      </c>
      <c s="34" t="s">
        <v>143</v>
      </c>
      <c s="34" t="s">
        <v>1880</v>
      </c>
      <c s="35" t="s">
        <v>5</v>
      </c>
      <c s="6" t="s">
        <v>1881</v>
      </c>
      <c s="36" t="s">
        <v>75</v>
      </c>
      <c s="37">
        <v>3</v>
      </c>
      <c s="36">
        <v>0</v>
      </c>
      <c s="36">
        <f>ROUND(G102*H102,6)</f>
      </c>
      <c r="L102" s="38">
        <v>0</v>
      </c>
      <c s="32">
        <f>ROUND(ROUND(L102,2)*ROUND(G102,3),2)</f>
      </c>
      <c s="36" t="s">
        <v>55</v>
      </c>
      <c>
        <f>(M102*21)/100</f>
      </c>
      <c t="s">
        <v>28</v>
      </c>
    </row>
    <row r="103" spans="1:5" ht="12.75">
      <c r="A103" s="35" t="s">
        <v>56</v>
      </c>
      <c r="E103" s="39" t="s">
        <v>5</v>
      </c>
    </row>
    <row r="104" spans="1:5" ht="12.75">
      <c r="A104" s="35" t="s">
        <v>57</v>
      </c>
      <c r="E104" s="40" t="s">
        <v>5</v>
      </c>
    </row>
    <row r="105" spans="1:5" ht="114.75">
      <c r="A105" t="s">
        <v>58</v>
      </c>
      <c r="E105" s="39" t="s">
        <v>1750</v>
      </c>
    </row>
    <row r="106" spans="1:16" ht="12.75">
      <c r="A106" t="s">
        <v>50</v>
      </c>
      <c s="34" t="s">
        <v>147</v>
      </c>
      <c s="34" t="s">
        <v>1882</v>
      </c>
      <c s="35" t="s">
        <v>5</v>
      </c>
      <c s="6" t="s">
        <v>1883</v>
      </c>
      <c s="36" t="s">
        <v>75</v>
      </c>
      <c s="37">
        <v>3</v>
      </c>
      <c s="36">
        <v>0</v>
      </c>
      <c s="36">
        <f>ROUND(G106*H106,6)</f>
      </c>
      <c r="L106" s="38">
        <v>0</v>
      </c>
      <c s="32">
        <f>ROUND(ROUND(L106,2)*ROUND(G106,3),2)</f>
      </c>
      <c s="36" t="s">
        <v>55</v>
      </c>
      <c>
        <f>(M106*21)/100</f>
      </c>
      <c t="s">
        <v>28</v>
      </c>
    </row>
    <row r="107" spans="1:5" ht="12.75">
      <c r="A107" s="35" t="s">
        <v>56</v>
      </c>
      <c r="E107" s="39" t="s">
        <v>5</v>
      </c>
    </row>
    <row r="108" spans="1:5" ht="12.75">
      <c r="A108" s="35" t="s">
        <v>57</v>
      </c>
      <c r="E108" s="40" t="s">
        <v>5</v>
      </c>
    </row>
    <row r="109" spans="1:5" ht="191.25">
      <c r="A109" t="s">
        <v>58</v>
      </c>
      <c r="E109" s="39" t="s">
        <v>1884</v>
      </c>
    </row>
    <row r="110" spans="1:16" ht="12.75">
      <c r="A110" t="s">
        <v>50</v>
      </c>
      <c s="34" t="s">
        <v>151</v>
      </c>
      <c s="34" t="s">
        <v>1885</v>
      </c>
      <c s="35" t="s">
        <v>5</v>
      </c>
      <c s="6" t="s">
        <v>1886</v>
      </c>
      <c s="36" t="s">
        <v>75</v>
      </c>
      <c s="37">
        <v>3</v>
      </c>
      <c s="36">
        <v>0</v>
      </c>
      <c s="36">
        <f>ROUND(G110*H110,6)</f>
      </c>
      <c r="L110" s="38">
        <v>0</v>
      </c>
      <c s="32">
        <f>ROUND(ROUND(L110,2)*ROUND(G110,3),2)</f>
      </c>
      <c s="36" t="s">
        <v>55</v>
      </c>
      <c>
        <f>(M110*21)/100</f>
      </c>
      <c t="s">
        <v>28</v>
      </c>
    </row>
    <row r="111" spans="1:5" ht="12.75">
      <c r="A111" s="35" t="s">
        <v>56</v>
      </c>
      <c r="E111" s="39" t="s">
        <v>5</v>
      </c>
    </row>
    <row r="112" spans="1:5" ht="12.75">
      <c r="A112" s="35" t="s">
        <v>57</v>
      </c>
      <c r="E112" s="40" t="s">
        <v>5</v>
      </c>
    </row>
    <row r="113" spans="1:5" ht="191.25">
      <c r="A113" t="s">
        <v>58</v>
      </c>
      <c r="E113" s="39" t="s">
        <v>1884</v>
      </c>
    </row>
    <row r="114" spans="1:16" ht="12.75">
      <c r="A114" t="s">
        <v>50</v>
      </c>
      <c s="34" t="s">
        <v>155</v>
      </c>
      <c s="34" t="s">
        <v>1887</v>
      </c>
      <c s="35" t="s">
        <v>5</v>
      </c>
      <c s="6" t="s">
        <v>1888</v>
      </c>
      <c s="36" t="s">
        <v>75</v>
      </c>
      <c s="37">
        <v>3</v>
      </c>
      <c s="36">
        <v>0</v>
      </c>
      <c s="36">
        <f>ROUND(G114*H114,6)</f>
      </c>
      <c r="L114" s="38">
        <v>0</v>
      </c>
      <c s="32">
        <f>ROUND(ROUND(L114,2)*ROUND(G114,3),2)</f>
      </c>
      <c s="36" t="s">
        <v>55</v>
      </c>
      <c>
        <f>(M114*21)/100</f>
      </c>
      <c t="s">
        <v>28</v>
      </c>
    </row>
    <row r="115" spans="1:5" ht="12.75">
      <c r="A115" s="35" t="s">
        <v>56</v>
      </c>
      <c r="E115" s="39" t="s">
        <v>5</v>
      </c>
    </row>
    <row r="116" spans="1:5" ht="12.75">
      <c r="A116" s="35" t="s">
        <v>57</v>
      </c>
      <c r="E116" s="40" t="s">
        <v>5</v>
      </c>
    </row>
    <row r="117" spans="1:5" ht="140.25">
      <c r="A117" t="s">
        <v>58</v>
      </c>
      <c r="E117" s="39" t="s">
        <v>1739</v>
      </c>
    </row>
    <row r="118" spans="1:16" ht="12.75">
      <c r="A118" t="s">
        <v>50</v>
      </c>
      <c s="34" t="s">
        <v>158</v>
      </c>
      <c s="34" t="s">
        <v>1889</v>
      </c>
      <c s="35" t="s">
        <v>5</v>
      </c>
      <c s="6" t="s">
        <v>1890</v>
      </c>
      <c s="36" t="s">
        <v>75</v>
      </c>
      <c s="37">
        <v>2</v>
      </c>
      <c s="36">
        <v>0</v>
      </c>
      <c s="36">
        <f>ROUND(G118*H118,6)</f>
      </c>
      <c r="L118" s="38">
        <v>0</v>
      </c>
      <c s="32">
        <f>ROUND(ROUND(L118,2)*ROUND(G118,3),2)</f>
      </c>
      <c s="36" t="s">
        <v>55</v>
      </c>
      <c>
        <f>(M118*21)/100</f>
      </c>
      <c t="s">
        <v>28</v>
      </c>
    </row>
    <row r="119" spans="1:5" ht="12.75">
      <c r="A119" s="35" t="s">
        <v>56</v>
      </c>
      <c r="E119" s="39" t="s">
        <v>5</v>
      </c>
    </row>
    <row r="120" spans="1:5" ht="12.75">
      <c r="A120" s="35" t="s">
        <v>57</v>
      </c>
      <c r="E120" s="40" t="s">
        <v>5</v>
      </c>
    </row>
    <row r="121" spans="1:5" ht="153">
      <c r="A121" t="s">
        <v>58</v>
      </c>
      <c r="E121" s="39" t="s">
        <v>1860</v>
      </c>
    </row>
    <row r="122" spans="1:16" ht="12.75">
      <c r="A122" t="s">
        <v>50</v>
      </c>
      <c s="34" t="s">
        <v>162</v>
      </c>
      <c s="34" t="s">
        <v>1891</v>
      </c>
      <c s="35" t="s">
        <v>5</v>
      </c>
      <c s="6" t="s">
        <v>1892</v>
      </c>
      <c s="36" t="s">
        <v>79</v>
      </c>
      <c s="37">
        <v>16</v>
      </c>
      <c s="36">
        <v>0</v>
      </c>
      <c s="36">
        <f>ROUND(G122*H122,6)</f>
      </c>
      <c r="L122" s="38">
        <v>0</v>
      </c>
      <c s="32">
        <f>ROUND(ROUND(L122,2)*ROUND(G122,3),2)</f>
      </c>
      <c s="36" t="s">
        <v>55</v>
      </c>
      <c>
        <f>(M122*21)/100</f>
      </c>
      <c t="s">
        <v>28</v>
      </c>
    </row>
    <row r="123" spans="1:5" ht="12.75">
      <c r="A123" s="35" t="s">
        <v>56</v>
      </c>
      <c r="E123" s="39" t="s">
        <v>5</v>
      </c>
    </row>
    <row r="124" spans="1:5" ht="12.75">
      <c r="A124" s="35" t="s">
        <v>57</v>
      </c>
      <c r="E124" s="40" t="s">
        <v>5</v>
      </c>
    </row>
    <row r="125" spans="1:5" ht="102">
      <c r="A125" t="s">
        <v>58</v>
      </c>
      <c r="E125" s="39" t="s">
        <v>1893</v>
      </c>
    </row>
    <row r="126" spans="1:16" ht="12.75">
      <c r="A126" t="s">
        <v>50</v>
      </c>
      <c s="34" t="s">
        <v>165</v>
      </c>
      <c s="34" t="s">
        <v>1894</v>
      </c>
      <c s="35" t="s">
        <v>5</v>
      </c>
      <c s="6" t="s">
        <v>1895</v>
      </c>
      <c s="36" t="s">
        <v>79</v>
      </c>
      <c s="37">
        <v>16</v>
      </c>
      <c s="36">
        <v>0</v>
      </c>
      <c s="36">
        <f>ROUND(G126*H126,6)</f>
      </c>
      <c r="L126" s="38">
        <v>0</v>
      </c>
      <c s="32">
        <f>ROUND(ROUND(L126,2)*ROUND(G126,3),2)</f>
      </c>
      <c s="36" t="s">
        <v>55</v>
      </c>
      <c>
        <f>(M126*21)/100</f>
      </c>
      <c t="s">
        <v>28</v>
      </c>
    </row>
    <row r="127" spans="1:5" ht="12.75">
      <c r="A127" s="35" t="s">
        <v>56</v>
      </c>
      <c r="E127" s="39" t="s">
        <v>5</v>
      </c>
    </row>
    <row r="128" spans="1:5" ht="12.75">
      <c r="A128" s="35" t="s">
        <v>57</v>
      </c>
      <c r="E128" s="40" t="s">
        <v>5</v>
      </c>
    </row>
    <row r="129" spans="1:5" ht="102">
      <c r="A129" t="s">
        <v>58</v>
      </c>
      <c r="E129" s="39" t="s">
        <v>1896</v>
      </c>
    </row>
    <row r="130" spans="1:16" ht="12.75">
      <c r="A130" t="s">
        <v>50</v>
      </c>
      <c s="34" t="s">
        <v>169</v>
      </c>
      <c s="34" t="s">
        <v>1897</v>
      </c>
      <c s="35" t="s">
        <v>5</v>
      </c>
      <c s="6" t="s">
        <v>1898</v>
      </c>
      <c s="36" t="s">
        <v>79</v>
      </c>
      <c s="37">
        <v>20</v>
      </c>
      <c s="36">
        <v>0</v>
      </c>
      <c s="36">
        <f>ROUND(G130*H130,6)</f>
      </c>
      <c r="L130" s="38">
        <v>0</v>
      </c>
      <c s="32">
        <f>ROUND(ROUND(L130,2)*ROUND(G130,3),2)</f>
      </c>
      <c s="36" t="s">
        <v>55</v>
      </c>
      <c>
        <f>(M130*21)/100</f>
      </c>
      <c t="s">
        <v>28</v>
      </c>
    </row>
    <row r="131" spans="1:5" ht="12.75">
      <c r="A131" s="35" t="s">
        <v>56</v>
      </c>
      <c r="E131" s="39" t="s">
        <v>5</v>
      </c>
    </row>
    <row r="132" spans="1:5" ht="12.75">
      <c r="A132" s="35" t="s">
        <v>57</v>
      </c>
      <c r="E132" s="40" t="s">
        <v>5</v>
      </c>
    </row>
    <row r="133" spans="1:5" ht="153">
      <c r="A133" t="s">
        <v>58</v>
      </c>
      <c r="E133" s="39" t="s">
        <v>1899</v>
      </c>
    </row>
    <row r="134" spans="1:16" ht="12.75">
      <c r="A134" t="s">
        <v>50</v>
      </c>
      <c s="34" t="s">
        <v>173</v>
      </c>
      <c s="34" t="s">
        <v>1250</v>
      </c>
      <c s="35" t="s">
        <v>5</v>
      </c>
      <c s="6" t="s">
        <v>1900</v>
      </c>
      <c s="36" t="s">
        <v>75</v>
      </c>
      <c s="37">
        <v>8</v>
      </c>
      <c s="36">
        <v>0</v>
      </c>
      <c s="36">
        <f>ROUND(G134*H134,6)</f>
      </c>
      <c r="L134" s="38">
        <v>0</v>
      </c>
      <c s="32">
        <f>ROUND(ROUND(L134,2)*ROUND(G134,3),2)</f>
      </c>
      <c s="36" t="s">
        <v>55</v>
      </c>
      <c>
        <f>(M134*21)/100</f>
      </c>
      <c t="s">
        <v>28</v>
      </c>
    </row>
    <row r="135" spans="1:5" ht="12.75">
      <c r="A135" s="35" t="s">
        <v>56</v>
      </c>
      <c r="E135" s="39" t="s">
        <v>5</v>
      </c>
    </row>
    <row r="136" spans="1:5" ht="12.75">
      <c r="A136" s="35" t="s">
        <v>57</v>
      </c>
      <c r="E136" s="40" t="s">
        <v>5</v>
      </c>
    </row>
    <row r="137" spans="1:5" ht="114.75">
      <c r="A137" t="s">
        <v>58</v>
      </c>
      <c r="E137" s="39" t="s">
        <v>1901</v>
      </c>
    </row>
    <row r="138" spans="1:16" ht="12.75">
      <c r="A138" t="s">
        <v>50</v>
      </c>
      <c s="34" t="s">
        <v>177</v>
      </c>
      <c s="34" t="s">
        <v>1902</v>
      </c>
      <c s="35" t="s">
        <v>5</v>
      </c>
      <c s="6" t="s">
        <v>1903</v>
      </c>
      <c s="36" t="s">
        <v>75</v>
      </c>
      <c s="37">
        <v>8</v>
      </c>
      <c s="36">
        <v>0</v>
      </c>
      <c s="36">
        <f>ROUND(G138*H138,6)</f>
      </c>
      <c r="L138" s="38">
        <v>0</v>
      </c>
      <c s="32">
        <f>ROUND(ROUND(L138,2)*ROUND(G138,3),2)</f>
      </c>
      <c s="36" t="s">
        <v>55</v>
      </c>
      <c>
        <f>(M138*21)/100</f>
      </c>
      <c t="s">
        <v>28</v>
      </c>
    </row>
    <row r="139" spans="1:5" ht="12.75">
      <c r="A139" s="35" t="s">
        <v>56</v>
      </c>
      <c r="E139" s="39" t="s">
        <v>5</v>
      </c>
    </row>
    <row r="140" spans="1:5" ht="12.75">
      <c r="A140" s="35" t="s">
        <v>57</v>
      </c>
      <c r="E140" s="40" t="s">
        <v>5</v>
      </c>
    </row>
    <row r="141" spans="1:5" ht="127.5">
      <c r="A141" t="s">
        <v>58</v>
      </c>
      <c r="E141" s="39" t="s">
        <v>1904</v>
      </c>
    </row>
    <row r="142" spans="1:16" ht="12.75">
      <c r="A142" t="s">
        <v>50</v>
      </c>
      <c s="34" t="s">
        <v>181</v>
      </c>
      <c s="34" t="s">
        <v>1905</v>
      </c>
      <c s="35" t="s">
        <v>5</v>
      </c>
      <c s="6" t="s">
        <v>1906</v>
      </c>
      <c s="36" t="s">
        <v>75</v>
      </c>
      <c s="37">
        <v>12</v>
      </c>
      <c s="36">
        <v>0</v>
      </c>
      <c s="36">
        <f>ROUND(G142*H142,6)</f>
      </c>
      <c r="L142" s="38">
        <v>0</v>
      </c>
      <c s="32">
        <f>ROUND(ROUND(L142,2)*ROUND(G142,3),2)</f>
      </c>
      <c s="36" t="s">
        <v>55</v>
      </c>
      <c>
        <f>(M142*21)/100</f>
      </c>
      <c t="s">
        <v>28</v>
      </c>
    </row>
    <row r="143" spans="1:5" ht="12.75">
      <c r="A143" s="35" t="s">
        <v>56</v>
      </c>
      <c r="E143" s="39" t="s">
        <v>5</v>
      </c>
    </row>
    <row r="144" spans="1:5" ht="12.75">
      <c r="A144" s="35" t="s">
        <v>57</v>
      </c>
      <c r="E144" s="40" t="s">
        <v>5</v>
      </c>
    </row>
    <row r="145" spans="1:5" ht="153">
      <c r="A145" t="s">
        <v>58</v>
      </c>
      <c r="E145" s="39" t="s">
        <v>1907</v>
      </c>
    </row>
    <row r="146" spans="1:16" ht="12.75">
      <c r="A146" t="s">
        <v>50</v>
      </c>
      <c s="34" t="s">
        <v>185</v>
      </c>
      <c s="34" t="s">
        <v>1908</v>
      </c>
      <c s="35" t="s">
        <v>5</v>
      </c>
      <c s="6" t="s">
        <v>1909</v>
      </c>
      <c s="36" t="s">
        <v>75</v>
      </c>
      <c s="37">
        <v>2</v>
      </c>
      <c s="36">
        <v>0</v>
      </c>
      <c s="36">
        <f>ROUND(G146*H146,6)</f>
      </c>
      <c r="L146" s="38">
        <v>0</v>
      </c>
      <c s="32">
        <f>ROUND(ROUND(L146,2)*ROUND(G146,3),2)</f>
      </c>
      <c s="36" t="s">
        <v>55</v>
      </c>
      <c>
        <f>(M146*21)/100</f>
      </c>
      <c t="s">
        <v>28</v>
      </c>
    </row>
    <row r="147" spans="1:5" ht="12.75">
      <c r="A147" s="35" t="s">
        <v>56</v>
      </c>
      <c r="E147" s="39" t="s">
        <v>5</v>
      </c>
    </row>
    <row r="148" spans="1:5" ht="12.75">
      <c r="A148" s="35" t="s">
        <v>57</v>
      </c>
      <c r="E148" s="40" t="s">
        <v>5</v>
      </c>
    </row>
    <row r="149" spans="1:5" ht="114.75">
      <c r="A149" t="s">
        <v>58</v>
      </c>
      <c r="E149" s="39" t="s">
        <v>1750</v>
      </c>
    </row>
    <row r="150" spans="1:16" ht="12.75">
      <c r="A150" t="s">
        <v>50</v>
      </c>
      <c s="34" t="s">
        <v>682</v>
      </c>
      <c s="34" t="s">
        <v>1910</v>
      </c>
      <c s="35" t="s">
        <v>5</v>
      </c>
      <c s="6" t="s">
        <v>1911</v>
      </c>
      <c s="36" t="s">
        <v>75</v>
      </c>
      <c s="37">
        <v>2</v>
      </c>
      <c s="36">
        <v>0</v>
      </c>
      <c s="36">
        <f>ROUND(G150*H150,6)</f>
      </c>
      <c r="L150" s="38">
        <v>0</v>
      </c>
      <c s="32">
        <f>ROUND(ROUND(L150,2)*ROUND(G150,3),2)</f>
      </c>
      <c s="36" t="s">
        <v>55</v>
      </c>
      <c>
        <f>(M150*21)/100</f>
      </c>
      <c t="s">
        <v>28</v>
      </c>
    </row>
    <row r="151" spans="1:5" ht="12.75">
      <c r="A151" s="35" t="s">
        <v>56</v>
      </c>
      <c r="E151" s="39" t="s">
        <v>5</v>
      </c>
    </row>
    <row r="152" spans="1:5" ht="12.75">
      <c r="A152" s="35" t="s">
        <v>57</v>
      </c>
      <c r="E152" s="40" t="s">
        <v>5</v>
      </c>
    </row>
    <row r="153" spans="1:5" ht="127.5">
      <c r="A153" t="s">
        <v>58</v>
      </c>
      <c r="E153" s="39" t="s">
        <v>1733</v>
      </c>
    </row>
    <row r="154" spans="1:16" ht="12.75">
      <c r="A154" t="s">
        <v>50</v>
      </c>
      <c s="34" t="s">
        <v>686</v>
      </c>
      <c s="34" t="s">
        <v>1252</v>
      </c>
      <c s="35" t="s">
        <v>5</v>
      </c>
      <c s="6" t="s">
        <v>1253</v>
      </c>
      <c s="36" t="s">
        <v>75</v>
      </c>
      <c s="37">
        <v>2</v>
      </c>
      <c s="36">
        <v>0</v>
      </c>
      <c s="36">
        <f>ROUND(G154*H154,6)</f>
      </c>
      <c r="L154" s="38">
        <v>0</v>
      </c>
      <c s="32">
        <f>ROUND(ROUND(L154,2)*ROUND(G154,3),2)</f>
      </c>
      <c s="36" t="s">
        <v>55</v>
      </c>
      <c>
        <f>(M154*21)/100</f>
      </c>
      <c t="s">
        <v>28</v>
      </c>
    </row>
    <row r="155" spans="1:5" ht="12.75">
      <c r="A155" s="35" t="s">
        <v>56</v>
      </c>
      <c r="E155" s="39" t="s">
        <v>5</v>
      </c>
    </row>
    <row r="156" spans="1:5" ht="12.75">
      <c r="A156" s="35" t="s">
        <v>57</v>
      </c>
      <c r="E156" s="40" t="s">
        <v>5</v>
      </c>
    </row>
    <row r="157" spans="1:5" ht="153">
      <c r="A157" t="s">
        <v>58</v>
      </c>
      <c r="E157" s="39" t="s">
        <v>1860</v>
      </c>
    </row>
    <row r="158" spans="1:16" ht="12.75">
      <c r="A158" t="s">
        <v>50</v>
      </c>
      <c s="34" t="s">
        <v>189</v>
      </c>
      <c s="34" t="s">
        <v>1912</v>
      </c>
      <c s="35" t="s">
        <v>5</v>
      </c>
      <c s="6" t="s">
        <v>1913</v>
      </c>
      <c s="36" t="s">
        <v>75</v>
      </c>
      <c s="37">
        <v>1</v>
      </c>
      <c s="36">
        <v>0</v>
      </c>
      <c s="36">
        <f>ROUND(G158*H158,6)</f>
      </c>
      <c r="L158" s="38">
        <v>0</v>
      </c>
      <c s="32">
        <f>ROUND(ROUND(L158,2)*ROUND(G158,3),2)</f>
      </c>
      <c s="36" t="s">
        <v>55</v>
      </c>
      <c>
        <f>(M158*21)/100</f>
      </c>
      <c t="s">
        <v>28</v>
      </c>
    </row>
    <row r="159" spans="1:5" ht="12.75">
      <c r="A159" s="35" t="s">
        <v>56</v>
      </c>
      <c r="E159" s="39" t="s">
        <v>5</v>
      </c>
    </row>
    <row r="160" spans="1:5" ht="12.75">
      <c r="A160" s="35" t="s">
        <v>57</v>
      </c>
      <c r="E160" s="40" t="s">
        <v>5</v>
      </c>
    </row>
    <row r="161" spans="1:5" ht="140.25">
      <c r="A161" t="s">
        <v>58</v>
      </c>
      <c r="E161" s="39" t="s">
        <v>1739</v>
      </c>
    </row>
    <row r="162" spans="1:16" ht="12.75">
      <c r="A162" t="s">
        <v>50</v>
      </c>
      <c s="34" t="s">
        <v>193</v>
      </c>
      <c s="34" t="s">
        <v>1914</v>
      </c>
      <c s="35" t="s">
        <v>5</v>
      </c>
      <c s="6" t="s">
        <v>1915</v>
      </c>
      <c s="36" t="s">
        <v>75</v>
      </c>
      <c s="37">
        <v>1</v>
      </c>
      <c s="36">
        <v>0</v>
      </c>
      <c s="36">
        <f>ROUND(G162*H162,6)</f>
      </c>
      <c r="L162" s="38">
        <v>0</v>
      </c>
      <c s="32">
        <f>ROUND(ROUND(L162,2)*ROUND(G162,3),2)</f>
      </c>
      <c s="36" t="s">
        <v>55</v>
      </c>
      <c>
        <f>(M162*21)/100</f>
      </c>
      <c t="s">
        <v>28</v>
      </c>
    </row>
    <row r="163" spans="1:5" ht="12.75">
      <c r="A163" s="35" t="s">
        <v>56</v>
      </c>
      <c r="E163" s="39" t="s">
        <v>5</v>
      </c>
    </row>
    <row r="164" spans="1:5" ht="12.75">
      <c r="A164" s="35" t="s">
        <v>57</v>
      </c>
      <c r="E164" s="40" t="s">
        <v>5</v>
      </c>
    </row>
    <row r="165" spans="1:5" ht="153">
      <c r="A165" t="s">
        <v>58</v>
      </c>
      <c r="E165" s="39" t="s">
        <v>1860</v>
      </c>
    </row>
    <row r="166" spans="1:16" ht="12.75">
      <c r="A166" t="s">
        <v>50</v>
      </c>
      <c s="34" t="s">
        <v>197</v>
      </c>
      <c s="34" t="s">
        <v>1916</v>
      </c>
      <c s="35" t="s">
        <v>5</v>
      </c>
      <c s="6" t="s">
        <v>1917</v>
      </c>
      <c s="36" t="s">
        <v>75</v>
      </c>
      <c s="37">
        <v>1</v>
      </c>
      <c s="36">
        <v>0</v>
      </c>
      <c s="36">
        <f>ROUND(G166*H166,6)</f>
      </c>
      <c r="L166" s="38">
        <v>0</v>
      </c>
      <c s="32">
        <f>ROUND(ROUND(L166,2)*ROUND(G166,3),2)</f>
      </c>
      <c s="36" t="s">
        <v>55</v>
      </c>
      <c>
        <f>(M166*21)/100</f>
      </c>
      <c t="s">
        <v>28</v>
      </c>
    </row>
    <row r="167" spans="1:5" ht="12.75">
      <c r="A167" s="35" t="s">
        <v>56</v>
      </c>
      <c r="E167" s="39" t="s">
        <v>5</v>
      </c>
    </row>
    <row r="168" spans="1:5" ht="12.75">
      <c r="A168" s="35" t="s">
        <v>57</v>
      </c>
      <c r="E168" s="40" t="s">
        <v>5</v>
      </c>
    </row>
    <row r="169" spans="1:5" ht="63.75">
      <c r="A169" t="s">
        <v>58</v>
      </c>
      <c r="E169" s="39" t="s">
        <v>1918</v>
      </c>
    </row>
    <row r="170" spans="1:16" ht="12.75">
      <c r="A170" t="s">
        <v>50</v>
      </c>
      <c s="34" t="s">
        <v>201</v>
      </c>
      <c s="34" t="s">
        <v>1919</v>
      </c>
      <c s="35" t="s">
        <v>5</v>
      </c>
      <c s="6" t="s">
        <v>1920</v>
      </c>
      <c s="36" t="s">
        <v>75</v>
      </c>
      <c s="37">
        <v>2</v>
      </c>
      <c s="36">
        <v>0</v>
      </c>
      <c s="36">
        <f>ROUND(G170*H170,6)</f>
      </c>
      <c r="L170" s="38">
        <v>0</v>
      </c>
      <c s="32">
        <f>ROUND(ROUND(L170,2)*ROUND(G170,3),2)</f>
      </c>
      <c s="36" t="s">
        <v>55</v>
      </c>
      <c>
        <f>(M170*21)/100</f>
      </c>
      <c t="s">
        <v>28</v>
      </c>
    </row>
    <row r="171" spans="1:5" ht="12.75">
      <c r="A171" s="35" t="s">
        <v>56</v>
      </c>
      <c r="E171" s="39" t="s">
        <v>5</v>
      </c>
    </row>
    <row r="172" spans="1:5" ht="12.75">
      <c r="A172" s="35" t="s">
        <v>57</v>
      </c>
      <c r="E172" s="40" t="s">
        <v>5</v>
      </c>
    </row>
    <row r="173" spans="1:5" ht="63.75">
      <c r="A173" t="s">
        <v>58</v>
      </c>
      <c r="E173" s="39" t="s">
        <v>1921</v>
      </c>
    </row>
    <row r="174" spans="1:16" ht="12.75">
      <c r="A174" t="s">
        <v>50</v>
      </c>
      <c s="34" t="s">
        <v>205</v>
      </c>
      <c s="34" t="s">
        <v>1922</v>
      </c>
      <c s="35" t="s">
        <v>5</v>
      </c>
      <c s="6" t="s">
        <v>1923</v>
      </c>
      <c s="36" t="s">
        <v>75</v>
      </c>
      <c s="37">
        <v>4</v>
      </c>
      <c s="36">
        <v>0</v>
      </c>
      <c s="36">
        <f>ROUND(G174*H174,6)</f>
      </c>
      <c r="L174" s="38">
        <v>0</v>
      </c>
      <c s="32">
        <f>ROUND(ROUND(L174,2)*ROUND(G174,3),2)</f>
      </c>
      <c s="36" t="s">
        <v>55</v>
      </c>
      <c>
        <f>(M174*21)/100</f>
      </c>
      <c t="s">
        <v>28</v>
      </c>
    </row>
    <row r="175" spans="1:5" ht="12.75">
      <c r="A175" s="35" t="s">
        <v>56</v>
      </c>
      <c r="E175" s="39" t="s">
        <v>5</v>
      </c>
    </row>
    <row r="176" spans="1:5" ht="12.75">
      <c r="A176" s="35" t="s">
        <v>57</v>
      </c>
      <c r="E176" s="40" t="s">
        <v>5</v>
      </c>
    </row>
    <row r="177" spans="1:5" ht="114.75">
      <c r="A177" t="s">
        <v>58</v>
      </c>
      <c r="E177" s="39" t="s">
        <v>1750</v>
      </c>
    </row>
    <row r="178" spans="1:16" ht="12.75">
      <c r="A178" t="s">
        <v>50</v>
      </c>
      <c s="34" t="s">
        <v>209</v>
      </c>
      <c s="34" t="s">
        <v>1924</v>
      </c>
      <c s="35" t="s">
        <v>5</v>
      </c>
      <c s="6" t="s">
        <v>1925</v>
      </c>
      <c s="36" t="s">
        <v>75</v>
      </c>
      <c s="37">
        <v>1</v>
      </c>
      <c s="36">
        <v>0</v>
      </c>
      <c s="36">
        <f>ROUND(G178*H178,6)</f>
      </c>
      <c r="L178" s="38">
        <v>0</v>
      </c>
      <c s="32">
        <f>ROUND(ROUND(L178,2)*ROUND(G178,3),2)</f>
      </c>
      <c s="36" t="s">
        <v>55</v>
      </c>
      <c>
        <f>(M178*21)/100</f>
      </c>
      <c t="s">
        <v>28</v>
      </c>
    </row>
    <row r="179" spans="1:5" ht="12.75">
      <c r="A179" s="35" t="s">
        <v>56</v>
      </c>
      <c r="E179" s="39" t="s">
        <v>5</v>
      </c>
    </row>
    <row r="180" spans="1:5" ht="12.75">
      <c r="A180" s="35" t="s">
        <v>57</v>
      </c>
      <c r="E180" s="40" t="s">
        <v>5</v>
      </c>
    </row>
    <row r="181" spans="1:5" ht="114.75">
      <c r="A181" t="s">
        <v>58</v>
      </c>
      <c r="E181" s="39" t="s">
        <v>1750</v>
      </c>
    </row>
    <row r="182" spans="1:16" ht="12.75">
      <c r="A182" t="s">
        <v>50</v>
      </c>
      <c s="34" t="s">
        <v>213</v>
      </c>
      <c s="34" t="s">
        <v>1926</v>
      </c>
      <c s="35" t="s">
        <v>5</v>
      </c>
      <c s="6" t="s">
        <v>1927</v>
      </c>
      <c s="36" t="s">
        <v>75</v>
      </c>
      <c s="37">
        <v>5</v>
      </c>
      <c s="36">
        <v>0</v>
      </c>
      <c s="36">
        <f>ROUND(G182*H182,6)</f>
      </c>
      <c r="L182" s="38">
        <v>0</v>
      </c>
      <c s="32">
        <f>ROUND(ROUND(L182,2)*ROUND(G182,3),2)</f>
      </c>
      <c s="36" t="s">
        <v>55</v>
      </c>
      <c>
        <f>(M182*21)/100</f>
      </c>
      <c t="s">
        <v>28</v>
      </c>
    </row>
    <row r="183" spans="1:5" ht="12.75">
      <c r="A183" s="35" t="s">
        <v>56</v>
      </c>
      <c r="E183" s="39" t="s">
        <v>5</v>
      </c>
    </row>
    <row r="184" spans="1:5" ht="12.75">
      <c r="A184" s="35" t="s">
        <v>57</v>
      </c>
      <c r="E184" s="40" t="s">
        <v>5</v>
      </c>
    </row>
    <row r="185" spans="1:5" ht="114.75">
      <c r="A185" t="s">
        <v>58</v>
      </c>
      <c r="E185" s="39" t="s">
        <v>1750</v>
      </c>
    </row>
    <row r="186" spans="1:16" ht="12.75">
      <c r="A186" t="s">
        <v>50</v>
      </c>
      <c s="34" t="s">
        <v>218</v>
      </c>
      <c s="34" t="s">
        <v>1928</v>
      </c>
      <c s="35" t="s">
        <v>5</v>
      </c>
      <c s="6" t="s">
        <v>1929</v>
      </c>
      <c s="36" t="s">
        <v>75</v>
      </c>
      <c s="37">
        <v>5</v>
      </c>
      <c s="36">
        <v>0</v>
      </c>
      <c s="36">
        <f>ROUND(G186*H186,6)</f>
      </c>
      <c r="L186" s="38">
        <v>0</v>
      </c>
      <c s="32">
        <f>ROUND(ROUND(L186,2)*ROUND(G186,3),2)</f>
      </c>
      <c s="36" t="s">
        <v>55</v>
      </c>
      <c>
        <f>(M186*21)/100</f>
      </c>
      <c t="s">
        <v>28</v>
      </c>
    </row>
    <row r="187" spans="1:5" ht="12.75">
      <c r="A187" s="35" t="s">
        <v>56</v>
      </c>
      <c r="E187" s="39" t="s">
        <v>5</v>
      </c>
    </row>
    <row r="188" spans="1:5" ht="12.75">
      <c r="A188" s="35" t="s">
        <v>57</v>
      </c>
      <c r="E188" s="40" t="s">
        <v>5</v>
      </c>
    </row>
    <row r="189" spans="1:5" ht="114.75">
      <c r="A189" t="s">
        <v>58</v>
      </c>
      <c r="E189" s="39" t="s">
        <v>1750</v>
      </c>
    </row>
    <row r="190" spans="1:16" ht="12.75">
      <c r="A190" t="s">
        <v>50</v>
      </c>
      <c s="34" t="s">
        <v>222</v>
      </c>
      <c s="34" t="s">
        <v>1930</v>
      </c>
      <c s="35" t="s">
        <v>5</v>
      </c>
      <c s="6" t="s">
        <v>1931</v>
      </c>
      <c s="36" t="s">
        <v>75</v>
      </c>
      <c s="37">
        <v>5</v>
      </c>
      <c s="36">
        <v>0</v>
      </c>
      <c s="36">
        <f>ROUND(G190*H190,6)</f>
      </c>
      <c r="L190" s="38">
        <v>0</v>
      </c>
      <c s="32">
        <f>ROUND(ROUND(L190,2)*ROUND(G190,3),2)</f>
      </c>
      <c s="36" t="s">
        <v>55</v>
      </c>
      <c>
        <f>(M190*21)/100</f>
      </c>
      <c t="s">
        <v>28</v>
      </c>
    </row>
    <row r="191" spans="1:5" ht="12.75">
      <c r="A191" s="35" t="s">
        <v>56</v>
      </c>
      <c r="E191" s="39" t="s">
        <v>5</v>
      </c>
    </row>
    <row r="192" spans="1:5" ht="12.75">
      <c r="A192" s="35" t="s">
        <v>57</v>
      </c>
      <c r="E192" s="40" t="s">
        <v>5</v>
      </c>
    </row>
    <row r="193" spans="1:5" ht="114.75">
      <c r="A193" t="s">
        <v>58</v>
      </c>
      <c r="E193" s="39" t="s">
        <v>1750</v>
      </c>
    </row>
    <row r="194" spans="1:16" ht="12.75">
      <c r="A194" t="s">
        <v>50</v>
      </c>
      <c s="34" t="s">
        <v>226</v>
      </c>
      <c s="34" t="s">
        <v>1932</v>
      </c>
      <c s="35" t="s">
        <v>5</v>
      </c>
      <c s="6" t="s">
        <v>1933</v>
      </c>
      <c s="36" t="s">
        <v>75</v>
      </c>
      <c s="37">
        <v>2</v>
      </c>
      <c s="36">
        <v>0</v>
      </c>
      <c s="36">
        <f>ROUND(G194*H194,6)</f>
      </c>
      <c r="L194" s="38">
        <v>0</v>
      </c>
      <c s="32">
        <f>ROUND(ROUND(L194,2)*ROUND(G194,3),2)</f>
      </c>
      <c s="36" t="s">
        <v>55</v>
      </c>
      <c>
        <f>(M194*21)/100</f>
      </c>
      <c t="s">
        <v>28</v>
      </c>
    </row>
    <row r="195" spans="1:5" ht="12.75">
      <c r="A195" s="35" t="s">
        <v>56</v>
      </c>
      <c r="E195" s="39" t="s">
        <v>5</v>
      </c>
    </row>
    <row r="196" spans="1:5" ht="12.75">
      <c r="A196" s="35" t="s">
        <v>57</v>
      </c>
      <c r="E196" s="40" t="s">
        <v>5</v>
      </c>
    </row>
    <row r="197" spans="1:5" ht="114.75">
      <c r="A197" t="s">
        <v>58</v>
      </c>
      <c r="E197" s="39" t="s">
        <v>1750</v>
      </c>
    </row>
    <row r="198" spans="1:16" ht="12.75">
      <c r="A198" t="s">
        <v>50</v>
      </c>
      <c s="34" t="s">
        <v>238</v>
      </c>
      <c s="34" t="s">
        <v>1934</v>
      </c>
      <c s="35" t="s">
        <v>5</v>
      </c>
      <c s="6" t="s">
        <v>1935</v>
      </c>
      <c s="36" t="s">
        <v>75</v>
      </c>
      <c s="37">
        <v>4</v>
      </c>
      <c s="36">
        <v>0</v>
      </c>
      <c s="36">
        <f>ROUND(G198*H198,6)</f>
      </c>
      <c r="L198" s="38">
        <v>0</v>
      </c>
      <c s="32">
        <f>ROUND(ROUND(L198,2)*ROUND(G198,3),2)</f>
      </c>
      <c s="36" t="s">
        <v>55</v>
      </c>
      <c>
        <f>(M198*21)/100</f>
      </c>
      <c t="s">
        <v>28</v>
      </c>
    </row>
    <row r="199" spans="1:5" ht="12.75">
      <c r="A199" s="35" t="s">
        <v>56</v>
      </c>
      <c r="E199" s="39" t="s">
        <v>5</v>
      </c>
    </row>
    <row r="200" spans="1:5" ht="12.75">
      <c r="A200" s="35" t="s">
        <v>57</v>
      </c>
      <c r="E200" s="40" t="s">
        <v>5</v>
      </c>
    </row>
    <row r="201" spans="1:5" ht="114.75">
      <c r="A201" t="s">
        <v>58</v>
      </c>
      <c r="E201" s="39" t="s">
        <v>1750</v>
      </c>
    </row>
    <row r="202" spans="1:16" ht="12.75">
      <c r="A202" t="s">
        <v>50</v>
      </c>
      <c s="34" t="s">
        <v>721</v>
      </c>
      <c s="34" t="s">
        <v>1936</v>
      </c>
      <c s="35" t="s">
        <v>5</v>
      </c>
      <c s="6" t="s">
        <v>1937</v>
      </c>
      <c s="36" t="s">
        <v>75</v>
      </c>
      <c s="37">
        <v>2</v>
      </c>
      <c s="36">
        <v>0</v>
      </c>
      <c s="36">
        <f>ROUND(G202*H202,6)</f>
      </c>
      <c r="L202" s="38">
        <v>0</v>
      </c>
      <c s="32">
        <f>ROUND(ROUND(L202,2)*ROUND(G202,3),2)</f>
      </c>
      <c s="36" t="s">
        <v>55</v>
      </c>
      <c>
        <f>(M202*21)/100</f>
      </c>
      <c t="s">
        <v>28</v>
      </c>
    </row>
    <row r="203" spans="1:5" ht="12.75">
      <c r="A203" s="35" t="s">
        <v>56</v>
      </c>
      <c r="E203" s="39" t="s">
        <v>5</v>
      </c>
    </row>
    <row r="204" spans="1:5" ht="12.75">
      <c r="A204" s="35" t="s">
        <v>57</v>
      </c>
      <c r="E204" s="40" t="s">
        <v>5</v>
      </c>
    </row>
    <row r="205" spans="1:5" ht="114.75">
      <c r="A205" t="s">
        <v>58</v>
      </c>
      <c r="E205" s="39" t="s">
        <v>1750</v>
      </c>
    </row>
    <row r="206" spans="1:16" ht="12.75">
      <c r="A206" t="s">
        <v>50</v>
      </c>
      <c s="34" t="s">
        <v>242</v>
      </c>
      <c s="34" t="s">
        <v>1938</v>
      </c>
      <c s="35" t="s">
        <v>5</v>
      </c>
      <c s="6" t="s">
        <v>1939</v>
      </c>
      <c s="36" t="s">
        <v>75</v>
      </c>
      <c s="37">
        <v>12</v>
      </c>
      <c s="36">
        <v>0</v>
      </c>
      <c s="36">
        <f>ROUND(G206*H206,6)</f>
      </c>
      <c r="L206" s="38">
        <v>0</v>
      </c>
      <c s="32">
        <f>ROUND(ROUND(L206,2)*ROUND(G206,3),2)</f>
      </c>
      <c s="36" t="s">
        <v>55</v>
      </c>
      <c>
        <f>(M206*21)/100</f>
      </c>
      <c t="s">
        <v>28</v>
      </c>
    </row>
    <row r="207" spans="1:5" ht="12.75">
      <c r="A207" s="35" t="s">
        <v>56</v>
      </c>
      <c r="E207" s="39" t="s">
        <v>5</v>
      </c>
    </row>
    <row r="208" spans="1:5" ht="12.75">
      <c r="A208" s="35" t="s">
        <v>57</v>
      </c>
      <c r="E208" s="40" t="s">
        <v>5</v>
      </c>
    </row>
    <row r="209" spans="1:5" ht="140.25">
      <c r="A209" t="s">
        <v>58</v>
      </c>
      <c r="E209" s="39" t="s">
        <v>1739</v>
      </c>
    </row>
    <row r="210" spans="1:16" ht="12.75">
      <c r="A210" t="s">
        <v>50</v>
      </c>
      <c s="34" t="s">
        <v>246</v>
      </c>
      <c s="34" t="s">
        <v>1940</v>
      </c>
      <c s="35" t="s">
        <v>5</v>
      </c>
      <c s="6" t="s">
        <v>1941</v>
      </c>
      <c s="36" t="s">
        <v>75</v>
      </c>
      <c s="37">
        <v>10</v>
      </c>
      <c s="36">
        <v>0</v>
      </c>
      <c s="36">
        <f>ROUND(G210*H210,6)</f>
      </c>
      <c r="L210" s="38">
        <v>0</v>
      </c>
      <c s="32">
        <f>ROUND(ROUND(L210,2)*ROUND(G210,3),2)</f>
      </c>
      <c s="36" t="s">
        <v>55</v>
      </c>
      <c>
        <f>(M210*21)/100</f>
      </c>
      <c t="s">
        <v>28</v>
      </c>
    </row>
    <row r="211" spans="1:5" ht="12.75">
      <c r="A211" s="35" t="s">
        <v>56</v>
      </c>
      <c r="E211" s="39" t="s">
        <v>5</v>
      </c>
    </row>
    <row r="212" spans="1:5" ht="12.75">
      <c r="A212" s="35" t="s">
        <v>57</v>
      </c>
      <c r="E212" s="40" t="s">
        <v>5</v>
      </c>
    </row>
    <row r="213" spans="1:5" ht="153">
      <c r="A213" t="s">
        <v>58</v>
      </c>
      <c r="E213" s="39" t="s">
        <v>1860</v>
      </c>
    </row>
    <row r="214" spans="1:16" ht="25.5">
      <c r="A214" t="s">
        <v>50</v>
      </c>
      <c s="34" t="s">
        <v>250</v>
      </c>
      <c s="34" t="s">
        <v>1942</v>
      </c>
      <c s="35" t="s">
        <v>5</v>
      </c>
      <c s="6" t="s">
        <v>1943</v>
      </c>
      <c s="36" t="s">
        <v>75</v>
      </c>
      <c s="37">
        <v>4</v>
      </c>
      <c s="36">
        <v>0</v>
      </c>
      <c s="36">
        <f>ROUND(G214*H214,6)</f>
      </c>
      <c r="L214" s="38">
        <v>0</v>
      </c>
      <c s="32">
        <f>ROUND(ROUND(L214,2)*ROUND(G214,3),2)</f>
      </c>
      <c s="36" t="s">
        <v>55</v>
      </c>
      <c>
        <f>(M214*21)/100</f>
      </c>
      <c t="s">
        <v>28</v>
      </c>
    </row>
    <row r="215" spans="1:5" ht="12.75">
      <c r="A215" s="35" t="s">
        <v>56</v>
      </c>
      <c r="E215" s="39" t="s">
        <v>5</v>
      </c>
    </row>
    <row r="216" spans="1:5" ht="12.75">
      <c r="A216" s="35" t="s">
        <v>57</v>
      </c>
      <c r="E216" s="40" t="s">
        <v>5</v>
      </c>
    </row>
    <row r="217" spans="1:5" ht="114.75">
      <c r="A217" t="s">
        <v>58</v>
      </c>
      <c r="E217" s="39" t="s">
        <v>1750</v>
      </c>
    </row>
    <row r="218" spans="1:16" ht="12.75">
      <c r="A218" t="s">
        <v>50</v>
      </c>
      <c s="34" t="s">
        <v>254</v>
      </c>
      <c s="34" t="s">
        <v>1488</v>
      </c>
      <c s="35" t="s">
        <v>5</v>
      </c>
      <c s="6" t="s">
        <v>1944</v>
      </c>
      <c s="36" t="s">
        <v>75</v>
      </c>
      <c s="37">
        <v>4</v>
      </c>
      <c s="36">
        <v>0</v>
      </c>
      <c s="36">
        <f>ROUND(G218*H218,6)</f>
      </c>
      <c r="L218" s="38">
        <v>0</v>
      </c>
      <c s="32">
        <f>ROUND(ROUND(L218,2)*ROUND(G218,3),2)</f>
      </c>
      <c s="36" t="s">
        <v>55</v>
      </c>
      <c>
        <f>(M218*21)/100</f>
      </c>
      <c t="s">
        <v>28</v>
      </c>
    </row>
    <row r="219" spans="1:5" ht="12.75">
      <c r="A219" s="35" t="s">
        <v>56</v>
      </c>
      <c r="E219" s="39" t="s">
        <v>5</v>
      </c>
    </row>
    <row r="220" spans="1:5" ht="12.75">
      <c r="A220" s="35" t="s">
        <v>57</v>
      </c>
      <c r="E220" s="40" t="s">
        <v>5</v>
      </c>
    </row>
    <row r="221" spans="1:5" ht="140.25">
      <c r="A221" t="s">
        <v>58</v>
      </c>
      <c r="E221" s="39" t="s">
        <v>1739</v>
      </c>
    </row>
    <row r="222" spans="1:16" ht="12.75">
      <c r="A222" t="s">
        <v>50</v>
      </c>
      <c s="34" t="s">
        <v>258</v>
      </c>
      <c s="34" t="s">
        <v>1945</v>
      </c>
      <c s="35" t="s">
        <v>5</v>
      </c>
      <c s="6" t="s">
        <v>1946</v>
      </c>
      <c s="36" t="s">
        <v>75</v>
      </c>
      <c s="37">
        <v>2</v>
      </c>
      <c s="36">
        <v>0</v>
      </c>
      <c s="36">
        <f>ROUND(G222*H222,6)</f>
      </c>
      <c r="L222" s="38">
        <v>0</v>
      </c>
      <c s="32">
        <f>ROUND(ROUND(L222,2)*ROUND(G222,3),2)</f>
      </c>
      <c s="36" t="s">
        <v>55</v>
      </c>
      <c>
        <f>(M222*21)/100</f>
      </c>
      <c t="s">
        <v>28</v>
      </c>
    </row>
    <row r="223" spans="1:5" ht="12.75">
      <c r="A223" s="35" t="s">
        <v>56</v>
      </c>
      <c r="E223" s="39" t="s">
        <v>5</v>
      </c>
    </row>
    <row r="224" spans="1:5" ht="12.75">
      <c r="A224" s="35" t="s">
        <v>57</v>
      </c>
      <c r="E224" s="40" t="s">
        <v>5</v>
      </c>
    </row>
    <row r="225" spans="1:5" ht="153">
      <c r="A225" t="s">
        <v>58</v>
      </c>
      <c r="E225" s="39" t="s">
        <v>1860</v>
      </c>
    </row>
    <row r="226" spans="1:16" ht="12.75">
      <c r="A226" t="s">
        <v>50</v>
      </c>
      <c s="34" t="s">
        <v>262</v>
      </c>
      <c s="34" t="s">
        <v>1490</v>
      </c>
      <c s="35" t="s">
        <v>5</v>
      </c>
      <c s="6" t="s">
        <v>1491</v>
      </c>
      <c s="36" t="s">
        <v>75</v>
      </c>
      <c s="37">
        <v>9</v>
      </c>
      <c s="36">
        <v>0</v>
      </c>
      <c s="36">
        <f>ROUND(G226*H226,6)</f>
      </c>
      <c r="L226" s="38">
        <v>0</v>
      </c>
      <c s="32">
        <f>ROUND(ROUND(L226,2)*ROUND(G226,3),2)</f>
      </c>
      <c s="36" t="s">
        <v>55</v>
      </c>
      <c>
        <f>(M226*21)/100</f>
      </c>
      <c t="s">
        <v>28</v>
      </c>
    </row>
    <row r="227" spans="1:5" ht="12.75">
      <c r="A227" s="35" t="s">
        <v>56</v>
      </c>
      <c r="E227" s="39" t="s">
        <v>5</v>
      </c>
    </row>
    <row r="228" spans="1:5" ht="12.75">
      <c r="A228" s="35" t="s">
        <v>57</v>
      </c>
      <c r="E228" s="40" t="s">
        <v>5</v>
      </c>
    </row>
    <row r="229" spans="1:5" ht="114.75">
      <c r="A229" t="s">
        <v>58</v>
      </c>
      <c r="E229" s="39" t="s">
        <v>1750</v>
      </c>
    </row>
    <row r="230" spans="1:16" ht="12.75">
      <c r="A230" t="s">
        <v>50</v>
      </c>
      <c s="34" t="s">
        <v>266</v>
      </c>
      <c s="34" t="s">
        <v>1492</v>
      </c>
      <c s="35" t="s">
        <v>5</v>
      </c>
      <c s="6" t="s">
        <v>1493</v>
      </c>
      <c s="36" t="s">
        <v>75</v>
      </c>
      <c s="37">
        <v>22</v>
      </c>
      <c s="36">
        <v>0</v>
      </c>
      <c s="36">
        <f>ROUND(G230*H230,6)</f>
      </c>
      <c r="L230" s="38">
        <v>0</v>
      </c>
      <c s="32">
        <f>ROUND(ROUND(L230,2)*ROUND(G230,3),2)</f>
      </c>
      <c s="36" t="s">
        <v>55</v>
      </c>
      <c>
        <f>(M230*21)/100</f>
      </c>
      <c t="s">
        <v>28</v>
      </c>
    </row>
    <row r="231" spans="1:5" ht="12.75">
      <c r="A231" s="35" t="s">
        <v>56</v>
      </c>
      <c r="E231" s="39" t="s">
        <v>5</v>
      </c>
    </row>
    <row r="232" spans="1:5" ht="12.75">
      <c r="A232" s="35" t="s">
        <v>57</v>
      </c>
      <c r="E232" s="40" t="s">
        <v>5</v>
      </c>
    </row>
    <row r="233" spans="1:5" ht="114.75">
      <c r="A233" t="s">
        <v>58</v>
      </c>
      <c r="E233" s="39" t="s">
        <v>1750</v>
      </c>
    </row>
    <row r="234" spans="1:16" ht="12.75">
      <c r="A234" t="s">
        <v>50</v>
      </c>
      <c s="34" t="s">
        <v>270</v>
      </c>
      <c s="34" t="s">
        <v>1494</v>
      </c>
      <c s="35" t="s">
        <v>5</v>
      </c>
      <c s="6" t="s">
        <v>1495</v>
      </c>
      <c s="36" t="s">
        <v>75</v>
      </c>
      <c s="37">
        <v>31</v>
      </c>
      <c s="36">
        <v>0</v>
      </c>
      <c s="36">
        <f>ROUND(G234*H234,6)</f>
      </c>
      <c r="L234" s="38">
        <v>0</v>
      </c>
      <c s="32">
        <f>ROUND(ROUND(L234,2)*ROUND(G234,3),2)</f>
      </c>
      <c s="36" t="s">
        <v>55</v>
      </c>
      <c>
        <f>(M234*21)/100</f>
      </c>
      <c t="s">
        <v>28</v>
      </c>
    </row>
    <row r="235" spans="1:5" ht="12.75">
      <c r="A235" s="35" t="s">
        <v>56</v>
      </c>
      <c r="E235" s="39" t="s">
        <v>5</v>
      </c>
    </row>
    <row r="236" spans="1:5" ht="12.75">
      <c r="A236" s="35" t="s">
        <v>57</v>
      </c>
      <c r="E236" s="40" t="s">
        <v>5</v>
      </c>
    </row>
    <row r="237" spans="1:5" ht="76.5">
      <c r="A237" t="s">
        <v>58</v>
      </c>
      <c r="E237" s="39" t="s">
        <v>1866</v>
      </c>
    </row>
    <row r="238" spans="1:16" ht="25.5">
      <c r="A238" t="s">
        <v>50</v>
      </c>
      <c s="34" t="s">
        <v>274</v>
      </c>
      <c s="34" t="s">
        <v>1947</v>
      </c>
      <c s="35" t="s">
        <v>5</v>
      </c>
      <c s="6" t="s">
        <v>1948</v>
      </c>
      <c s="36" t="s">
        <v>75</v>
      </c>
      <c s="37">
        <v>8</v>
      </c>
      <c s="36">
        <v>0</v>
      </c>
      <c s="36">
        <f>ROUND(G238*H238,6)</f>
      </c>
      <c r="L238" s="38">
        <v>0</v>
      </c>
      <c s="32">
        <f>ROUND(ROUND(L238,2)*ROUND(G238,3),2)</f>
      </c>
      <c s="36" t="s">
        <v>55</v>
      </c>
      <c>
        <f>(M238*21)/100</f>
      </c>
      <c t="s">
        <v>28</v>
      </c>
    </row>
    <row r="239" spans="1:5" ht="12.75">
      <c r="A239" s="35" t="s">
        <v>56</v>
      </c>
      <c r="E239" s="39" t="s">
        <v>5</v>
      </c>
    </row>
    <row r="240" spans="1:5" ht="12.75">
      <c r="A240" s="35" t="s">
        <v>57</v>
      </c>
      <c r="E240" s="40" t="s">
        <v>5</v>
      </c>
    </row>
    <row r="241" spans="1:5" ht="127.5">
      <c r="A241" t="s">
        <v>58</v>
      </c>
      <c r="E241" s="39" t="s">
        <v>1949</v>
      </c>
    </row>
    <row r="242" spans="1:16" ht="12.75">
      <c r="A242" t="s">
        <v>50</v>
      </c>
      <c s="34" t="s">
        <v>278</v>
      </c>
      <c s="34" t="s">
        <v>1950</v>
      </c>
      <c s="35" t="s">
        <v>5</v>
      </c>
      <c s="6" t="s">
        <v>1951</v>
      </c>
      <c s="36" t="s">
        <v>75</v>
      </c>
      <c s="37">
        <v>3</v>
      </c>
      <c s="36">
        <v>0</v>
      </c>
      <c s="36">
        <f>ROUND(G242*H242,6)</f>
      </c>
      <c r="L242" s="38">
        <v>0</v>
      </c>
      <c s="32">
        <f>ROUND(ROUND(L242,2)*ROUND(G242,3),2)</f>
      </c>
      <c s="36" t="s">
        <v>55</v>
      </c>
      <c>
        <f>(M242*21)/100</f>
      </c>
      <c t="s">
        <v>28</v>
      </c>
    </row>
    <row r="243" spans="1:5" ht="12.75">
      <c r="A243" s="35" t="s">
        <v>56</v>
      </c>
      <c r="E243" s="39" t="s">
        <v>5</v>
      </c>
    </row>
    <row r="244" spans="1:5" ht="12.75">
      <c r="A244" s="35" t="s">
        <v>57</v>
      </c>
      <c r="E244" s="40" t="s">
        <v>5</v>
      </c>
    </row>
    <row r="245" spans="1:5" ht="102">
      <c r="A245" t="s">
        <v>58</v>
      </c>
      <c r="E245" s="39" t="s">
        <v>1952</v>
      </c>
    </row>
    <row r="246" spans="1:16" ht="12.75">
      <c r="A246" t="s">
        <v>50</v>
      </c>
      <c s="34" t="s">
        <v>282</v>
      </c>
      <c s="34" t="s">
        <v>1953</v>
      </c>
      <c s="35" t="s">
        <v>5</v>
      </c>
      <c s="6" t="s">
        <v>1954</v>
      </c>
      <c s="36" t="s">
        <v>75</v>
      </c>
      <c s="37">
        <v>2</v>
      </c>
      <c s="36">
        <v>0</v>
      </c>
      <c s="36">
        <f>ROUND(G246*H246,6)</f>
      </c>
      <c r="L246" s="38">
        <v>0</v>
      </c>
      <c s="32">
        <f>ROUND(ROUND(L246,2)*ROUND(G246,3),2)</f>
      </c>
      <c s="36" t="s">
        <v>55</v>
      </c>
      <c>
        <f>(M246*21)/100</f>
      </c>
      <c t="s">
        <v>28</v>
      </c>
    </row>
    <row r="247" spans="1:5" ht="12.75">
      <c r="A247" s="35" t="s">
        <v>56</v>
      </c>
      <c r="E247" s="39" t="s">
        <v>5</v>
      </c>
    </row>
    <row r="248" spans="1:5" ht="12.75">
      <c r="A248" s="35" t="s">
        <v>57</v>
      </c>
      <c r="E248" s="40" t="s">
        <v>5</v>
      </c>
    </row>
    <row r="249" spans="1:5" ht="140.25">
      <c r="A249" t="s">
        <v>58</v>
      </c>
      <c r="E249" s="39" t="s">
        <v>1739</v>
      </c>
    </row>
    <row r="250" spans="1:16" ht="12.75">
      <c r="A250" t="s">
        <v>50</v>
      </c>
      <c s="34" t="s">
        <v>286</v>
      </c>
      <c s="34" t="s">
        <v>1955</v>
      </c>
      <c s="35" t="s">
        <v>5</v>
      </c>
      <c s="6" t="s">
        <v>1956</v>
      </c>
      <c s="36" t="s">
        <v>75</v>
      </c>
      <c s="37">
        <v>2</v>
      </c>
      <c s="36">
        <v>0</v>
      </c>
      <c s="36">
        <f>ROUND(G250*H250,6)</f>
      </c>
      <c r="L250" s="38">
        <v>0</v>
      </c>
      <c s="32">
        <f>ROUND(ROUND(L250,2)*ROUND(G250,3),2)</f>
      </c>
      <c s="36" t="s">
        <v>55</v>
      </c>
      <c>
        <f>(M250*21)/100</f>
      </c>
      <c t="s">
        <v>28</v>
      </c>
    </row>
    <row r="251" spans="1:5" ht="12.75">
      <c r="A251" s="35" t="s">
        <v>56</v>
      </c>
      <c r="E251" s="39" t="s">
        <v>5</v>
      </c>
    </row>
    <row r="252" spans="1:5" ht="12.75">
      <c r="A252" s="35" t="s">
        <v>57</v>
      </c>
      <c r="E252" s="40" t="s">
        <v>5</v>
      </c>
    </row>
    <row r="253" spans="1:5" ht="114.75">
      <c r="A253" t="s">
        <v>58</v>
      </c>
      <c r="E253" s="39" t="s">
        <v>1750</v>
      </c>
    </row>
    <row r="254" spans="1:16" ht="12.75">
      <c r="A254" t="s">
        <v>50</v>
      </c>
      <c s="34" t="s">
        <v>290</v>
      </c>
      <c s="34" t="s">
        <v>1957</v>
      </c>
      <c s="35" t="s">
        <v>5</v>
      </c>
      <c s="6" t="s">
        <v>1958</v>
      </c>
      <c s="36" t="s">
        <v>75</v>
      </c>
      <c s="37">
        <v>4</v>
      </c>
      <c s="36">
        <v>0</v>
      </c>
      <c s="36">
        <f>ROUND(G254*H254,6)</f>
      </c>
      <c r="L254" s="38">
        <v>0</v>
      </c>
      <c s="32">
        <f>ROUND(ROUND(L254,2)*ROUND(G254,3),2)</f>
      </c>
      <c s="36" t="s">
        <v>55</v>
      </c>
      <c>
        <f>(M254*21)/100</f>
      </c>
      <c t="s">
        <v>28</v>
      </c>
    </row>
    <row r="255" spans="1:5" ht="12.75">
      <c r="A255" s="35" t="s">
        <v>56</v>
      </c>
      <c r="E255" s="39" t="s">
        <v>5</v>
      </c>
    </row>
    <row r="256" spans="1:5" ht="12.75">
      <c r="A256" s="35" t="s">
        <v>57</v>
      </c>
      <c r="E256" s="40" t="s">
        <v>5</v>
      </c>
    </row>
    <row r="257" spans="1:5" ht="153">
      <c r="A257" t="s">
        <v>58</v>
      </c>
      <c r="E257" s="39" t="s">
        <v>1860</v>
      </c>
    </row>
    <row r="258" spans="1:16" ht="12.75">
      <c r="A258" t="s">
        <v>50</v>
      </c>
      <c s="34" t="s">
        <v>294</v>
      </c>
      <c s="34" t="s">
        <v>1959</v>
      </c>
      <c s="35" t="s">
        <v>5</v>
      </c>
      <c s="6" t="s">
        <v>1960</v>
      </c>
      <c s="36" t="s">
        <v>75</v>
      </c>
      <c s="37">
        <v>2</v>
      </c>
      <c s="36">
        <v>0</v>
      </c>
      <c s="36">
        <f>ROUND(G258*H258,6)</f>
      </c>
      <c r="L258" s="38">
        <v>0</v>
      </c>
      <c s="32">
        <f>ROUND(ROUND(L258,2)*ROUND(G258,3),2)</f>
      </c>
      <c s="36" t="s">
        <v>55</v>
      </c>
      <c>
        <f>(M258*21)/100</f>
      </c>
      <c t="s">
        <v>28</v>
      </c>
    </row>
    <row r="259" spans="1:5" ht="12.75">
      <c r="A259" s="35" t="s">
        <v>56</v>
      </c>
      <c r="E259" s="39" t="s">
        <v>5</v>
      </c>
    </row>
    <row r="260" spans="1:5" ht="12.75">
      <c r="A260" s="35" t="s">
        <v>57</v>
      </c>
      <c r="E260" s="40" t="s">
        <v>5</v>
      </c>
    </row>
    <row r="261" spans="1:5" ht="140.25">
      <c r="A261" t="s">
        <v>58</v>
      </c>
      <c r="E261" s="39" t="s">
        <v>1739</v>
      </c>
    </row>
    <row r="262" spans="1:16" ht="12.75">
      <c r="A262" t="s">
        <v>50</v>
      </c>
      <c s="34" t="s">
        <v>298</v>
      </c>
      <c s="34" t="s">
        <v>1961</v>
      </c>
      <c s="35" t="s">
        <v>5</v>
      </c>
      <c s="6" t="s">
        <v>1962</v>
      </c>
      <c s="36" t="s">
        <v>75</v>
      </c>
      <c s="37">
        <v>3</v>
      </c>
      <c s="36">
        <v>0</v>
      </c>
      <c s="36">
        <f>ROUND(G262*H262,6)</f>
      </c>
      <c r="L262" s="38">
        <v>0</v>
      </c>
      <c s="32">
        <f>ROUND(ROUND(L262,2)*ROUND(G262,3),2)</f>
      </c>
      <c s="36" t="s">
        <v>55</v>
      </c>
      <c>
        <f>(M262*21)/100</f>
      </c>
      <c t="s">
        <v>28</v>
      </c>
    </row>
    <row r="263" spans="1:5" ht="12.75">
      <c r="A263" s="35" t="s">
        <v>56</v>
      </c>
      <c r="E263" s="39" t="s">
        <v>5</v>
      </c>
    </row>
    <row r="264" spans="1:5" ht="12.75">
      <c r="A264" s="35" t="s">
        <v>57</v>
      </c>
      <c r="E264" s="40" t="s">
        <v>5</v>
      </c>
    </row>
    <row r="265" spans="1:5" ht="114.75">
      <c r="A265" t="s">
        <v>58</v>
      </c>
      <c r="E265" s="39" t="s">
        <v>1750</v>
      </c>
    </row>
    <row r="266" spans="1:16" ht="25.5">
      <c r="A266" t="s">
        <v>50</v>
      </c>
      <c s="34" t="s">
        <v>302</v>
      </c>
      <c s="34" t="s">
        <v>1963</v>
      </c>
      <c s="35" t="s">
        <v>5</v>
      </c>
      <c s="6" t="s">
        <v>1964</v>
      </c>
      <c s="36" t="s">
        <v>75</v>
      </c>
      <c s="37">
        <v>3</v>
      </c>
      <c s="36">
        <v>0</v>
      </c>
      <c s="36">
        <f>ROUND(G266*H266,6)</f>
      </c>
      <c r="L266" s="38">
        <v>0</v>
      </c>
      <c s="32">
        <f>ROUND(ROUND(L266,2)*ROUND(G266,3),2)</f>
      </c>
      <c s="36" t="s">
        <v>55</v>
      </c>
      <c>
        <f>(M266*21)/100</f>
      </c>
      <c t="s">
        <v>28</v>
      </c>
    </row>
    <row r="267" spans="1:5" ht="12.75">
      <c r="A267" s="35" t="s">
        <v>56</v>
      </c>
      <c r="E267" s="39" t="s">
        <v>5</v>
      </c>
    </row>
    <row r="268" spans="1:5" ht="12.75">
      <c r="A268" s="35" t="s">
        <v>57</v>
      </c>
      <c r="E268" s="40" t="s">
        <v>5</v>
      </c>
    </row>
    <row r="269" spans="1:5" ht="127.5">
      <c r="A269" t="s">
        <v>58</v>
      </c>
      <c r="E269" s="39" t="s">
        <v>1733</v>
      </c>
    </row>
    <row r="270" spans="1:16" ht="12.75">
      <c r="A270" t="s">
        <v>50</v>
      </c>
      <c s="34" t="s">
        <v>306</v>
      </c>
      <c s="34" t="s">
        <v>1965</v>
      </c>
      <c s="35" t="s">
        <v>5</v>
      </c>
      <c s="6" t="s">
        <v>1966</v>
      </c>
      <c s="36" t="s">
        <v>75</v>
      </c>
      <c s="37">
        <v>2</v>
      </c>
      <c s="36">
        <v>0</v>
      </c>
      <c s="36">
        <f>ROUND(G270*H270,6)</f>
      </c>
      <c r="L270" s="38">
        <v>0</v>
      </c>
      <c s="32">
        <f>ROUND(ROUND(L270,2)*ROUND(G270,3),2)</f>
      </c>
      <c s="36" t="s">
        <v>55</v>
      </c>
      <c>
        <f>(M270*21)/100</f>
      </c>
      <c t="s">
        <v>28</v>
      </c>
    </row>
    <row r="271" spans="1:5" ht="12.75">
      <c r="A271" s="35" t="s">
        <v>56</v>
      </c>
      <c r="E271" s="39" t="s">
        <v>5</v>
      </c>
    </row>
    <row r="272" spans="1:5" ht="12.75">
      <c r="A272" s="35" t="s">
        <v>57</v>
      </c>
      <c r="E272" s="40" t="s">
        <v>5</v>
      </c>
    </row>
    <row r="273" spans="1:5" ht="140.25">
      <c r="A273" t="s">
        <v>58</v>
      </c>
      <c r="E273" s="39" t="s">
        <v>1739</v>
      </c>
    </row>
    <row r="274" spans="1:16" ht="12.75">
      <c r="A274" t="s">
        <v>50</v>
      </c>
      <c s="34" t="s">
        <v>310</v>
      </c>
      <c s="34" t="s">
        <v>1967</v>
      </c>
      <c s="35" t="s">
        <v>5</v>
      </c>
      <c s="6" t="s">
        <v>1968</v>
      </c>
      <c s="36" t="s">
        <v>75</v>
      </c>
      <c s="37">
        <v>2</v>
      </c>
      <c s="36">
        <v>0</v>
      </c>
      <c s="36">
        <f>ROUND(G274*H274,6)</f>
      </c>
      <c r="L274" s="38">
        <v>0</v>
      </c>
      <c s="32">
        <f>ROUND(ROUND(L274,2)*ROUND(G274,3),2)</f>
      </c>
      <c s="36" t="s">
        <v>55</v>
      </c>
      <c>
        <f>(M274*21)/100</f>
      </c>
      <c t="s">
        <v>28</v>
      </c>
    </row>
    <row r="275" spans="1:5" ht="12.75">
      <c r="A275" s="35" t="s">
        <v>56</v>
      </c>
      <c r="E275" s="39" t="s">
        <v>5</v>
      </c>
    </row>
    <row r="276" spans="1:5" ht="12.75">
      <c r="A276" s="35" t="s">
        <v>57</v>
      </c>
      <c r="E276" s="40" t="s">
        <v>5</v>
      </c>
    </row>
    <row r="277" spans="1:5" ht="153">
      <c r="A277" t="s">
        <v>58</v>
      </c>
      <c r="E277" s="39" t="s">
        <v>1860</v>
      </c>
    </row>
    <row r="278" spans="1:16" ht="12.75">
      <c r="A278" t="s">
        <v>50</v>
      </c>
      <c s="34" t="s">
        <v>314</v>
      </c>
      <c s="34" t="s">
        <v>1969</v>
      </c>
      <c s="35" t="s">
        <v>5</v>
      </c>
      <c s="6" t="s">
        <v>1970</v>
      </c>
      <c s="36" t="s">
        <v>75</v>
      </c>
      <c s="37">
        <v>4</v>
      </c>
      <c s="36">
        <v>0</v>
      </c>
      <c s="36">
        <f>ROUND(G278*H278,6)</f>
      </c>
      <c r="L278" s="38">
        <v>0</v>
      </c>
      <c s="32">
        <f>ROUND(ROUND(L278,2)*ROUND(G278,3),2)</f>
      </c>
      <c s="36" t="s">
        <v>55</v>
      </c>
      <c>
        <f>(M278*21)/100</f>
      </c>
      <c t="s">
        <v>28</v>
      </c>
    </row>
    <row r="279" spans="1:5" ht="12.75">
      <c r="A279" s="35" t="s">
        <v>56</v>
      </c>
      <c r="E279" s="39" t="s">
        <v>5</v>
      </c>
    </row>
    <row r="280" spans="1:5" ht="12.75">
      <c r="A280" s="35" t="s">
        <v>57</v>
      </c>
      <c r="E280" s="40" t="s">
        <v>5</v>
      </c>
    </row>
    <row r="281" spans="1:5" ht="63.75">
      <c r="A281" t="s">
        <v>58</v>
      </c>
      <c r="E281" s="39" t="s">
        <v>1921</v>
      </c>
    </row>
    <row r="282" spans="1:16" ht="25.5">
      <c r="A282" t="s">
        <v>50</v>
      </c>
      <c s="34" t="s">
        <v>318</v>
      </c>
      <c s="34" t="s">
        <v>1971</v>
      </c>
      <c s="35" t="s">
        <v>5</v>
      </c>
      <c s="6" t="s">
        <v>1972</v>
      </c>
      <c s="36" t="s">
        <v>75</v>
      </c>
      <c s="37">
        <v>6</v>
      </c>
      <c s="36">
        <v>0</v>
      </c>
      <c s="36">
        <f>ROUND(G282*H282,6)</f>
      </c>
      <c r="L282" s="38">
        <v>0</v>
      </c>
      <c s="32">
        <f>ROUND(ROUND(L282,2)*ROUND(G282,3),2)</f>
      </c>
      <c s="36" t="s">
        <v>55</v>
      </c>
      <c>
        <f>(M282*21)/100</f>
      </c>
      <c t="s">
        <v>28</v>
      </c>
    </row>
    <row r="283" spans="1:5" ht="12.75">
      <c r="A283" s="35" t="s">
        <v>56</v>
      </c>
      <c r="E283" s="39" t="s">
        <v>5</v>
      </c>
    </row>
    <row r="284" spans="1:5" ht="12.75">
      <c r="A284" s="35" t="s">
        <v>57</v>
      </c>
      <c r="E284" s="40" t="s">
        <v>5</v>
      </c>
    </row>
    <row r="285" spans="1:5" ht="114.75">
      <c r="A285" t="s">
        <v>58</v>
      </c>
      <c r="E285" s="39" t="s">
        <v>1750</v>
      </c>
    </row>
    <row r="286" spans="1:13" ht="12.75">
      <c r="A286" t="s">
        <v>47</v>
      </c>
      <c r="C286" s="31" t="s">
        <v>551</v>
      </c>
      <c r="E286" s="33" t="s">
        <v>1178</v>
      </c>
      <c r="J286" s="32">
        <f>0</f>
      </c>
      <c s="32">
        <f>0</f>
      </c>
      <c s="32">
        <f>0+L287+L291+L295+L299+L303+L307</f>
      </c>
      <c s="32">
        <f>0+M287+M291+M295+M299+M303+M307</f>
      </c>
    </row>
    <row r="287" spans="1:16" ht="25.5">
      <c r="A287" t="s">
        <v>50</v>
      </c>
      <c s="34" t="s">
        <v>773</v>
      </c>
      <c s="34" t="s">
        <v>1298</v>
      </c>
      <c s="35" t="s">
        <v>555</v>
      </c>
      <c s="6" t="s">
        <v>1299</v>
      </c>
      <c s="36" t="s">
        <v>557</v>
      </c>
      <c s="37">
        <v>0.05</v>
      </c>
      <c s="36">
        <v>0</v>
      </c>
      <c s="36">
        <f>ROUND(G287*H287,6)</f>
      </c>
      <c r="L287" s="38">
        <v>0</v>
      </c>
      <c s="32">
        <f>ROUND(ROUND(L287,2)*ROUND(G287,3),2)</f>
      </c>
      <c s="36" t="s">
        <v>55</v>
      </c>
      <c>
        <f>(M287*21)/100</f>
      </c>
      <c t="s">
        <v>28</v>
      </c>
    </row>
    <row r="288" spans="1:5" ht="12.75">
      <c r="A288" s="35" t="s">
        <v>56</v>
      </c>
      <c r="E288" s="39" t="s">
        <v>558</v>
      </c>
    </row>
    <row r="289" spans="1:5" ht="12.75">
      <c r="A289" s="35" t="s">
        <v>57</v>
      </c>
      <c r="E289" s="40" t="s">
        <v>5</v>
      </c>
    </row>
    <row r="290" spans="1:5" ht="165.75">
      <c r="A290" t="s">
        <v>58</v>
      </c>
      <c r="E290" s="39" t="s">
        <v>1772</v>
      </c>
    </row>
    <row r="291" spans="1:16" ht="38.25">
      <c r="A291" t="s">
        <v>50</v>
      </c>
      <c s="34" t="s">
        <v>1973</v>
      </c>
      <c s="34" t="s">
        <v>1184</v>
      </c>
      <c s="35" t="s">
        <v>555</v>
      </c>
      <c s="6" t="s">
        <v>1185</v>
      </c>
      <c s="36" t="s">
        <v>557</v>
      </c>
      <c s="37">
        <v>0.4</v>
      </c>
      <c s="36">
        <v>0</v>
      </c>
      <c s="36">
        <f>ROUND(G291*H291,6)</f>
      </c>
      <c r="L291" s="38">
        <v>0</v>
      </c>
      <c s="32">
        <f>ROUND(ROUND(L291,2)*ROUND(G291,3),2)</f>
      </c>
      <c s="36" t="s">
        <v>55</v>
      </c>
      <c>
        <f>(M291*21)/100</f>
      </c>
      <c t="s">
        <v>28</v>
      </c>
    </row>
    <row r="292" spans="1:5" ht="25.5">
      <c r="A292" s="35" t="s">
        <v>56</v>
      </c>
      <c r="E292" s="39" t="s">
        <v>1186</v>
      </c>
    </row>
    <row r="293" spans="1:5" ht="12.75">
      <c r="A293" s="35" t="s">
        <v>57</v>
      </c>
      <c r="E293" s="40" t="s">
        <v>5</v>
      </c>
    </row>
    <row r="294" spans="1:5" ht="165.75">
      <c r="A294" t="s">
        <v>58</v>
      </c>
      <c r="E294" s="39" t="s">
        <v>1772</v>
      </c>
    </row>
    <row r="295" spans="1:16" ht="25.5">
      <c r="A295" t="s">
        <v>50</v>
      </c>
      <c s="34" t="s">
        <v>322</v>
      </c>
      <c s="34" t="s">
        <v>1300</v>
      </c>
      <c s="35" t="s">
        <v>555</v>
      </c>
      <c s="6" t="s">
        <v>1301</v>
      </c>
      <c s="36" t="s">
        <v>557</v>
      </c>
      <c s="37">
        <v>0.2</v>
      </c>
      <c s="36">
        <v>0</v>
      </c>
      <c s="36">
        <f>ROUND(G295*H295,6)</f>
      </c>
      <c r="L295" s="38">
        <v>0</v>
      </c>
      <c s="32">
        <f>ROUND(ROUND(L295,2)*ROUND(G295,3),2)</f>
      </c>
      <c s="36" t="s">
        <v>55</v>
      </c>
      <c>
        <f>(M295*21)/100</f>
      </c>
      <c t="s">
        <v>28</v>
      </c>
    </row>
    <row r="296" spans="1:5" ht="38.25">
      <c r="A296" s="35" t="s">
        <v>56</v>
      </c>
      <c r="E296" s="39" t="s">
        <v>1302</v>
      </c>
    </row>
    <row r="297" spans="1:5" ht="12.75">
      <c r="A297" s="35" t="s">
        <v>57</v>
      </c>
      <c r="E297" s="40" t="s">
        <v>5</v>
      </c>
    </row>
    <row r="298" spans="1:5" ht="165.75">
      <c r="A298" t="s">
        <v>58</v>
      </c>
      <c r="E298" s="39" t="s">
        <v>1772</v>
      </c>
    </row>
    <row r="299" spans="1:16" ht="38.25">
      <c r="A299" t="s">
        <v>50</v>
      </c>
      <c s="34" t="s">
        <v>326</v>
      </c>
      <c s="34" t="s">
        <v>1190</v>
      </c>
      <c s="35" t="s">
        <v>555</v>
      </c>
      <c s="6" t="s">
        <v>1191</v>
      </c>
      <c s="36" t="s">
        <v>557</v>
      </c>
      <c s="37">
        <v>0.05</v>
      </c>
      <c s="36">
        <v>0</v>
      </c>
      <c s="36">
        <f>ROUND(G299*H299,6)</f>
      </c>
      <c r="L299" s="38">
        <v>0</v>
      </c>
      <c s="32">
        <f>ROUND(ROUND(L299,2)*ROUND(G299,3),2)</f>
      </c>
      <c s="36" t="s">
        <v>55</v>
      </c>
      <c>
        <f>(M299*21)/100</f>
      </c>
      <c t="s">
        <v>28</v>
      </c>
    </row>
    <row r="300" spans="1:5" ht="25.5">
      <c r="A300" s="35" t="s">
        <v>56</v>
      </c>
      <c r="E300" s="39" t="s">
        <v>1189</v>
      </c>
    </row>
    <row r="301" spans="1:5" ht="12.75">
      <c r="A301" s="35" t="s">
        <v>57</v>
      </c>
      <c r="E301" s="40" t="s">
        <v>5</v>
      </c>
    </row>
    <row r="302" spans="1:5" ht="165.75">
      <c r="A302" t="s">
        <v>58</v>
      </c>
      <c r="E302" s="39" t="s">
        <v>1772</v>
      </c>
    </row>
    <row r="303" spans="1:16" ht="25.5">
      <c r="A303" t="s">
        <v>50</v>
      </c>
      <c s="34" t="s">
        <v>330</v>
      </c>
      <c s="34" t="s">
        <v>1192</v>
      </c>
      <c s="35" t="s">
        <v>555</v>
      </c>
      <c s="6" t="s">
        <v>1193</v>
      </c>
      <c s="36" t="s">
        <v>557</v>
      </c>
      <c s="37">
        <v>0.01</v>
      </c>
      <c s="36">
        <v>0</v>
      </c>
      <c s="36">
        <f>ROUND(G303*H303,6)</f>
      </c>
      <c r="L303" s="38">
        <v>0</v>
      </c>
      <c s="32">
        <f>ROUND(ROUND(L303,2)*ROUND(G303,3),2)</f>
      </c>
      <c s="36" t="s">
        <v>55</v>
      </c>
      <c>
        <f>(M303*21)/100</f>
      </c>
      <c t="s">
        <v>28</v>
      </c>
    </row>
    <row r="304" spans="1:5" ht="12.75">
      <c r="A304" s="35" t="s">
        <v>56</v>
      </c>
      <c r="E304" s="39" t="s">
        <v>558</v>
      </c>
    </row>
    <row r="305" spans="1:5" ht="12.75">
      <c r="A305" s="35" t="s">
        <v>57</v>
      </c>
      <c r="E305" s="40" t="s">
        <v>5</v>
      </c>
    </row>
    <row r="306" spans="1:5" ht="165.75">
      <c r="A306" t="s">
        <v>58</v>
      </c>
      <c r="E306" s="39" t="s">
        <v>1772</v>
      </c>
    </row>
    <row r="307" spans="1:16" ht="25.5">
      <c r="A307" t="s">
        <v>50</v>
      </c>
      <c s="34" t="s">
        <v>334</v>
      </c>
      <c s="34" t="s">
        <v>1194</v>
      </c>
      <c s="35" t="s">
        <v>555</v>
      </c>
      <c s="6" t="s">
        <v>1195</v>
      </c>
      <c s="36" t="s">
        <v>557</v>
      </c>
      <c s="37">
        <v>0.02</v>
      </c>
      <c s="36">
        <v>0</v>
      </c>
      <c s="36">
        <f>ROUND(G307*H307,6)</f>
      </c>
      <c r="L307" s="38">
        <v>0</v>
      </c>
      <c s="32">
        <f>ROUND(ROUND(L307,2)*ROUND(G307,3),2)</f>
      </c>
      <c s="36" t="s">
        <v>55</v>
      </c>
      <c>
        <f>(M307*21)/100</f>
      </c>
      <c t="s">
        <v>28</v>
      </c>
    </row>
    <row r="308" spans="1:5" ht="12.75">
      <c r="A308" s="35" t="s">
        <v>56</v>
      </c>
      <c r="E308" s="39" t="s">
        <v>558</v>
      </c>
    </row>
    <row r="309" spans="1:5" ht="12.75">
      <c r="A309" s="35" t="s">
        <v>57</v>
      </c>
      <c r="E309" s="40" t="s">
        <v>5</v>
      </c>
    </row>
    <row r="310" spans="1:5" ht="165.75">
      <c r="A310" t="s">
        <v>58</v>
      </c>
      <c r="E310" s="39" t="s">
        <v>1772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1974</v>
      </c>
      <c s="41">
        <f>Rekapitulace!C35</f>
      </c>
      <c s="20" t="s">
        <v>0</v>
      </c>
      <c t="s">
        <v>23</v>
      </c>
      <c t="s">
        <v>28</v>
      </c>
    </row>
    <row r="4" spans="1:16" ht="32" customHeight="1">
      <c r="A4" s="24" t="s">
        <v>20</v>
      </c>
      <c s="25" t="s">
        <v>29</v>
      </c>
      <c s="27" t="s">
        <v>1974</v>
      </c>
      <c r="E4" s="26" t="s">
        <v>1975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COUNTIFS(L8:L267,"=0",A8:A267,"P")+COUNTIFS(L8:L267,"",A8:A267,"P")+SUM(Q8:Q267)</f>
      </c>
    </row>
    <row r="8" spans="1:13" ht="12.75">
      <c r="A8" t="s">
        <v>45</v>
      </c>
      <c r="C8" s="28" t="s">
        <v>1978</v>
      </c>
      <c r="E8" s="30" t="s">
        <v>1977</v>
      </c>
      <c r="J8" s="29">
        <f>0+J9+J222</f>
      </c>
      <c s="29">
        <f>0+K9+K222</f>
      </c>
      <c s="29">
        <f>0+L9+L222</f>
      </c>
      <c s="29">
        <f>0+M9+M222</f>
      </c>
    </row>
    <row r="9" spans="1:13" ht="12.75">
      <c r="A9" t="s">
        <v>47</v>
      </c>
      <c r="C9" s="31" t="s">
        <v>70</v>
      </c>
      <c r="E9" s="33" t="s">
        <v>71</v>
      </c>
      <c r="J9" s="32">
        <f>0</f>
      </c>
      <c s="32">
        <f>0</f>
      </c>
      <c s="32">
        <f>0+L10+L14+L18+L22+L26+L30+L34+L38+L42+L46+L50+L54+L58+L62+L66+L70+L74+L78+L82+L86+L90+L94+L98+L102+L106+L110+L114+L118+L122+L126+L130+L134+L138+L142+L146+L150+L154+L158+L162+L166+L170+L174+L178+L182+L186+L190+L194+L198+L202+L206+L210+L214+L218</f>
      </c>
      <c s="32">
        <f>0+M10+M14+M18+M22+M26+M30+M34+M38+M42+M46+M50+M54+M58+M62+M66+M70+M74+M78+M82+M86+M90+M94+M98+M102+M106+M110+M114+M118+M122+M126+M130+M134+M138+M142+M146+M150+M154+M158+M162+M166+M170+M174+M178+M182+M186+M190+M194+M198+M202+M206+M210+M214+M218</f>
      </c>
    </row>
    <row r="10" spans="1:16" ht="12.75">
      <c r="A10" t="s">
        <v>50</v>
      </c>
      <c s="34" t="s">
        <v>51</v>
      </c>
      <c s="34" t="s">
        <v>92</v>
      </c>
      <c s="35" t="s">
        <v>5</v>
      </c>
      <c s="6" t="s">
        <v>93</v>
      </c>
      <c s="36" t="s">
        <v>68</v>
      </c>
      <c s="37">
        <v>1</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38.25">
      <c r="A13" t="s">
        <v>58</v>
      </c>
      <c r="E13" s="39" t="s">
        <v>94</v>
      </c>
    </row>
    <row r="14" spans="1:16" ht="12.75">
      <c r="A14" t="s">
        <v>50</v>
      </c>
      <c s="34" t="s">
        <v>28</v>
      </c>
      <c s="34" t="s">
        <v>117</v>
      </c>
      <c s="35" t="s">
        <v>5</v>
      </c>
      <c s="6" t="s">
        <v>118</v>
      </c>
      <c s="36" t="s">
        <v>79</v>
      </c>
      <c s="37">
        <v>3</v>
      </c>
      <c s="36">
        <v>0</v>
      </c>
      <c s="36">
        <f>ROUND(G14*H14,6)</f>
      </c>
      <c r="L14" s="38">
        <v>0</v>
      </c>
      <c s="32">
        <f>ROUND(ROUND(L14,2)*ROUND(G14,3),2)</f>
      </c>
      <c s="36" t="s">
        <v>55</v>
      </c>
      <c>
        <f>(M14*21)/100</f>
      </c>
      <c t="s">
        <v>28</v>
      </c>
    </row>
    <row r="15" spans="1:5" ht="12.75">
      <c r="A15" s="35" t="s">
        <v>56</v>
      </c>
      <c r="E15" s="39" t="s">
        <v>5</v>
      </c>
    </row>
    <row r="16" spans="1:5" ht="12.75">
      <c r="A16" s="35" t="s">
        <v>57</v>
      </c>
      <c r="E16" s="40" t="s">
        <v>5</v>
      </c>
    </row>
    <row r="17" spans="1:5" ht="89.25">
      <c r="A17" t="s">
        <v>58</v>
      </c>
      <c r="E17" s="39" t="s">
        <v>1201</v>
      </c>
    </row>
    <row r="18" spans="1:16" ht="25.5">
      <c r="A18" t="s">
        <v>50</v>
      </c>
      <c s="34" t="s">
        <v>26</v>
      </c>
      <c s="34" t="s">
        <v>635</v>
      </c>
      <c s="35" t="s">
        <v>5</v>
      </c>
      <c s="6" t="s">
        <v>636</v>
      </c>
      <c s="36" t="s">
        <v>75</v>
      </c>
      <c s="37">
        <v>2</v>
      </c>
      <c s="36">
        <v>0</v>
      </c>
      <c s="36">
        <f>ROUND(G18*H18,6)</f>
      </c>
      <c r="L18" s="38">
        <v>0</v>
      </c>
      <c s="32">
        <f>ROUND(ROUND(L18,2)*ROUND(G18,3),2)</f>
      </c>
      <c s="36" t="s">
        <v>55</v>
      </c>
      <c>
        <f>(M18*21)/100</f>
      </c>
      <c t="s">
        <v>28</v>
      </c>
    </row>
    <row r="19" spans="1:5" ht="12.75">
      <c r="A19" s="35" t="s">
        <v>56</v>
      </c>
      <c r="E19" s="39" t="s">
        <v>5</v>
      </c>
    </row>
    <row r="20" spans="1:5" ht="12.75">
      <c r="A20" s="35" t="s">
        <v>57</v>
      </c>
      <c r="E20" s="40" t="s">
        <v>5</v>
      </c>
    </row>
    <row r="21" spans="1:5" ht="102">
      <c r="A21" t="s">
        <v>58</v>
      </c>
      <c r="E21" s="39" t="s">
        <v>1202</v>
      </c>
    </row>
    <row r="22" spans="1:16" ht="12.75">
      <c r="A22" t="s">
        <v>50</v>
      </c>
      <c s="34" t="s">
        <v>65</v>
      </c>
      <c s="34" t="s">
        <v>1109</v>
      </c>
      <c s="35" t="s">
        <v>5</v>
      </c>
      <c s="6" t="s">
        <v>1110</v>
      </c>
      <c s="36" t="s">
        <v>132</v>
      </c>
      <c s="37">
        <v>0.1</v>
      </c>
      <c s="36">
        <v>0</v>
      </c>
      <c s="36">
        <f>ROUND(G22*H22,6)</f>
      </c>
      <c r="L22" s="38">
        <v>0</v>
      </c>
      <c s="32">
        <f>ROUND(ROUND(L22,2)*ROUND(G22,3),2)</f>
      </c>
      <c s="36" t="s">
        <v>55</v>
      </c>
      <c>
        <f>(M22*21)/100</f>
      </c>
      <c t="s">
        <v>28</v>
      </c>
    </row>
    <row r="23" spans="1:5" ht="12.75">
      <c r="A23" s="35" t="s">
        <v>56</v>
      </c>
      <c r="E23" s="39" t="s">
        <v>5</v>
      </c>
    </row>
    <row r="24" spans="1:5" ht="12.75">
      <c r="A24" s="35" t="s">
        <v>57</v>
      </c>
      <c r="E24" s="40" t="s">
        <v>5</v>
      </c>
    </row>
    <row r="25" spans="1:5" ht="102">
      <c r="A25" t="s">
        <v>58</v>
      </c>
      <c r="E25" s="39" t="s">
        <v>1112</v>
      </c>
    </row>
    <row r="26" spans="1:16" ht="12.75">
      <c r="A26" t="s">
        <v>50</v>
      </c>
      <c s="34" t="s">
        <v>72</v>
      </c>
      <c s="34" t="s">
        <v>1113</v>
      </c>
      <c s="35" t="s">
        <v>5</v>
      </c>
      <c s="6" t="s">
        <v>1114</v>
      </c>
      <c s="36" t="s">
        <v>132</v>
      </c>
      <c s="37">
        <v>0.1</v>
      </c>
      <c s="36">
        <v>0</v>
      </c>
      <c s="36">
        <f>ROUND(G26*H26,6)</f>
      </c>
      <c r="L26" s="38">
        <v>0</v>
      </c>
      <c s="32">
        <f>ROUND(ROUND(L26,2)*ROUND(G26,3),2)</f>
      </c>
      <c s="36" t="s">
        <v>55</v>
      </c>
      <c>
        <f>(M26*21)/100</f>
      </c>
      <c t="s">
        <v>28</v>
      </c>
    </row>
    <row r="27" spans="1:5" ht="12.75">
      <c r="A27" s="35" t="s">
        <v>56</v>
      </c>
      <c r="E27" s="39" t="s">
        <v>5</v>
      </c>
    </row>
    <row r="28" spans="1:5" ht="12.75">
      <c r="A28" s="35" t="s">
        <v>57</v>
      </c>
      <c r="E28" s="40" t="s">
        <v>5</v>
      </c>
    </row>
    <row r="29" spans="1:5" ht="102">
      <c r="A29" t="s">
        <v>58</v>
      </c>
      <c r="E29" s="39" t="s">
        <v>1115</v>
      </c>
    </row>
    <row r="30" spans="1:16" ht="12.75">
      <c r="A30" t="s">
        <v>50</v>
      </c>
      <c s="34" t="s">
        <v>27</v>
      </c>
      <c s="34" t="s">
        <v>1226</v>
      </c>
      <c s="35" t="s">
        <v>5</v>
      </c>
      <c s="6" t="s">
        <v>1227</v>
      </c>
      <c s="36" t="s">
        <v>75</v>
      </c>
      <c s="37">
        <v>6</v>
      </c>
      <c s="36">
        <v>0</v>
      </c>
      <c s="36">
        <f>ROUND(G30*H30,6)</f>
      </c>
      <c r="L30" s="38">
        <v>0</v>
      </c>
      <c s="32">
        <f>ROUND(ROUND(L30,2)*ROUND(G30,3),2)</f>
      </c>
      <c s="36" t="s">
        <v>55</v>
      </c>
      <c>
        <f>(M30*21)/100</f>
      </c>
      <c t="s">
        <v>28</v>
      </c>
    </row>
    <row r="31" spans="1:5" ht="12.75">
      <c r="A31" s="35" t="s">
        <v>56</v>
      </c>
      <c r="E31" s="39" t="s">
        <v>5</v>
      </c>
    </row>
    <row r="32" spans="1:5" ht="12.75">
      <c r="A32" s="35" t="s">
        <v>57</v>
      </c>
      <c r="E32" s="40" t="s">
        <v>5</v>
      </c>
    </row>
    <row r="33" spans="1:5" ht="89.25">
      <c r="A33" t="s">
        <v>58</v>
      </c>
      <c r="E33" s="39" t="s">
        <v>1228</v>
      </c>
    </row>
    <row r="34" spans="1:16" ht="12.75">
      <c r="A34" t="s">
        <v>50</v>
      </c>
      <c s="34" t="s">
        <v>70</v>
      </c>
      <c s="34" t="s">
        <v>1229</v>
      </c>
      <c s="35" t="s">
        <v>5</v>
      </c>
      <c s="6" t="s">
        <v>1230</v>
      </c>
      <c s="36" t="s">
        <v>75</v>
      </c>
      <c s="37">
        <v>6</v>
      </c>
      <c s="36">
        <v>0</v>
      </c>
      <c s="36">
        <f>ROUND(G34*H34,6)</f>
      </c>
      <c r="L34" s="38">
        <v>0</v>
      </c>
      <c s="32">
        <f>ROUND(ROUND(L34,2)*ROUND(G34,3),2)</f>
      </c>
      <c s="36" t="s">
        <v>55</v>
      </c>
      <c>
        <f>(M34*21)/100</f>
      </c>
      <c t="s">
        <v>28</v>
      </c>
    </row>
    <row r="35" spans="1:5" ht="12.75">
      <c r="A35" s="35" t="s">
        <v>56</v>
      </c>
      <c r="E35" s="39" t="s">
        <v>5</v>
      </c>
    </row>
    <row r="36" spans="1:5" ht="12.75">
      <c r="A36" s="35" t="s">
        <v>57</v>
      </c>
      <c r="E36" s="40" t="s">
        <v>5</v>
      </c>
    </row>
    <row r="37" spans="1:5" ht="76.5">
      <c r="A37" t="s">
        <v>58</v>
      </c>
      <c r="E37" s="39" t="s">
        <v>1231</v>
      </c>
    </row>
    <row r="38" spans="1:16" ht="12.75">
      <c r="A38" t="s">
        <v>50</v>
      </c>
      <c s="34" t="s">
        <v>83</v>
      </c>
      <c s="34" t="s">
        <v>1979</v>
      </c>
      <c s="35" t="s">
        <v>5</v>
      </c>
      <c s="6" t="s">
        <v>1980</v>
      </c>
      <c s="36" t="s">
        <v>79</v>
      </c>
      <c s="37">
        <v>5</v>
      </c>
      <c s="36">
        <v>0</v>
      </c>
      <c s="36">
        <f>ROUND(G38*H38,6)</f>
      </c>
      <c r="L38" s="38">
        <v>0</v>
      </c>
      <c s="32">
        <f>ROUND(ROUND(L38,2)*ROUND(G38,3),2)</f>
      </c>
      <c s="36" t="s">
        <v>55</v>
      </c>
      <c>
        <f>(M38*21)/100</f>
      </c>
      <c t="s">
        <v>28</v>
      </c>
    </row>
    <row r="39" spans="1:5" ht="12.75">
      <c r="A39" s="35" t="s">
        <v>56</v>
      </c>
      <c r="E39" s="39" t="s">
        <v>5</v>
      </c>
    </row>
    <row r="40" spans="1:5" ht="12.75">
      <c r="A40" s="35" t="s">
        <v>57</v>
      </c>
      <c r="E40" s="40" t="s">
        <v>5</v>
      </c>
    </row>
    <row r="41" spans="1:5" ht="102">
      <c r="A41" t="s">
        <v>58</v>
      </c>
      <c r="E41" s="39" t="s">
        <v>1981</v>
      </c>
    </row>
    <row r="42" spans="1:16" ht="12.75">
      <c r="A42" t="s">
        <v>50</v>
      </c>
      <c s="34" t="s">
        <v>87</v>
      </c>
      <c s="34" t="s">
        <v>1247</v>
      </c>
      <c s="35" t="s">
        <v>5</v>
      </c>
      <c s="6" t="s">
        <v>1248</v>
      </c>
      <c s="36" t="s">
        <v>79</v>
      </c>
      <c s="37">
        <v>10</v>
      </c>
      <c s="36">
        <v>0</v>
      </c>
      <c s="36">
        <f>ROUND(G42*H42,6)</f>
      </c>
      <c r="L42" s="38">
        <v>0</v>
      </c>
      <c s="32">
        <f>ROUND(ROUND(L42,2)*ROUND(G42,3),2)</f>
      </c>
      <c s="36" t="s">
        <v>55</v>
      </c>
      <c>
        <f>(M42*21)/100</f>
      </c>
      <c t="s">
        <v>28</v>
      </c>
    </row>
    <row r="43" spans="1:5" ht="12.75">
      <c r="A43" s="35" t="s">
        <v>56</v>
      </c>
      <c r="E43" s="39" t="s">
        <v>5</v>
      </c>
    </row>
    <row r="44" spans="1:5" ht="12.75">
      <c r="A44" s="35" t="s">
        <v>57</v>
      </c>
      <c r="E44" s="40" t="s">
        <v>5</v>
      </c>
    </row>
    <row r="45" spans="1:5" ht="153">
      <c r="A45" t="s">
        <v>58</v>
      </c>
      <c r="E45" s="39" t="s">
        <v>1249</v>
      </c>
    </row>
    <row r="46" spans="1:16" ht="12.75">
      <c r="A46" t="s">
        <v>50</v>
      </c>
      <c s="34" t="s">
        <v>91</v>
      </c>
      <c s="34" t="s">
        <v>1982</v>
      </c>
      <c s="35" t="s">
        <v>5</v>
      </c>
      <c s="6" t="s">
        <v>1983</v>
      </c>
      <c s="36" t="s">
        <v>75</v>
      </c>
      <c s="37">
        <v>1</v>
      </c>
      <c s="36">
        <v>0</v>
      </c>
      <c s="36">
        <f>ROUND(G46*H46,6)</f>
      </c>
      <c r="L46" s="38">
        <v>0</v>
      </c>
      <c s="32">
        <f>ROUND(ROUND(L46,2)*ROUND(G46,3),2)</f>
      </c>
      <c s="36" t="s">
        <v>55</v>
      </c>
      <c>
        <f>(M46*21)/100</f>
      </c>
      <c t="s">
        <v>28</v>
      </c>
    </row>
    <row r="47" spans="1:5" ht="12.75">
      <c r="A47" s="35" t="s">
        <v>56</v>
      </c>
      <c r="E47" s="39" t="s">
        <v>5</v>
      </c>
    </row>
    <row r="48" spans="1:5" ht="12.75">
      <c r="A48" s="35" t="s">
        <v>57</v>
      </c>
      <c r="E48" s="40" t="s">
        <v>5</v>
      </c>
    </row>
    <row r="49" spans="1:5" ht="127.5">
      <c r="A49" t="s">
        <v>58</v>
      </c>
      <c r="E49" s="39" t="s">
        <v>1096</v>
      </c>
    </row>
    <row r="50" spans="1:16" ht="12.75">
      <c r="A50" t="s">
        <v>50</v>
      </c>
      <c s="34" t="s">
        <v>95</v>
      </c>
      <c s="34" t="s">
        <v>1984</v>
      </c>
      <c s="35" t="s">
        <v>5</v>
      </c>
      <c s="6" t="s">
        <v>1985</v>
      </c>
      <c s="36" t="s">
        <v>75</v>
      </c>
      <c s="37">
        <v>2</v>
      </c>
      <c s="36">
        <v>0</v>
      </c>
      <c s="36">
        <f>ROUND(G50*H50,6)</f>
      </c>
      <c r="L50" s="38">
        <v>0</v>
      </c>
      <c s="32">
        <f>ROUND(ROUND(L50,2)*ROUND(G50,3),2)</f>
      </c>
      <c s="36" t="s">
        <v>55</v>
      </c>
      <c>
        <f>(M50*21)/100</f>
      </c>
      <c t="s">
        <v>28</v>
      </c>
    </row>
    <row r="51" spans="1:5" ht="12.75">
      <c r="A51" s="35" t="s">
        <v>56</v>
      </c>
      <c r="E51" s="39" t="s">
        <v>5</v>
      </c>
    </row>
    <row r="52" spans="1:5" ht="12.75">
      <c r="A52" s="35" t="s">
        <v>57</v>
      </c>
      <c r="E52" s="40" t="s">
        <v>5</v>
      </c>
    </row>
    <row r="53" spans="1:5" ht="153">
      <c r="A53" t="s">
        <v>58</v>
      </c>
      <c r="E53" s="39" t="s">
        <v>1100</v>
      </c>
    </row>
    <row r="54" spans="1:16" ht="12.75">
      <c r="A54" t="s">
        <v>50</v>
      </c>
      <c s="34" t="s">
        <v>99</v>
      </c>
      <c s="34" t="s">
        <v>1986</v>
      </c>
      <c s="35" t="s">
        <v>5</v>
      </c>
      <c s="6" t="s">
        <v>1987</v>
      </c>
      <c s="36" t="s">
        <v>75</v>
      </c>
      <c s="37">
        <v>1</v>
      </c>
      <c s="36">
        <v>0</v>
      </c>
      <c s="36">
        <f>ROUND(G54*H54,6)</f>
      </c>
      <c r="L54" s="38">
        <v>0</v>
      </c>
      <c s="32">
        <f>ROUND(ROUND(L54,2)*ROUND(G54,3),2)</f>
      </c>
      <c s="36" t="s">
        <v>55</v>
      </c>
      <c>
        <f>(M54*21)/100</f>
      </c>
      <c t="s">
        <v>28</v>
      </c>
    </row>
    <row r="55" spans="1:5" ht="12.75">
      <c r="A55" s="35" t="s">
        <v>56</v>
      </c>
      <c r="E55" s="39" t="s">
        <v>5</v>
      </c>
    </row>
    <row r="56" spans="1:5" ht="12.75">
      <c r="A56" s="35" t="s">
        <v>57</v>
      </c>
      <c r="E56" s="40" t="s">
        <v>5</v>
      </c>
    </row>
    <row r="57" spans="1:5" ht="127.5">
      <c r="A57" t="s">
        <v>58</v>
      </c>
      <c r="E57" s="39" t="s">
        <v>1096</v>
      </c>
    </row>
    <row r="58" spans="1:16" ht="12.75">
      <c r="A58" t="s">
        <v>50</v>
      </c>
      <c s="34" t="s">
        <v>103</v>
      </c>
      <c s="34" t="s">
        <v>1988</v>
      </c>
      <c s="35" t="s">
        <v>5</v>
      </c>
      <c s="6" t="s">
        <v>1989</v>
      </c>
      <c s="36" t="s">
        <v>75</v>
      </c>
      <c s="37">
        <v>2</v>
      </c>
      <c s="36">
        <v>0</v>
      </c>
      <c s="36">
        <f>ROUND(G58*H58,6)</f>
      </c>
      <c r="L58" s="38">
        <v>0</v>
      </c>
      <c s="32">
        <f>ROUND(ROUND(L58,2)*ROUND(G58,3),2)</f>
      </c>
      <c s="36" t="s">
        <v>55</v>
      </c>
      <c>
        <f>(M58*21)/100</f>
      </c>
      <c t="s">
        <v>28</v>
      </c>
    </row>
    <row r="59" spans="1:5" ht="12.75">
      <c r="A59" s="35" t="s">
        <v>56</v>
      </c>
      <c r="E59" s="39" t="s">
        <v>5</v>
      </c>
    </row>
    <row r="60" spans="1:5" ht="12.75">
      <c r="A60" s="35" t="s">
        <v>57</v>
      </c>
      <c r="E60" s="40" t="s">
        <v>5</v>
      </c>
    </row>
    <row r="61" spans="1:5" ht="153">
      <c r="A61" t="s">
        <v>58</v>
      </c>
      <c r="E61" s="39" t="s">
        <v>1100</v>
      </c>
    </row>
    <row r="62" spans="1:16" ht="12.75">
      <c r="A62" t="s">
        <v>50</v>
      </c>
      <c s="34" t="s">
        <v>107</v>
      </c>
      <c s="34" t="s">
        <v>1910</v>
      </c>
      <c s="35" t="s">
        <v>5</v>
      </c>
      <c s="6" t="s">
        <v>1911</v>
      </c>
      <c s="36" t="s">
        <v>75</v>
      </c>
      <c s="37">
        <v>1</v>
      </c>
      <c s="36">
        <v>0</v>
      </c>
      <c s="36">
        <f>ROUND(G62*H62,6)</f>
      </c>
      <c r="L62" s="38">
        <v>0</v>
      </c>
      <c s="32">
        <f>ROUND(ROUND(L62,2)*ROUND(G62,3),2)</f>
      </c>
      <c s="36" t="s">
        <v>55</v>
      </c>
      <c>
        <f>(M62*21)/100</f>
      </c>
      <c t="s">
        <v>28</v>
      </c>
    </row>
    <row r="63" spans="1:5" ht="12.75">
      <c r="A63" s="35" t="s">
        <v>56</v>
      </c>
      <c r="E63" s="39" t="s">
        <v>5</v>
      </c>
    </row>
    <row r="64" spans="1:5" ht="12.75">
      <c r="A64" s="35" t="s">
        <v>57</v>
      </c>
      <c r="E64" s="40" t="s">
        <v>5</v>
      </c>
    </row>
    <row r="65" spans="1:5" ht="127.5">
      <c r="A65" t="s">
        <v>58</v>
      </c>
      <c r="E65" s="39" t="s">
        <v>1096</v>
      </c>
    </row>
    <row r="66" spans="1:16" ht="12.75">
      <c r="A66" t="s">
        <v>50</v>
      </c>
      <c s="34" t="s">
        <v>112</v>
      </c>
      <c s="34" t="s">
        <v>1252</v>
      </c>
      <c s="35" t="s">
        <v>5</v>
      </c>
      <c s="6" t="s">
        <v>1253</v>
      </c>
      <c s="36" t="s">
        <v>75</v>
      </c>
      <c s="37">
        <v>2</v>
      </c>
      <c s="36">
        <v>0</v>
      </c>
      <c s="36">
        <f>ROUND(G66*H66,6)</f>
      </c>
      <c r="L66" s="38">
        <v>0</v>
      </c>
      <c s="32">
        <f>ROUND(ROUND(L66,2)*ROUND(G66,3),2)</f>
      </c>
      <c s="36" t="s">
        <v>55</v>
      </c>
      <c>
        <f>(M66*21)/100</f>
      </c>
      <c t="s">
        <v>28</v>
      </c>
    </row>
    <row r="67" spans="1:5" ht="12.75">
      <c r="A67" s="35" t="s">
        <v>56</v>
      </c>
      <c r="E67" s="39" t="s">
        <v>5</v>
      </c>
    </row>
    <row r="68" spans="1:5" ht="12.75">
      <c r="A68" s="35" t="s">
        <v>57</v>
      </c>
      <c r="E68" s="40" t="s">
        <v>5</v>
      </c>
    </row>
    <row r="69" spans="1:5" ht="153">
      <c r="A69" t="s">
        <v>58</v>
      </c>
      <c r="E69" s="39" t="s">
        <v>1100</v>
      </c>
    </row>
    <row r="70" spans="1:16" ht="12.75">
      <c r="A70" t="s">
        <v>50</v>
      </c>
      <c s="34" t="s">
        <v>116</v>
      </c>
      <c s="34" t="s">
        <v>1277</v>
      </c>
      <c s="35" t="s">
        <v>5</v>
      </c>
      <c s="6" t="s">
        <v>1278</v>
      </c>
      <c s="36" t="s">
        <v>75</v>
      </c>
      <c s="37">
        <v>1</v>
      </c>
      <c s="36">
        <v>0</v>
      </c>
      <c s="36">
        <f>ROUND(G70*H70,6)</f>
      </c>
      <c r="L70" s="38">
        <v>0</v>
      </c>
      <c s="32">
        <f>ROUND(ROUND(L70,2)*ROUND(G70,3),2)</f>
      </c>
      <c s="36" t="s">
        <v>55</v>
      </c>
      <c>
        <f>(M70*21)/100</f>
      </c>
      <c t="s">
        <v>28</v>
      </c>
    </row>
    <row r="71" spans="1:5" ht="12.75">
      <c r="A71" s="35" t="s">
        <v>56</v>
      </c>
      <c r="E71" s="39" t="s">
        <v>5</v>
      </c>
    </row>
    <row r="72" spans="1:5" ht="12.75">
      <c r="A72" s="35" t="s">
        <v>57</v>
      </c>
      <c r="E72" s="40" t="s">
        <v>5</v>
      </c>
    </row>
    <row r="73" spans="1:5" ht="191.25">
      <c r="A73" t="s">
        <v>58</v>
      </c>
      <c r="E73" s="39" t="s">
        <v>1276</v>
      </c>
    </row>
    <row r="74" spans="1:16" ht="12.75">
      <c r="A74" t="s">
        <v>50</v>
      </c>
      <c s="34" t="s">
        <v>119</v>
      </c>
      <c s="34" t="s">
        <v>1990</v>
      </c>
      <c s="35" t="s">
        <v>5</v>
      </c>
      <c s="6" t="s">
        <v>1991</v>
      </c>
      <c s="36" t="s">
        <v>75</v>
      </c>
      <c s="37">
        <v>1</v>
      </c>
      <c s="36">
        <v>0</v>
      </c>
      <c s="36">
        <f>ROUND(G74*H74,6)</f>
      </c>
      <c r="L74" s="38">
        <v>0</v>
      </c>
      <c s="32">
        <f>ROUND(ROUND(L74,2)*ROUND(G74,3),2)</f>
      </c>
      <c s="36" t="s">
        <v>55</v>
      </c>
      <c>
        <f>(M74*21)/100</f>
      </c>
      <c t="s">
        <v>28</v>
      </c>
    </row>
    <row r="75" spans="1:5" ht="12.75">
      <c r="A75" s="35" t="s">
        <v>56</v>
      </c>
      <c r="E75" s="39" t="s">
        <v>5</v>
      </c>
    </row>
    <row r="76" spans="1:5" ht="12.75">
      <c r="A76" s="35" t="s">
        <v>57</v>
      </c>
      <c r="E76" s="40" t="s">
        <v>5</v>
      </c>
    </row>
    <row r="77" spans="1:5" ht="12.75">
      <c r="A77" t="s">
        <v>58</v>
      </c>
      <c r="E77" s="39" t="s">
        <v>48</v>
      </c>
    </row>
    <row r="78" spans="1:16" ht="12.75">
      <c r="A78" t="s">
        <v>50</v>
      </c>
      <c s="34" t="s">
        <v>122</v>
      </c>
      <c s="34" t="s">
        <v>1992</v>
      </c>
      <c s="35" t="s">
        <v>5</v>
      </c>
      <c s="6" t="s">
        <v>1993</v>
      </c>
      <c s="36" t="s">
        <v>75</v>
      </c>
      <c s="37">
        <v>1</v>
      </c>
      <c s="36">
        <v>0</v>
      </c>
      <c s="36">
        <f>ROUND(G78*H78,6)</f>
      </c>
      <c r="L78" s="38">
        <v>0</v>
      </c>
      <c s="32">
        <f>ROUND(ROUND(L78,2)*ROUND(G78,3),2)</f>
      </c>
      <c s="36" t="s">
        <v>55</v>
      </c>
      <c>
        <f>(M78*21)/100</f>
      </c>
      <c t="s">
        <v>28</v>
      </c>
    </row>
    <row r="79" spans="1:5" ht="12.75">
      <c r="A79" s="35" t="s">
        <v>56</v>
      </c>
      <c r="E79" s="39" t="s">
        <v>5</v>
      </c>
    </row>
    <row r="80" spans="1:5" ht="12.75">
      <c r="A80" s="35" t="s">
        <v>57</v>
      </c>
      <c r="E80" s="40" t="s">
        <v>5</v>
      </c>
    </row>
    <row r="81" spans="1:5" ht="140.25">
      <c r="A81" t="s">
        <v>58</v>
      </c>
      <c r="E81" s="39" t="s">
        <v>1123</v>
      </c>
    </row>
    <row r="82" spans="1:16" ht="12.75">
      <c r="A82" t="s">
        <v>50</v>
      </c>
      <c s="34" t="s">
        <v>126</v>
      </c>
      <c s="34" t="s">
        <v>1994</v>
      </c>
      <c s="35" t="s">
        <v>5</v>
      </c>
      <c s="6" t="s">
        <v>1995</v>
      </c>
      <c s="36" t="s">
        <v>75</v>
      </c>
      <c s="37">
        <v>2</v>
      </c>
      <c s="36">
        <v>0</v>
      </c>
      <c s="36">
        <f>ROUND(G82*H82,6)</f>
      </c>
      <c r="L82" s="38">
        <v>0</v>
      </c>
      <c s="32">
        <f>ROUND(ROUND(L82,2)*ROUND(G82,3),2)</f>
      </c>
      <c s="36" t="s">
        <v>55</v>
      </c>
      <c>
        <f>(M82*21)/100</f>
      </c>
      <c t="s">
        <v>28</v>
      </c>
    </row>
    <row r="83" spans="1:5" ht="12.75">
      <c r="A83" s="35" t="s">
        <v>56</v>
      </c>
      <c r="E83" s="39" t="s">
        <v>5</v>
      </c>
    </row>
    <row r="84" spans="1:5" ht="12.75">
      <c r="A84" s="35" t="s">
        <v>57</v>
      </c>
      <c r="E84" s="40" t="s">
        <v>5</v>
      </c>
    </row>
    <row r="85" spans="1:5" ht="153">
      <c r="A85" t="s">
        <v>58</v>
      </c>
      <c r="E85" s="39" t="s">
        <v>1100</v>
      </c>
    </row>
    <row r="86" spans="1:16" ht="25.5">
      <c r="A86" t="s">
        <v>50</v>
      </c>
      <c s="34" t="s">
        <v>129</v>
      </c>
      <c s="34" t="s">
        <v>1996</v>
      </c>
      <c s="35" t="s">
        <v>5</v>
      </c>
      <c s="6" t="s">
        <v>1997</v>
      </c>
      <c s="36" t="s">
        <v>75</v>
      </c>
      <c s="37">
        <v>1</v>
      </c>
      <c s="36">
        <v>0</v>
      </c>
      <c s="36">
        <f>ROUND(G86*H86,6)</f>
      </c>
      <c r="L86" s="38">
        <v>0</v>
      </c>
      <c s="32">
        <f>ROUND(ROUND(L86,2)*ROUND(G86,3),2)</f>
      </c>
      <c s="36" t="s">
        <v>55</v>
      </c>
      <c>
        <f>(M86*21)/100</f>
      </c>
      <c t="s">
        <v>28</v>
      </c>
    </row>
    <row r="87" spans="1:5" ht="12.75">
      <c r="A87" s="35" t="s">
        <v>56</v>
      </c>
      <c r="E87" s="39" t="s">
        <v>5</v>
      </c>
    </row>
    <row r="88" spans="1:5" ht="12.75">
      <c r="A88" s="35" t="s">
        <v>57</v>
      </c>
      <c r="E88" s="40" t="s">
        <v>5</v>
      </c>
    </row>
    <row r="89" spans="1:5" ht="204">
      <c r="A89" t="s">
        <v>58</v>
      </c>
      <c r="E89" s="39" t="s">
        <v>1998</v>
      </c>
    </row>
    <row r="90" spans="1:16" ht="12.75">
      <c r="A90" t="s">
        <v>50</v>
      </c>
      <c s="34" t="s">
        <v>134</v>
      </c>
      <c s="34" t="s">
        <v>1999</v>
      </c>
      <c s="35" t="s">
        <v>5</v>
      </c>
      <c s="6" t="s">
        <v>2000</v>
      </c>
      <c s="36" t="s">
        <v>75</v>
      </c>
      <c s="37">
        <v>1</v>
      </c>
      <c s="36">
        <v>0</v>
      </c>
      <c s="36">
        <f>ROUND(G90*H90,6)</f>
      </c>
      <c r="L90" s="38">
        <v>0</v>
      </c>
      <c s="32">
        <f>ROUND(ROUND(L90,2)*ROUND(G90,3),2)</f>
      </c>
      <c s="36" t="s">
        <v>55</v>
      </c>
      <c>
        <f>(M90*21)/100</f>
      </c>
      <c t="s">
        <v>28</v>
      </c>
    </row>
    <row r="91" spans="1:5" ht="12.75">
      <c r="A91" s="35" t="s">
        <v>56</v>
      </c>
      <c r="E91" s="39" t="s">
        <v>5</v>
      </c>
    </row>
    <row r="92" spans="1:5" ht="12.75">
      <c r="A92" s="35" t="s">
        <v>57</v>
      </c>
      <c r="E92" s="40" t="s">
        <v>5</v>
      </c>
    </row>
    <row r="93" spans="1:5" ht="140.25">
      <c r="A93" t="s">
        <v>58</v>
      </c>
      <c r="E93" s="39" t="s">
        <v>1123</v>
      </c>
    </row>
    <row r="94" spans="1:16" ht="12.75">
      <c r="A94" t="s">
        <v>50</v>
      </c>
      <c s="34" t="s">
        <v>137</v>
      </c>
      <c s="34" t="s">
        <v>2001</v>
      </c>
      <c s="35" t="s">
        <v>5</v>
      </c>
      <c s="6" t="s">
        <v>2002</v>
      </c>
      <c s="36" t="s">
        <v>75</v>
      </c>
      <c s="37">
        <v>2</v>
      </c>
      <c s="36">
        <v>0</v>
      </c>
      <c s="36">
        <f>ROUND(G94*H94,6)</f>
      </c>
      <c r="L94" s="38">
        <v>0</v>
      </c>
      <c s="32">
        <f>ROUND(ROUND(L94,2)*ROUND(G94,3),2)</f>
      </c>
      <c s="36" t="s">
        <v>55</v>
      </c>
      <c>
        <f>(M94*21)/100</f>
      </c>
      <c t="s">
        <v>28</v>
      </c>
    </row>
    <row r="95" spans="1:5" ht="12.75">
      <c r="A95" s="35" t="s">
        <v>56</v>
      </c>
      <c r="E95" s="39" t="s">
        <v>5</v>
      </c>
    </row>
    <row r="96" spans="1:5" ht="12.75">
      <c r="A96" s="35" t="s">
        <v>57</v>
      </c>
      <c r="E96" s="40" t="s">
        <v>5</v>
      </c>
    </row>
    <row r="97" spans="1:5" ht="140.25">
      <c r="A97" t="s">
        <v>58</v>
      </c>
      <c r="E97" s="39" t="s">
        <v>1123</v>
      </c>
    </row>
    <row r="98" spans="1:16" ht="12.75">
      <c r="A98" t="s">
        <v>50</v>
      </c>
      <c s="34" t="s">
        <v>140</v>
      </c>
      <c s="34" t="s">
        <v>2003</v>
      </c>
      <c s="35" t="s">
        <v>5</v>
      </c>
      <c s="6" t="s">
        <v>2004</v>
      </c>
      <c s="36" t="s">
        <v>75</v>
      </c>
      <c s="37">
        <v>2</v>
      </c>
      <c s="36">
        <v>0</v>
      </c>
      <c s="36">
        <f>ROUND(G98*H98,6)</f>
      </c>
      <c r="L98" s="38">
        <v>0</v>
      </c>
      <c s="32">
        <f>ROUND(ROUND(L98,2)*ROUND(G98,3),2)</f>
      </c>
      <c s="36" t="s">
        <v>55</v>
      </c>
      <c>
        <f>(M98*21)/100</f>
      </c>
      <c t="s">
        <v>28</v>
      </c>
    </row>
    <row r="99" spans="1:5" ht="12.75">
      <c r="A99" s="35" t="s">
        <v>56</v>
      </c>
      <c r="E99" s="39" t="s">
        <v>5</v>
      </c>
    </row>
    <row r="100" spans="1:5" ht="12.75">
      <c r="A100" s="35" t="s">
        <v>57</v>
      </c>
      <c r="E100" s="40" t="s">
        <v>5</v>
      </c>
    </row>
    <row r="101" spans="1:5" ht="153">
      <c r="A101" t="s">
        <v>58</v>
      </c>
      <c r="E101" s="39" t="s">
        <v>1100</v>
      </c>
    </row>
    <row r="102" spans="1:16" ht="12.75">
      <c r="A102" t="s">
        <v>50</v>
      </c>
      <c s="34" t="s">
        <v>143</v>
      </c>
      <c s="34" t="s">
        <v>2005</v>
      </c>
      <c s="35" t="s">
        <v>5</v>
      </c>
      <c s="6" t="s">
        <v>2006</v>
      </c>
      <c s="36" t="s">
        <v>75</v>
      </c>
      <c s="37">
        <v>1</v>
      </c>
      <c s="36">
        <v>0</v>
      </c>
      <c s="36">
        <f>ROUND(G102*H102,6)</f>
      </c>
      <c r="L102" s="38">
        <v>0</v>
      </c>
      <c s="32">
        <f>ROUND(ROUND(L102,2)*ROUND(G102,3),2)</f>
      </c>
      <c s="36" t="s">
        <v>55</v>
      </c>
      <c>
        <f>(M102*21)/100</f>
      </c>
      <c t="s">
        <v>28</v>
      </c>
    </row>
    <row r="103" spans="1:5" ht="12.75">
      <c r="A103" s="35" t="s">
        <v>56</v>
      </c>
      <c r="E103" s="39" t="s">
        <v>5</v>
      </c>
    </row>
    <row r="104" spans="1:5" ht="12.75">
      <c r="A104" s="35" t="s">
        <v>57</v>
      </c>
      <c r="E104" s="40" t="s">
        <v>5</v>
      </c>
    </row>
    <row r="105" spans="1:5" ht="140.25">
      <c r="A105" t="s">
        <v>58</v>
      </c>
      <c r="E105" s="39" t="s">
        <v>1123</v>
      </c>
    </row>
    <row r="106" spans="1:16" ht="12.75">
      <c r="A106" t="s">
        <v>50</v>
      </c>
      <c s="34" t="s">
        <v>147</v>
      </c>
      <c s="34" t="s">
        <v>2007</v>
      </c>
      <c s="35" t="s">
        <v>5</v>
      </c>
      <c s="6" t="s">
        <v>2008</v>
      </c>
      <c s="36" t="s">
        <v>75</v>
      </c>
      <c s="37">
        <v>2</v>
      </c>
      <c s="36">
        <v>0</v>
      </c>
      <c s="36">
        <f>ROUND(G106*H106,6)</f>
      </c>
      <c r="L106" s="38">
        <v>0</v>
      </c>
      <c s="32">
        <f>ROUND(ROUND(L106,2)*ROUND(G106,3),2)</f>
      </c>
      <c s="36" t="s">
        <v>55</v>
      </c>
      <c>
        <f>(M106*21)/100</f>
      </c>
      <c t="s">
        <v>28</v>
      </c>
    </row>
    <row r="107" spans="1:5" ht="12.75">
      <c r="A107" s="35" t="s">
        <v>56</v>
      </c>
      <c r="E107" s="39" t="s">
        <v>5</v>
      </c>
    </row>
    <row r="108" spans="1:5" ht="12.75">
      <c r="A108" s="35" t="s">
        <v>57</v>
      </c>
      <c r="E108" s="40" t="s">
        <v>5</v>
      </c>
    </row>
    <row r="109" spans="1:5" ht="153">
      <c r="A109" t="s">
        <v>58</v>
      </c>
      <c r="E109" s="39" t="s">
        <v>1100</v>
      </c>
    </row>
    <row r="110" spans="1:16" ht="12.75">
      <c r="A110" t="s">
        <v>50</v>
      </c>
      <c s="34" t="s">
        <v>151</v>
      </c>
      <c s="34" t="s">
        <v>2009</v>
      </c>
      <c s="35" t="s">
        <v>5</v>
      </c>
      <c s="6" t="s">
        <v>2010</v>
      </c>
      <c s="36" t="s">
        <v>75</v>
      </c>
      <c s="37">
        <v>1</v>
      </c>
      <c s="36">
        <v>0</v>
      </c>
      <c s="36">
        <f>ROUND(G110*H110,6)</f>
      </c>
      <c r="L110" s="38">
        <v>0</v>
      </c>
      <c s="32">
        <f>ROUND(ROUND(L110,2)*ROUND(G110,3),2)</f>
      </c>
      <c s="36" t="s">
        <v>55</v>
      </c>
      <c>
        <f>(M110*21)/100</f>
      </c>
      <c t="s">
        <v>28</v>
      </c>
    </row>
    <row r="111" spans="1:5" ht="12.75">
      <c r="A111" s="35" t="s">
        <v>56</v>
      </c>
      <c r="E111" s="39" t="s">
        <v>5</v>
      </c>
    </row>
    <row r="112" spans="1:5" ht="12.75">
      <c r="A112" s="35" t="s">
        <v>57</v>
      </c>
      <c r="E112" s="40" t="s">
        <v>5</v>
      </c>
    </row>
    <row r="113" spans="1:5" ht="191.25">
      <c r="A113" t="s">
        <v>58</v>
      </c>
      <c r="E113" s="39" t="s">
        <v>1276</v>
      </c>
    </row>
    <row r="114" spans="1:16" ht="12.75">
      <c r="A114" t="s">
        <v>50</v>
      </c>
      <c s="34" t="s">
        <v>155</v>
      </c>
      <c s="34" t="s">
        <v>2011</v>
      </c>
      <c s="35" t="s">
        <v>5</v>
      </c>
      <c s="6" t="s">
        <v>2012</v>
      </c>
      <c s="36" t="s">
        <v>75</v>
      </c>
      <c s="37">
        <v>1</v>
      </c>
      <c s="36">
        <v>0</v>
      </c>
      <c s="36">
        <f>ROUND(G114*H114,6)</f>
      </c>
      <c r="L114" s="38">
        <v>0</v>
      </c>
      <c s="32">
        <f>ROUND(ROUND(L114,2)*ROUND(G114,3),2)</f>
      </c>
      <c s="36" t="s">
        <v>55</v>
      </c>
      <c>
        <f>(M114*21)/100</f>
      </c>
      <c t="s">
        <v>28</v>
      </c>
    </row>
    <row r="115" spans="1:5" ht="12.75">
      <c r="A115" s="35" t="s">
        <v>56</v>
      </c>
      <c r="E115" s="39" t="s">
        <v>5</v>
      </c>
    </row>
    <row r="116" spans="1:5" ht="12.75">
      <c r="A116" s="35" t="s">
        <v>57</v>
      </c>
      <c r="E116" s="40" t="s">
        <v>5</v>
      </c>
    </row>
    <row r="117" spans="1:5" ht="191.25">
      <c r="A117" t="s">
        <v>58</v>
      </c>
      <c r="E117" s="39" t="s">
        <v>1276</v>
      </c>
    </row>
    <row r="118" spans="1:16" ht="12.75">
      <c r="A118" t="s">
        <v>50</v>
      </c>
      <c s="34" t="s">
        <v>158</v>
      </c>
      <c s="34" t="s">
        <v>2013</v>
      </c>
      <c s="35" t="s">
        <v>5</v>
      </c>
      <c s="6" t="s">
        <v>2014</v>
      </c>
      <c s="36" t="s">
        <v>75</v>
      </c>
      <c s="37">
        <v>2</v>
      </c>
      <c s="36">
        <v>0</v>
      </c>
      <c s="36">
        <f>ROUND(G118*H118,6)</f>
      </c>
      <c r="L118" s="38">
        <v>0</v>
      </c>
      <c s="32">
        <f>ROUND(ROUND(L118,2)*ROUND(G118,3),2)</f>
      </c>
      <c s="36" t="s">
        <v>55</v>
      </c>
      <c>
        <f>(M118*21)/100</f>
      </c>
      <c t="s">
        <v>28</v>
      </c>
    </row>
    <row r="119" spans="1:5" ht="12.75">
      <c r="A119" s="35" t="s">
        <v>56</v>
      </c>
      <c r="E119" s="39" t="s">
        <v>5</v>
      </c>
    </row>
    <row r="120" spans="1:5" ht="12.75">
      <c r="A120" s="35" t="s">
        <v>57</v>
      </c>
      <c r="E120" s="40" t="s">
        <v>5</v>
      </c>
    </row>
    <row r="121" spans="1:5" ht="127.5">
      <c r="A121" t="s">
        <v>58</v>
      </c>
      <c r="E121" s="39" t="s">
        <v>2015</v>
      </c>
    </row>
    <row r="122" spans="1:16" ht="12.75">
      <c r="A122" t="s">
        <v>50</v>
      </c>
      <c s="34" t="s">
        <v>162</v>
      </c>
      <c s="34" t="s">
        <v>2016</v>
      </c>
      <c s="35" t="s">
        <v>5</v>
      </c>
      <c s="6" t="s">
        <v>2017</v>
      </c>
      <c s="36" t="s">
        <v>75</v>
      </c>
      <c s="37">
        <v>2</v>
      </c>
      <c s="36">
        <v>0</v>
      </c>
      <c s="36">
        <f>ROUND(G122*H122,6)</f>
      </c>
      <c r="L122" s="38">
        <v>0</v>
      </c>
      <c s="32">
        <f>ROUND(ROUND(L122,2)*ROUND(G122,3),2)</f>
      </c>
      <c s="36" t="s">
        <v>55</v>
      </c>
      <c>
        <f>(M122*21)/100</f>
      </c>
      <c t="s">
        <v>28</v>
      </c>
    </row>
    <row r="123" spans="1:5" ht="12.75">
      <c r="A123" s="35" t="s">
        <v>56</v>
      </c>
      <c r="E123" s="39" t="s">
        <v>5</v>
      </c>
    </row>
    <row r="124" spans="1:5" ht="12.75">
      <c r="A124" s="35" t="s">
        <v>57</v>
      </c>
      <c r="E124" s="40" t="s">
        <v>5</v>
      </c>
    </row>
    <row r="125" spans="1:5" ht="140.25">
      <c r="A125" t="s">
        <v>58</v>
      </c>
      <c r="E125" s="39" t="s">
        <v>1123</v>
      </c>
    </row>
    <row r="126" spans="1:16" ht="12.75">
      <c r="A126" t="s">
        <v>50</v>
      </c>
      <c s="34" t="s">
        <v>165</v>
      </c>
      <c s="34" t="s">
        <v>2018</v>
      </c>
      <c s="35" t="s">
        <v>5</v>
      </c>
      <c s="6" t="s">
        <v>2019</v>
      </c>
      <c s="36" t="s">
        <v>75</v>
      </c>
      <c s="37">
        <v>2</v>
      </c>
      <c s="36">
        <v>0</v>
      </c>
      <c s="36">
        <f>ROUND(G126*H126,6)</f>
      </c>
      <c r="L126" s="38">
        <v>0</v>
      </c>
      <c s="32">
        <f>ROUND(ROUND(L126,2)*ROUND(G126,3),2)</f>
      </c>
      <c s="36" t="s">
        <v>55</v>
      </c>
      <c>
        <f>(M126*21)/100</f>
      </c>
      <c t="s">
        <v>28</v>
      </c>
    </row>
    <row r="127" spans="1:5" ht="12.75">
      <c r="A127" s="35" t="s">
        <v>56</v>
      </c>
      <c r="E127" s="39" t="s">
        <v>5</v>
      </c>
    </row>
    <row r="128" spans="1:5" ht="12.75">
      <c r="A128" s="35" t="s">
        <v>57</v>
      </c>
      <c r="E128" s="40" t="s">
        <v>5</v>
      </c>
    </row>
    <row r="129" spans="1:5" ht="153">
      <c r="A129" t="s">
        <v>58</v>
      </c>
      <c r="E129" s="39" t="s">
        <v>1100</v>
      </c>
    </row>
    <row r="130" spans="1:16" ht="12.75">
      <c r="A130" t="s">
        <v>50</v>
      </c>
      <c s="34" t="s">
        <v>169</v>
      </c>
      <c s="34" t="s">
        <v>2020</v>
      </c>
      <c s="35" t="s">
        <v>5</v>
      </c>
      <c s="6" t="s">
        <v>2021</v>
      </c>
      <c s="36" t="s">
        <v>79</v>
      </c>
      <c s="37">
        <v>30</v>
      </c>
      <c s="36">
        <v>0</v>
      </c>
      <c s="36">
        <f>ROUND(G130*H130,6)</f>
      </c>
      <c r="L130" s="38">
        <v>0</v>
      </c>
      <c s="32">
        <f>ROUND(ROUND(L130,2)*ROUND(G130,3),2)</f>
      </c>
      <c s="36" t="s">
        <v>55</v>
      </c>
      <c>
        <f>(M130*21)/100</f>
      </c>
      <c t="s">
        <v>28</v>
      </c>
    </row>
    <row r="131" spans="1:5" ht="12.75">
      <c r="A131" s="35" t="s">
        <v>56</v>
      </c>
      <c r="E131" s="39" t="s">
        <v>5</v>
      </c>
    </row>
    <row r="132" spans="1:5" ht="12.75">
      <c r="A132" s="35" t="s">
        <v>57</v>
      </c>
      <c r="E132" s="40" t="s">
        <v>5</v>
      </c>
    </row>
    <row r="133" spans="1:5" ht="165.75">
      <c r="A133" t="s">
        <v>58</v>
      </c>
      <c r="E133" s="39" t="s">
        <v>2022</v>
      </c>
    </row>
    <row r="134" spans="1:16" ht="12.75">
      <c r="A134" t="s">
        <v>50</v>
      </c>
      <c s="34" t="s">
        <v>173</v>
      </c>
      <c s="34" t="s">
        <v>2023</v>
      </c>
      <c s="35" t="s">
        <v>5</v>
      </c>
      <c s="6" t="s">
        <v>2024</v>
      </c>
      <c s="36" t="s">
        <v>75</v>
      </c>
      <c s="37">
        <v>2</v>
      </c>
      <c s="36">
        <v>0</v>
      </c>
      <c s="36">
        <f>ROUND(G134*H134,6)</f>
      </c>
      <c r="L134" s="38">
        <v>0</v>
      </c>
      <c s="32">
        <f>ROUND(ROUND(L134,2)*ROUND(G134,3),2)</f>
      </c>
      <c s="36" t="s">
        <v>55</v>
      </c>
      <c>
        <f>(M134*21)/100</f>
      </c>
      <c t="s">
        <v>28</v>
      </c>
    </row>
    <row r="135" spans="1:5" ht="12.75">
      <c r="A135" s="35" t="s">
        <v>56</v>
      </c>
      <c r="E135" s="39" t="s">
        <v>5</v>
      </c>
    </row>
    <row r="136" spans="1:5" ht="12.75">
      <c r="A136" s="35" t="s">
        <v>57</v>
      </c>
      <c r="E136" s="40" t="s">
        <v>5</v>
      </c>
    </row>
    <row r="137" spans="1:5" ht="191.25">
      <c r="A137" t="s">
        <v>58</v>
      </c>
      <c r="E137" s="39" t="s">
        <v>1276</v>
      </c>
    </row>
    <row r="138" spans="1:16" ht="12.75">
      <c r="A138" t="s">
        <v>50</v>
      </c>
      <c s="34" t="s">
        <v>177</v>
      </c>
      <c s="34" t="s">
        <v>2025</v>
      </c>
      <c s="35" t="s">
        <v>5</v>
      </c>
      <c s="6" t="s">
        <v>2026</v>
      </c>
      <c s="36" t="s">
        <v>79</v>
      </c>
      <c s="37">
        <v>30</v>
      </c>
      <c s="36">
        <v>0</v>
      </c>
      <c s="36">
        <f>ROUND(G138*H138,6)</f>
      </c>
      <c r="L138" s="38">
        <v>0</v>
      </c>
      <c s="32">
        <f>ROUND(ROUND(L138,2)*ROUND(G138,3),2)</f>
      </c>
      <c s="36" t="s">
        <v>55</v>
      </c>
      <c>
        <f>(M138*21)/100</f>
      </c>
      <c t="s">
        <v>28</v>
      </c>
    </row>
    <row r="139" spans="1:5" ht="12.75">
      <c r="A139" s="35" t="s">
        <v>56</v>
      </c>
      <c r="E139" s="39" t="s">
        <v>5</v>
      </c>
    </row>
    <row r="140" spans="1:5" ht="12.75">
      <c r="A140" s="35" t="s">
        <v>57</v>
      </c>
      <c r="E140" s="40" t="s">
        <v>5</v>
      </c>
    </row>
    <row r="141" spans="1:5" ht="165.75">
      <c r="A141" t="s">
        <v>58</v>
      </c>
      <c r="E141" s="39" t="s">
        <v>2027</v>
      </c>
    </row>
    <row r="142" spans="1:16" ht="12.75">
      <c r="A142" t="s">
        <v>50</v>
      </c>
      <c s="34" t="s">
        <v>181</v>
      </c>
      <c s="34" t="s">
        <v>2028</v>
      </c>
      <c s="35" t="s">
        <v>5</v>
      </c>
      <c s="6" t="s">
        <v>2029</v>
      </c>
      <c s="36" t="s">
        <v>79</v>
      </c>
      <c s="37">
        <v>15</v>
      </c>
      <c s="36">
        <v>0</v>
      </c>
      <c s="36">
        <f>ROUND(G142*H142,6)</f>
      </c>
      <c r="L142" s="38">
        <v>0</v>
      </c>
      <c s="32">
        <f>ROUND(ROUND(L142,2)*ROUND(G142,3),2)</f>
      </c>
      <c s="36" t="s">
        <v>55</v>
      </c>
      <c>
        <f>(M142*21)/100</f>
      </c>
      <c t="s">
        <v>28</v>
      </c>
    </row>
    <row r="143" spans="1:5" ht="12.75">
      <c r="A143" s="35" t="s">
        <v>56</v>
      </c>
      <c r="E143" s="39" t="s">
        <v>5</v>
      </c>
    </row>
    <row r="144" spans="1:5" ht="12.75">
      <c r="A144" s="35" t="s">
        <v>57</v>
      </c>
      <c r="E144" s="40" t="s">
        <v>5</v>
      </c>
    </row>
    <row r="145" spans="1:5" ht="153">
      <c r="A145" t="s">
        <v>58</v>
      </c>
      <c r="E145" s="39" t="s">
        <v>2030</v>
      </c>
    </row>
    <row r="146" spans="1:16" ht="12.75">
      <c r="A146" t="s">
        <v>50</v>
      </c>
      <c s="34" t="s">
        <v>185</v>
      </c>
      <c s="34" t="s">
        <v>2031</v>
      </c>
      <c s="35" t="s">
        <v>5</v>
      </c>
      <c s="6" t="s">
        <v>2032</v>
      </c>
      <c s="36" t="s">
        <v>79</v>
      </c>
      <c s="37">
        <v>15</v>
      </c>
      <c s="36">
        <v>0</v>
      </c>
      <c s="36">
        <f>ROUND(G146*H146,6)</f>
      </c>
      <c r="L146" s="38">
        <v>0</v>
      </c>
      <c s="32">
        <f>ROUND(ROUND(L146,2)*ROUND(G146,3),2)</f>
      </c>
      <c s="36" t="s">
        <v>55</v>
      </c>
      <c>
        <f>(M146*21)/100</f>
      </c>
      <c t="s">
        <v>28</v>
      </c>
    </row>
    <row r="147" spans="1:5" ht="12.75">
      <c r="A147" s="35" t="s">
        <v>56</v>
      </c>
      <c r="E147" s="39" t="s">
        <v>5</v>
      </c>
    </row>
    <row r="148" spans="1:5" ht="12.75">
      <c r="A148" s="35" t="s">
        <v>57</v>
      </c>
      <c r="E148" s="40" t="s">
        <v>5</v>
      </c>
    </row>
    <row r="149" spans="1:5" ht="165.75">
      <c r="A149" t="s">
        <v>58</v>
      </c>
      <c r="E149" s="39" t="s">
        <v>2022</v>
      </c>
    </row>
    <row r="150" spans="1:16" ht="12.75">
      <c r="A150" t="s">
        <v>50</v>
      </c>
      <c s="34" t="s">
        <v>682</v>
      </c>
      <c s="34" t="s">
        <v>2033</v>
      </c>
      <c s="35" t="s">
        <v>5</v>
      </c>
      <c s="6" t="s">
        <v>2034</v>
      </c>
      <c s="36" t="s">
        <v>75</v>
      </c>
      <c s="37">
        <v>2</v>
      </c>
      <c s="36">
        <v>0</v>
      </c>
      <c s="36">
        <f>ROUND(G150*H150,6)</f>
      </c>
      <c r="L150" s="38">
        <v>0</v>
      </c>
      <c s="32">
        <f>ROUND(ROUND(L150,2)*ROUND(G150,3),2)</f>
      </c>
      <c s="36" t="s">
        <v>55</v>
      </c>
      <c>
        <f>(M150*21)/100</f>
      </c>
      <c t="s">
        <v>28</v>
      </c>
    </row>
    <row r="151" spans="1:5" ht="12.75">
      <c r="A151" s="35" t="s">
        <v>56</v>
      </c>
      <c r="E151" s="39" t="s">
        <v>5</v>
      </c>
    </row>
    <row r="152" spans="1:5" ht="12.75">
      <c r="A152" s="35" t="s">
        <v>57</v>
      </c>
      <c r="E152" s="40" t="s">
        <v>5</v>
      </c>
    </row>
    <row r="153" spans="1:5" ht="191.25">
      <c r="A153" t="s">
        <v>58</v>
      </c>
      <c r="E153" s="39" t="s">
        <v>1276</v>
      </c>
    </row>
    <row r="154" spans="1:16" ht="12.75">
      <c r="A154" t="s">
        <v>50</v>
      </c>
      <c s="34" t="s">
        <v>686</v>
      </c>
      <c s="34" t="s">
        <v>2035</v>
      </c>
      <c s="35" t="s">
        <v>5</v>
      </c>
      <c s="6" t="s">
        <v>2036</v>
      </c>
      <c s="36" t="s">
        <v>79</v>
      </c>
      <c s="37">
        <v>15</v>
      </c>
      <c s="36">
        <v>0</v>
      </c>
      <c s="36">
        <f>ROUND(G154*H154,6)</f>
      </c>
      <c r="L154" s="38">
        <v>0</v>
      </c>
      <c s="32">
        <f>ROUND(ROUND(L154,2)*ROUND(G154,3),2)</f>
      </c>
      <c s="36" t="s">
        <v>55</v>
      </c>
      <c>
        <f>(M154*21)/100</f>
      </c>
      <c t="s">
        <v>28</v>
      </c>
    </row>
    <row r="155" spans="1:5" ht="12.75">
      <c r="A155" s="35" t="s">
        <v>56</v>
      </c>
      <c r="E155" s="39" t="s">
        <v>5</v>
      </c>
    </row>
    <row r="156" spans="1:5" ht="12.75">
      <c r="A156" s="35" t="s">
        <v>57</v>
      </c>
      <c r="E156" s="40" t="s">
        <v>5</v>
      </c>
    </row>
    <row r="157" spans="1:5" ht="102">
      <c r="A157" t="s">
        <v>58</v>
      </c>
      <c r="E157" s="39" t="s">
        <v>1981</v>
      </c>
    </row>
    <row r="158" spans="1:16" ht="12.75">
      <c r="A158" t="s">
        <v>50</v>
      </c>
      <c s="34" t="s">
        <v>189</v>
      </c>
      <c s="34" t="s">
        <v>2037</v>
      </c>
      <c s="35" t="s">
        <v>5</v>
      </c>
      <c s="6" t="s">
        <v>2038</v>
      </c>
      <c s="36" t="s">
        <v>79</v>
      </c>
      <c s="37">
        <v>5</v>
      </c>
      <c s="36">
        <v>0</v>
      </c>
      <c s="36">
        <f>ROUND(G158*H158,6)</f>
      </c>
      <c r="L158" s="38">
        <v>0</v>
      </c>
      <c s="32">
        <f>ROUND(ROUND(L158,2)*ROUND(G158,3),2)</f>
      </c>
      <c s="36" t="s">
        <v>55</v>
      </c>
      <c>
        <f>(M158*21)/100</f>
      </c>
      <c t="s">
        <v>28</v>
      </c>
    </row>
    <row r="159" spans="1:5" ht="12.75">
      <c r="A159" s="35" t="s">
        <v>56</v>
      </c>
      <c r="E159" s="39" t="s">
        <v>5</v>
      </c>
    </row>
    <row r="160" spans="1:5" ht="12.75">
      <c r="A160" s="35" t="s">
        <v>57</v>
      </c>
      <c r="E160" s="40" t="s">
        <v>5</v>
      </c>
    </row>
    <row r="161" spans="1:5" ht="153">
      <c r="A161" t="s">
        <v>58</v>
      </c>
      <c r="E161" s="39" t="s">
        <v>2030</v>
      </c>
    </row>
    <row r="162" spans="1:16" ht="12.75">
      <c r="A162" t="s">
        <v>50</v>
      </c>
      <c s="34" t="s">
        <v>193</v>
      </c>
      <c s="34" t="s">
        <v>2039</v>
      </c>
      <c s="35" t="s">
        <v>5</v>
      </c>
      <c s="6" t="s">
        <v>2040</v>
      </c>
      <c s="36" t="s">
        <v>75</v>
      </c>
      <c s="37">
        <v>1</v>
      </c>
      <c s="36">
        <v>0</v>
      </c>
      <c s="36">
        <f>ROUND(G162*H162,6)</f>
      </c>
      <c r="L162" s="38">
        <v>0</v>
      </c>
      <c s="32">
        <f>ROUND(ROUND(L162,2)*ROUND(G162,3),2)</f>
      </c>
      <c s="36" t="s">
        <v>55</v>
      </c>
      <c>
        <f>(M162*21)/100</f>
      </c>
      <c t="s">
        <v>28</v>
      </c>
    </row>
    <row r="163" spans="1:5" ht="12.75">
      <c r="A163" s="35" t="s">
        <v>56</v>
      </c>
      <c r="E163" s="39" t="s">
        <v>5</v>
      </c>
    </row>
    <row r="164" spans="1:5" ht="12.75">
      <c r="A164" s="35" t="s">
        <v>57</v>
      </c>
      <c r="E164" s="40" t="s">
        <v>5</v>
      </c>
    </row>
    <row r="165" spans="1:5" ht="191.25">
      <c r="A165" t="s">
        <v>58</v>
      </c>
      <c r="E165" s="39" t="s">
        <v>2041</v>
      </c>
    </row>
    <row r="166" spans="1:16" ht="25.5">
      <c r="A166" t="s">
        <v>50</v>
      </c>
      <c s="34" t="s">
        <v>197</v>
      </c>
      <c s="34" t="s">
        <v>2042</v>
      </c>
      <c s="35" t="s">
        <v>5</v>
      </c>
      <c s="6" t="s">
        <v>2043</v>
      </c>
      <c s="36" t="s">
        <v>75</v>
      </c>
      <c s="37">
        <v>2</v>
      </c>
      <c s="36">
        <v>0</v>
      </c>
      <c s="36">
        <f>ROUND(G166*H166,6)</f>
      </c>
      <c r="L166" s="38">
        <v>0</v>
      </c>
      <c s="32">
        <f>ROUND(ROUND(L166,2)*ROUND(G166,3),2)</f>
      </c>
      <c s="36" t="s">
        <v>55</v>
      </c>
      <c>
        <f>(M166*21)/100</f>
      </c>
      <c t="s">
        <v>28</v>
      </c>
    </row>
    <row r="167" spans="1:5" ht="12.75">
      <c r="A167" s="35" t="s">
        <v>56</v>
      </c>
      <c r="E167" s="39" t="s">
        <v>5</v>
      </c>
    </row>
    <row r="168" spans="1:5" ht="12.75">
      <c r="A168" s="35" t="s">
        <v>57</v>
      </c>
      <c r="E168" s="40" t="s">
        <v>5</v>
      </c>
    </row>
    <row r="169" spans="1:5" ht="178.5">
      <c r="A169" t="s">
        <v>58</v>
      </c>
      <c r="E169" s="39" t="s">
        <v>2044</v>
      </c>
    </row>
    <row r="170" spans="1:16" ht="12.75">
      <c r="A170" t="s">
        <v>50</v>
      </c>
      <c s="34" t="s">
        <v>201</v>
      </c>
      <c s="34" t="s">
        <v>2045</v>
      </c>
      <c s="35" t="s">
        <v>5</v>
      </c>
      <c s="6" t="s">
        <v>2046</v>
      </c>
      <c s="36" t="s">
        <v>75</v>
      </c>
      <c s="37">
        <v>1</v>
      </c>
      <c s="36">
        <v>0</v>
      </c>
      <c s="36">
        <f>ROUND(G170*H170,6)</f>
      </c>
      <c r="L170" s="38">
        <v>0</v>
      </c>
      <c s="32">
        <f>ROUND(ROUND(L170,2)*ROUND(G170,3),2)</f>
      </c>
      <c s="36" t="s">
        <v>55</v>
      </c>
      <c>
        <f>(M170*21)/100</f>
      </c>
      <c t="s">
        <v>28</v>
      </c>
    </row>
    <row r="171" spans="1:5" ht="12.75">
      <c r="A171" s="35" t="s">
        <v>56</v>
      </c>
      <c r="E171" s="39" t="s">
        <v>5</v>
      </c>
    </row>
    <row r="172" spans="1:5" ht="12.75">
      <c r="A172" s="35" t="s">
        <v>57</v>
      </c>
      <c r="E172" s="40" t="s">
        <v>5</v>
      </c>
    </row>
    <row r="173" spans="1:5" ht="229.5">
      <c r="A173" t="s">
        <v>58</v>
      </c>
      <c r="E173" s="39" t="s">
        <v>2047</v>
      </c>
    </row>
    <row r="174" spans="1:16" ht="12.75">
      <c r="A174" t="s">
        <v>50</v>
      </c>
      <c s="34" t="s">
        <v>205</v>
      </c>
      <c s="34" t="s">
        <v>2048</v>
      </c>
      <c s="35" t="s">
        <v>5</v>
      </c>
      <c s="6" t="s">
        <v>2049</v>
      </c>
      <c s="36" t="s">
        <v>75</v>
      </c>
      <c s="37">
        <v>1</v>
      </c>
      <c s="36">
        <v>0</v>
      </c>
      <c s="36">
        <f>ROUND(G174*H174,6)</f>
      </c>
      <c r="L174" s="38">
        <v>0</v>
      </c>
      <c s="32">
        <f>ROUND(ROUND(L174,2)*ROUND(G174,3),2)</f>
      </c>
      <c s="36" t="s">
        <v>55</v>
      </c>
      <c>
        <f>(M174*21)/100</f>
      </c>
      <c t="s">
        <v>28</v>
      </c>
    </row>
    <row r="175" spans="1:5" ht="12.75">
      <c r="A175" s="35" t="s">
        <v>56</v>
      </c>
      <c r="E175" s="39" t="s">
        <v>5</v>
      </c>
    </row>
    <row r="176" spans="1:5" ht="12.75">
      <c r="A176" s="35" t="s">
        <v>57</v>
      </c>
      <c r="E176" s="40" t="s">
        <v>5</v>
      </c>
    </row>
    <row r="177" spans="1:5" ht="127.5">
      <c r="A177" t="s">
        <v>58</v>
      </c>
      <c r="E177" s="39" t="s">
        <v>1096</v>
      </c>
    </row>
    <row r="178" spans="1:16" ht="12.75">
      <c r="A178" t="s">
        <v>50</v>
      </c>
      <c s="34" t="s">
        <v>209</v>
      </c>
      <c s="34" t="s">
        <v>2050</v>
      </c>
      <c s="35" t="s">
        <v>5</v>
      </c>
      <c s="6" t="s">
        <v>2051</v>
      </c>
      <c s="36" t="s">
        <v>75</v>
      </c>
      <c s="37">
        <v>1</v>
      </c>
      <c s="36">
        <v>0</v>
      </c>
      <c s="36">
        <f>ROUND(G178*H178,6)</f>
      </c>
      <c r="L178" s="38">
        <v>0</v>
      </c>
      <c s="32">
        <f>ROUND(ROUND(L178,2)*ROUND(G178,3),2)</f>
      </c>
      <c s="36" t="s">
        <v>55</v>
      </c>
      <c>
        <f>(M178*21)/100</f>
      </c>
      <c t="s">
        <v>28</v>
      </c>
    </row>
    <row r="179" spans="1:5" ht="12.75">
      <c r="A179" s="35" t="s">
        <v>56</v>
      </c>
      <c r="E179" s="39" t="s">
        <v>5</v>
      </c>
    </row>
    <row r="180" spans="1:5" ht="12.75">
      <c r="A180" s="35" t="s">
        <v>57</v>
      </c>
      <c r="E180" s="40" t="s">
        <v>5</v>
      </c>
    </row>
    <row r="181" spans="1:5" ht="153">
      <c r="A181" t="s">
        <v>58</v>
      </c>
      <c r="E181" s="39" t="s">
        <v>1100</v>
      </c>
    </row>
    <row r="182" spans="1:16" ht="12.75">
      <c r="A182" t="s">
        <v>50</v>
      </c>
      <c s="34" t="s">
        <v>213</v>
      </c>
      <c s="34" t="s">
        <v>2052</v>
      </c>
      <c s="35" t="s">
        <v>5</v>
      </c>
      <c s="6" t="s">
        <v>2053</v>
      </c>
      <c s="36" t="s">
        <v>75</v>
      </c>
      <c s="37">
        <v>1</v>
      </c>
      <c s="36">
        <v>0</v>
      </c>
      <c s="36">
        <f>ROUND(G182*H182,6)</f>
      </c>
      <c r="L182" s="38">
        <v>0</v>
      </c>
      <c s="32">
        <f>ROUND(ROUND(L182,2)*ROUND(G182,3),2)</f>
      </c>
      <c s="36" t="s">
        <v>55</v>
      </c>
      <c>
        <f>(M182*21)/100</f>
      </c>
      <c t="s">
        <v>28</v>
      </c>
    </row>
    <row r="183" spans="1:5" ht="12.75">
      <c r="A183" s="35" t="s">
        <v>56</v>
      </c>
      <c r="E183" s="39" t="s">
        <v>5</v>
      </c>
    </row>
    <row r="184" spans="1:5" ht="12.75">
      <c r="A184" s="35" t="s">
        <v>57</v>
      </c>
      <c r="E184" s="40" t="s">
        <v>5</v>
      </c>
    </row>
    <row r="185" spans="1:5" ht="191.25">
      <c r="A185" t="s">
        <v>58</v>
      </c>
      <c r="E185" s="39" t="s">
        <v>2054</v>
      </c>
    </row>
    <row r="186" spans="1:16" ht="12.75">
      <c r="A186" t="s">
        <v>50</v>
      </c>
      <c s="34" t="s">
        <v>218</v>
      </c>
      <c s="34" t="s">
        <v>2055</v>
      </c>
      <c s="35" t="s">
        <v>5</v>
      </c>
      <c s="6" t="s">
        <v>2056</v>
      </c>
      <c s="36" t="s">
        <v>75</v>
      </c>
      <c s="37">
        <v>2</v>
      </c>
      <c s="36">
        <v>0</v>
      </c>
      <c s="36">
        <f>ROUND(G186*H186,6)</f>
      </c>
      <c r="L186" s="38">
        <v>0</v>
      </c>
      <c s="32">
        <f>ROUND(ROUND(L186,2)*ROUND(G186,3),2)</f>
      </c>
      <c s="36" t="s">
        <v>55</v>
      </c>
      <c>
        <f>(M186*21)/100</f>
      </c>
      <c t="s">
        <v>28</v>
      </c>
    </row>
    <row r="187" spans="1:5" ht="12.75">
      <c r="A187" s="35" t="s">
        <v>56</v>
      </c>
      <c r="E187" s="39" t="s">
        <v>5</v>
      </c>
    </row>
    <row r="188" spans="1:5" ht="12.75">
      <c r="A188" s="35" t="s">
        <v>57</v>
      </c>
      <c r="E188" s="40" t="s">
        <v>5</v>
      </c>
    </row>
    <row r="189" spans="1:5" ht="178.5">
      <c r="A189" t="s">
        <v>58</v>
      </c>
      <c r="E189" s="39" t="s">
        <v>2057</v>
      </c>
    </row>
    <row r="190" spans="1:16" ht="12.75">
      <c r="A190" t="s">
        <v>50</v>
      </c>
      <c s="34" t="s">
        <v>222</v>
      </c>
      <c s="34" t="s">
        <v>2058</v>
      </c>
      <c s="35" t="s">
        <v>5</v>
      </c>
      <c s="6" t="s">
        <v>2059</v>
      </c>
      <c s="36" t="s">
        <v>75</v>
      </c>
      <c s="37">
        <v>2</v>
      </c>
      <c s="36">
        <v>0</v>
      </c>
      <c s="36">
        <f>ROUND(G190*H190,6)</f>
      </c>
      <c r="L190" s="38">
        <v>0</v>
      </c>
      <c s="32">
        <f>ROUND(ROUND(L190,2)*ROUND(G190,3),2)</f>
      </c>
      <c s="36" t="s">
        <v>55</v>
      </c>
      <c>
        <f>(M190*21)/100</f>
      </c>
      <c t="s">
        <v>28</v>
      </c>
    </row>
    <row r="191" spans="1:5" ht="12.75">
      <c r="A191" s="35" t="s">
        <v>56</v>
      </c>
      <c r="E191" s="39" t="s">
        <v>5</v>
      </c>
    </row>
    <row r="192" spans="1:5" ht="12.75">
      <c r="A192" s="35" t="s">
        <v>57</v>
      </c>
      <c r="E192" s="40" t="s">
        <v>5</v>
      </c>
    </row>
    <row r="193" spans="1:5" ht="127.5">
      <c r="A193" t="s">
        <v>58</v>
      </c>
      <c r="E193" s="39" t="s">
        <v>1096</v>
      </c>
    </row>
    <row r="194" spans="1:16" ht="12.75">
      <c r="A194" t="s">
        <v>50</v>
      </c>
      <c s="34" t="s">
        <v>226</v>
      </c>
      <c s="34" t="s">
        <v>2060</v>
      </c>
      <c s="35" t="s">
        <v>5</v>
      </c>
      <c s="6" t="s">
        <v>2061</v>
      </c>
      <c s="36" t="s">
        <v>75</v>
      </c>
      <c s="37">
        <v>2</v>
      </c>
      <c s="36">
        <v>0</v>
      </c>
      <c s="36">
        <f>ROUND(G194*H194,6)</f>
      </c>
      <c r="L194" s="38">
        <v>0</v>
      </c>
      <c s="32">
        <f>ROUND(ROUND(L194,2)*ROUND(G194,3),2)</f>
      </c>
      <c s="36" t="s">
        <v>55</v>
      </c>
      <c>
        <f>(M194*21)/100</f>
      </c>
      <c t="s">
        <v>28</v>
      </c>
    </row>
    <row r="195" spans="1:5" ht="12.75">
      <c r="A195" s="35" t="s">
        <v>56</v>
      </c>
      <c r="E195" s="39" t="s">
        <v>5</v>
      </c>
    </row>
    <row r="196" spans="1:5" ht="12.75">
      <c r="A196" s="35" t="s">
        <v>57</v>
      </c>
      <c r="E196" s="40" t="s">
        <v>5</v>
      </c>
    </row>
    <row r="197" spans="1:5" ht="153">
      <c r="A197" t="s">
        <v>58</v>
      </c>
      <c r="E197" s="39" t="s">
        <v>1100</v>
      </c>
    </row>
    <row r="198" spans="1:16" ht="12.75">
      <c r="A198" t="s">
        <v>50</v>
      </c>
      <c s="34" t="s">
        <v>230</v>
      </c>
      <c s="34" t="s">
        <v>2062</v>
      </c>
      <c s="35" t="s">
        <v>5</v>
      </c>
      <c s="6" t="s">
        <v>2063</v>
      </c>
      <c s="36" t="s">
        <v>75</v>
      </c>
      <c s="37">
        <v>2</v>
      </c>
      <c s="36">
        <v>0</v>
      </c>
      <c s="36">
        <f>ROUND(G198*H198,6)</f>
      </c>
      <c r="L198" s="38">
        <v>0</v>
      </c>
      <c s="32">
        <f>ROUND(ROUND(L198,2)*ROUND(G198,3),2)</f>
      </c>
      <c s="36" t="s">
        <v>55</v>
      </c>
      <c>
        <f>(M198*21)/100</f>
      </c>
      <c t="s">
        <v>28</v>
      </c>
    </row>
    <row r="199" spans="1:5" ht="12.75">
      <c r="A199" s="35" t="s">
        <v>56</v>
      </c>
      <c r="E199" s="39" t="s">
        <v>5</v>
      </c>
    </row>
    <row r="200" spans="1:5" ht="12.75">
      <c r="A200" s="35" t="s">
        <v>57</v>
      </c>
      <c r="E200" s="40" t="s">
        <v>5</v>
      </c>
    </row>
    <row r="201" spans="1:5" ht="178.5">
      <c r="A201" t="s">
        <v>58</v>
      </c>
      <c r="E201" s="39" t="s">
        <v>2057</v>
      </c>
    </row>
    <row r="202" spans="1:16" ht="12.75">
      <c r="A202" t="s">
        <v>50</v>
      </c>
      <c s="34" t="s">
        <v>234</v>
      </c>
      <c s="34" t="s">
        <v>2064</v>
      </c>
      <c s="35" t="s">
        <v>5</v>
      </c>
      <c s="6" t="s">
        <v>2065</v>
      </c>
      <c s="36" t="s">
        <v>75</v>
      </c>
      <c s="37">
        <v>2</v>
      </c>
      <c s="36">
        <v>0</v>
      </c>
      <c s="36">
        <f>ROUND(G202*H202,6)</f>
      </c>
      <c r="L202" s="38">
        <v>0</v>
      </c>
      <c s="32">
        <f>ROUND(ROUND(L202,2)*ROUND(G202,3),2)</f>
      </c>
      <c s="36" t="s">
        <v>55</v>
      </c>
      <c>
        <f>(M202*21)/100</f>
      </c>
      <c t="s">
        <v>28</v>
      </c>
    </row>
    <row r="203" spans="1:5" ht="12.75">
      <c r="A203" s="35" t="s">
        <v>56</v>
      </c>
      <c r="E203" s="39" t="s">
        <v>5</v>
      </c>
    </row>
    <row r="204" spans="1:5" ht="12.75">
      <c r="A204" s="35" t="s">
        <v>57</v>
      </c>
      <c r="E204" s="40" t="s">
        <v>5</v>
      </c>
    </row>
    <row r="205" spans="1:5" ht="127.5">
      <c r="A205" t="s">
        <v>58</v>
      </c>
      <c r="E205" s="39" t="s">
        <v>1096</v>
      </c>
    </row>
    <row r="206" spans="1:16" ht="12.75">
      <c r="A206" t="s">
        <v>50</v>
      </c>
      <c s="34" t="s">
        <v>238</v>
      </c>
      <c s="34" t="s">
        <v>2066</v>
      </c>
      <c s="35" t="s">
        <v>5</v>
      </c>
      <c s="6" t="s">
        <v>2067</v>
      </c>
      <c s="36" t="s">
        <v>75</v>
      </c>
      <c s="37">
        <v>2</v>
      </c>
      <c s="36">
        <v>0</v>
      </c>
      <c s="36">
        <f>ROUND(G206*H206,6)</f>
      </c>
      <c r="L206" s="38">
        <v>0</v>
      </c>
      <c s="32">
        <f>ROUND(ROUND(L206,2)*ROUND(G206,3),2)</f>
      </c>
      <c s="36" t="s">
        <v>55</v>
      </c>
      <c>
        <f>(M206*21)/100</f>
      </c>
      <c t="s">
        <v>28</v>
      </c>
    </row>
    <row r="207" spans="1:5" ht="12.75">
      <c r="A207" s="35" t="s">
        <v>56</v>
      </c>
      <c r="E207" s="39" t="s">
        <v>5</v>
      </c>
    </row>
    <row r="208" spans="1:5" ht="12.75">
      <c r="A208" s="35" t="s">
        <v>57</v>
      </c>
      <c r="E208" s="40" t="s">
        <v>5</v>
      </c>
    </row>
    <row r="209" spans="1:5" ht="153">
      <c r="A209" t="s">
        <v>58</v>
      </c>
      <c r="E209" s="39" t="s">
        <v>1100</v>
      </c>
    </row>
    <row r="210" spans="1:16" ht="12.75">
      <c r="A210" t="s">
        <v>50</v>
      </c>
      <c s="34" t="s">
        <v>721</v>
      </c>
      <c s="34" t="s">
        <v>2068</v>
      </c>
      <c s="35" t="s">
        <v>5</v>
      </c>
      <c s="6" t="s">
        <v>2069</v>
      </c>
      <c s="36" t="s">
        <v>75</v>
      </c>
      <c s="37">
        <v>2</v>
      </c>
      <c s="36">
        <v>0</v>
      </c>
      <c s="36">
        <f>ROUND(G210*H210,6)</f>
      </c>
      <c r="L210" s="38">
        <v>0</v>
      </c>
      <c s="32">
        <f>ROUND(ROUND(L210,2)*ROUND(G210,3),2)</f>
      </c>
      <c s="36" t="s">
        <v>55</v>
      </c>
      <c>
        <f>(M210*21)/100</f>
      </c>
      <c t="s">
        <v>28</v>
      </c>
    </row>
    <row r="211" spans="1:5" ht="12.75">
      <c r="A211" s="35" t="s">
        <v>56</v>
      </c>
      <c r="E211" s="39" t="s">
        <v>5</v>
      </c>
    </row>
    <row r="212" spans="1:5" ht="12.75">
      <c r="A212" s="35" t="s">
        <v>57</v>
      </c>
      <c r="E212" s="40" t="s">
        <v>5</v>
      </c>
    </row>
    <row r="213" spans="1:5" ht="140.25">
      <c r="A213" t="s">
        <v>58</v>
      </c>
      <c r="E213" s="39" t="s">
        <v>2070</v>
      </c>
    </row>
    <row r="214" spans="1:16" ht="12.75">
      <c r="A214" t="s">
        <v>50</v>
      </c>
      <c s="34" t="s">
        <v>242</v>
      </c>
      <c s="34" t="s">
        <v>2071</v>
      </c>
      <c s="35" t="s">
        <v>5</v>
      </c>
      <c s="6" t="s">
        <v>2072</v>
      </c>
      <c s="36" t="s">
        <v>75</v>
      </c>
      <c s="37">
        <v>2</v>
      </c>
      <c s="36">
        <v>0</v>
      </c>
      <c s="36">
        <f>ROUND(G214*H214,6)</f>
      </c>
      <c r="L214" s="38">
        <v>0</v>
      </c>
      <c s="32">
        <f>ROUND(ROUND(L214,2)*ROUND(G214,3),2)</f>
      </c>
      <c s="36" t="s">
        <v>55</v>
      </c>
      <c>
        <f>(M214*21)/100</f>
      </c>
      <c t="s">
        <v>28</v>
      </c>
    </row>
    <row r="215" spans="1:5" ht="12.75">
      <c r="A215" s="35" t="s">
        <v>56</v>
      </c>
      <c r="E215" s="39" t="s">
        <v>5</v>
      </c>
    </row>
    <row r="216" spans="1:5" ht="12.75">
      <c r="A216" s="35" t="s">
        <v>57</v>
      </c>
      <c r="E216" s="40" t="s">
        <v>5</v>
      </c>
    </row>
    <row r="217" spans="1:5" ht="140.25">
      <c r="A217" t="s">
        <v>58</v>
      </c>
      <c r="E217" s="39" t="s">
        <v>2073</v>
      </c>
    </row>
    <row r="218" spans="1:16" ht="12.75">
      <c r="A218" t="s">
        <v>50</v>
      </c>
      <c s="34" t="s">
        <v>246</v>
      </c>
      <c s="34" t="s">
        <v>2074</v>
      </c>
      <c s="35" t="s">
        <v>571</v>
      </c>
      <c s="6" t="s">
        <v>2075</v>
      </c>
      <c s="36" t="s">
        <v>75</v>
      </c>
      <c s="37">
        <v>1</v>
      </c>
      <c s="36">
        <v>0</v>
      </c>
      <c s="36">
        <f>ROUND(G218*H218,6)</f>
      </c>
      <c r="L218" s="38">
        <v>0</v>
      </c>
      <c s="32">
        <f>ROUND(ROUND(L218,2)*ROUND(G218,3),2)</f>
      </c>
      <c s="36" t="s">
        <v>55</v>
      </c>
      <c>
        <f>(M218*21)/100</f>
      </c>
      <c t="s">
        <v>28</v>
      </c>
    </row>
    <row r="219" spans="1:5" ht="12.75">
      <c r="A219" s="35" t="s">
        <v>56</v>
      </c>
      <c r="E219" s="39" t="s">
        <v>5</v>
      </c>
    </row>
    <row r="220" spans="1:5" ht="12.75">
      <c r="A220" s="35" t="s">
        <v>57</v>
      </c>
      <c r="E220" s="40" t="s">
        <v>5</v>
      </c>
    </row>
    <row r="221" spans="1:5" ht="127.5">
      <c r="A221" t="s">
        <v>58</v>
      </c>
      <c r="E221" s="39" t="s">
        <v>1096</v>
      </c>
    </row>
    <row r="222" spans="1:13" ht="12.75">
      <c r="A222" t="s">
        <v>47</v>
      </c>
      <c r="C222" s="31" t="s">
        <v>551</v>
      </c>
      <c r="E222" s="33" t="s">
        <v>1178</v>
      </c>
      <c r="J222" s="32">
        <f>0</f>
      </c>
      <c s="32">
        <f>0</f>
      </c>
      <c s="32">
        <f>0+L223+L227+L231+L235+L239+L243+L247+L251+L255+L259+L263+L267</f>
      </c>
      <c s="32">
        <f>0+M223+M227+M231+M235+M239+M243+M247+M251+M255+M259+M263+M267</f>
      </c>
    </row>
    <row r="223" spans="1:16" ht="25.5">
      <c r="A223" t="s">
        <v>50</v>
      </c>
      <c s="34" t="s">
        <v>250</v>
      </c>
      <c s="34" t="s">
        <v>1298</v>
      </c>
      <c s="35" t="s">
        <v>555</v>
      </c>
      <c s="6" t="s">
        <v>1299</v>
      </c>
      <c s="36" t="s">
        <v>557</v>
      </c>
      <c s="37">
        <v>0.1</v>
      </c>
      <c s="36">
        <v>0</v>
      </c>
      <c s="36">
        <f>ROUND(G223*H223,6)</f>
      </c>
      <c r="L223" s="38">
        <v>0</v>
      </c>
      <c s="32">
        <f>ROUND(ROUND(L223,2)*ROUND(G223,3),2)</f>
      </c>
      <c s="36" t="s">
        <v>55</v>
      </c>
      <c>
        <f>(M223*21)/100</f>
      </c>
      <c t="s">
        <v>28</v>
      </c>
    </row>
    <row r="224" spans="1:5" ht="12.75">
      <c r="A224" s="35" t="s">
        <v>56</v>
      </c>
      <c r="E224" s="39" t="s">
        <v>558</v>
      </c>
    </row>
    <row r="225" spans="1:5" ht="12.75">
      <c r="A225" s="35" t="s">
        <v>57</v>
      </c>
      <c r="E225" s="40" t="s">
        <v>5</v>
      </c>
    </row>
    <row r="226" spans="1:5" ht="165.75">
      <c r="A226" t="s">
        <v>58</v>
      </c>
      <c r="E226" s="39" t="s">
        <v>1181</v>
      </c>
    </row>
    <row r="227" spans="1:16" ht="38.25">
      <c r="A227" t="s">
        <v>50</v>
      </c>
      <c s="34" t="s">
        <v>254</v>
      </c>
      <c s="34" t="s">
        <v>2076</v>
      </c>
      <c s="35" t="s">
        <v>555</v>
      </c>
      <c s="6" t="s">
        <v>2077</v>
      </c>
      <c s="36" t="s">
        <v>557</v>
      </c>
      <c s="37">
        <v>0.01</v>
      </c>
      <c s="36">
        <v>0</v>
      </c>
      <c s="36">
        <f>ROUND(G227*H227,6)</f>
      </c>
      <c r="L227" s="38">
        <v>0</v>
      </c>
      <c s="32">
        <f>ROUND(ROUND(L227,2)*ROUND(G227,3),2)</f>
      </c>
      <c s="36" t="s">
        <v>55</v>
      </c>
      <c>
        <f>(M227*21)/100</f>
      </c>
      <c t="s">
        <v>28</v>
      </c>
    </row>
    <row r="228" spans="1:5" ht="12.75">
      <c r="A228" s="35" t="s">
        <v>56</v>
      </c>
      <c r="E228" s="39" t="s">
        <v>558</v>
      </c>
    </row>
    <row r="229" spans="1:5" ht="12.75">
      <c r="A229" s="35" t="s">
        <v>57</v>
      </c>
      <c r="E229" s="40" t="s">
        <v>5</v>
      </c>
    </row>
    <row r="230" spans="1:5" ht="165.75">
      <c r="A230" t="s">
        <v>58</v>
      </c>
      <c r="E230" s="39" t="s">
        <v>1181</v>
      </c>
    </row>
    <row r="231" spans="1:16" ht="38.25">
      <c r="A231" t="s">
        <v>50</v>
      </c>
      <c s="34" t="s">
        <v>258</v>
      </c>
      <c s="34" t="s">
        <v>1184</v>
      </c>
      <c s="35" t="s">
        <v>555</v>
      </c>
      <c s="6" t="s">
        <v>1185</v>
      </c>
      <c s="36" t="s">
        <v>557</v>
      </c>
      <c s="37">
        <v>0.5</v>
      </c>
      <c s="36">
        <v>0</v>
      </c>
      <c s="36">
        <f>ROUND(G231*H231,6)</f>
      </c>
      <c r="L231" s="38">
        <v>0</v>
      </c>
      <c s="32">
        <f>ROUND(ROUND(L231,2)*ROUND(G231,3),2)</f>
      </c>
      <c s="36" t="s">
        <v>55</v>
      </c>
      <c>
        <f>(M231*21)/100</f>
      </c>
      <c t="s">
        <v>28</v>
      </c>
    </row>
    <row r="232" spans="1:5" ht="25.5">
      <c r="A232" s="35" t="s">
        <v>56</v>
      </c>
      <c r="E232" s="39" t="s">
        <v>1186</v>
      </c>
    </row>
    <row r="233" spans="1:5" ht="12.75">
      <c r="A233" s="35" t="s">
        <v>57</v>
      </c>
      <c r="E233" s="40" t="s">
        <v>5</v>
      </c>
    </row>
    <row r="234" spans="1:5" ht="165.75">
      <c r="A234" t="s">
        <v>58</v>
      </c>
      <c r="E234" s="39" t="s">
        <v>1181</v>
      </c>
    </row>
    <row r="235" spans="1:16" ht="25.5">
      <c r="A235" t="s">
        <v>50</v>
      </c>
      <c s="34" t="s">
        <v>262</v>
      </c>
      <c s="34" t="s">
        <v>1300</v>
      </c>
      <c s="35" t="s">
        <v>555</v>
      </c>
      <c s="6" t="s">
        <v>1301</v>
      </c>
      <c s="36" t="s">
        <v>557</v>
      </c>
      <c s="37">
        <v>0.1</v>
      </c>
      <c s="36">
        <v>0</v>
      </c>
      <c s="36">
        <f>ROUND(G235*H235,6)</f>
      </c>
      <c r="L235" s="38">
        <v>0</v>
      </c>
      <c s="32">
        <f>ROUND(ROUND(L235,2)*ROUND(G235,3),2)</f>
      </c>
      <c s="36" t="s">
        <v>55</v>
      </c>
      <c>
        <f>(M235*21)/100</f>
      </c>
      <c t="s">
        <v>28</v>
      </c>
    </row>
    <row r="236" spans="1:5" ht="38.25">
      <c r="A236" s="35" t="s">
        <v>56</v>
      </c>
      <c r="E236" s="39" t="s">
        <v>1302</v>
      </c>
    </row>
    <row r="237" spans="1:5" ht="12.75">
      <c r="A237" s="35" t="s">
        <v>57</v>
      </c>
      <c r="E237" s="40" t="s">
        <v>5</v>
      </c>
    </row>
    <row r="238" spans="1:5" ht="165.75">
      <c r="A238" t="s">
        <v>58</v>
      </c>
      <c r="E238" s="39" t="s">
        <v>1181</v>
      </c>
    </row>
    <row r="239" spans="1:16" ht="25.5">
      <c r="A239" t="s">
        <v>50</v>
      </c>
      <c s="34" t="s">
        <v>266</v>
      </c>
      <c s="34" t="s">
        <v>1303</v>
      </c>
      <c s="35" t="s">
        <v>555</v>
      </c>
      <c s="6" t="s">
        <v>1304</v>
      </c>
      <c s="36" t="s">
        <v>557</v>
      </c>
      <c s="37">
        <v>0.1</v>
      </c>
      <c s="36">
        <v>0</v>
      </c>
      <c s="36">
        <f>ROUND(G239*H239,6)</f>
      </c>
      <c r="L239" s="38">
        <v>0</v>
      </c>
      <c s="32">
        <f>ROUND(ROUND(L239,2)*ROUND(G239,3),2)</f>
      </c>
      <c s="36" t="s">
        <v>55</v>
      </c>
      <c>
        <f>(M239*21)/100</f>
      </c>
      <c t="s">
        <v>28</v>
      </c>
    </row>
    <row r="240" spans="1:5" ht="38.25">
      <c r="A240" s="35" t="s">
        <v>56</v>
      </c>
      <c r="E240" s="39" t="s">
        <v>1302</v>
      </c>
    </row>
    <row r="241" spans="1:5" ht="12.75">
      <c r="A241" s="35" t="s">
        <v>57</v>
      </c>
      <c r="E241" s="40" t="s">
        <v>5</v>
      </c>
    </row>
    <row r="242" spans="1:5" ht="165.75">
      <c r="A242" t="s">
        <v>58</v>
      </c>
      <c r="E242" s="39" t="s">
        <v>1181</v>
      </c>
    </row>
    <row r="243" spans="1:16" ht="25.5">
      <c r="A243" t="s">
        <v>50</v>
      </c>
      <c s="34" t="s">
        <v>270</v>
      </c>
      <c s="34" t="s">
        <v>1305</v>
      </c>
      <c s="35" t="s">
        <v>555</v>
      </c>
      <c s="6" t="s">
        <v>1306</v>
      </c>
      <c s="36" t="s">
        <v>557</v>
      </c>
      <c s="37">
        <v>0.1</v>
      </c>
      <c s="36">
        <v>0</v>
      </c>
      <c s="36">
        <f>ROUND(G243*H243,6)</f>
      </c>
      <c r="L243" s="38">
        <v>0</v>
      </c>
      <c s="32">
        <f>ROUND(ROUND(L243,2)*ROUND(G243,3),2)</f>
      </c>
      <c s="36" t="s">
        <v>55</v>
      </c>
      <c>
        <f>(M243*21)/100</f>
      </c>
      <c t="s">
        <v>28</v>
      </c>
    </row>
    <row r="244" spans="1:5" ht="38.25">
      <c r="A244" s="35" t="s">
        <v>56</v>
      </c>
      <c r="E244" s="39" t="s">
        <v>1302</v>
      </c>
    </row>
    <row r="245" spans="1:5" ht="12.75">
      <c r="A245" s="35" t="s">
        <v>57</v>
      </c>
      <c r="E245" s="40" t="s">
        <v>5</v>
      </c>
    </row>
    <row r="246" spans="1:5" ht="165.75">
      <c r="A246" t="s">
        <v>58</v>
      </c>
      <c r="E246" s="39" t="s">
        <v>1181</v>
      </c>
    </row>
    <row r="247" spans="1:16" ht="25.5">
      <c r="A247" t="s">
        <v>50</v>
      </c>
      <c s="34" t="s">
        <v>274</v>
      </c>
      <c s="34" t="s">
        <v>2078</v>
      </c>
      <c s="35" t="s">
        <v>555</v>
      </c>
      <c s="6" t="s">
        <v>2079</v>
      </c>
      <c s="36" t="s">
        <v>557</v>
      </c>
      <c s="37">
        <v>0.3</v>
      </c>
      <c s="36">
        <v>0</v>
      </c>
      <c s="36">
        <f>ROUND(G247*H247,6)</f>
      </c>
      <c r="L247" s="38">
        <v>0</v>
      </c>
      <c s="32">
        <f>ROUND(ROUND(L247,2)*ROUND(G247,3),2)</f>
      </c>
      <c s="36" t="s">
        <v>55</v>
      </c>
      <c>
        <f>(M247*21)/100</f>
      </c>
      <c t="s">
        <v>28</v>
      </c>
    </row>
    <row r="248" spans="1:5" ht="25.5">
      <c r="A248" s="35" t="s">
        <v>56</v>
      </c>
      <c r="E248" s="39" t="s">
        <v>1189</v>
      </c>
    </row>
    <row r="249" spans="1:5" ht="12.75">
      <c r="A249" s="35" t="s">
        <v>57</v>
      </c>
      <c r="E249" s="40" t="s">
        <v>5</v>
      </c>
    </row>
    <row r="250" spans="1:5" ht="165.75">
      <c r="A250" t="s">
        <v>58</v>
      </c>
      <c r="E250" s="39" t="s">
        <v>1181</v>
      </c>
    </row>
    <row r="251" spans="1:16" ht="38.25">
      <c r="A251" t="s">
        <v>50</v>
      </c>
      <c s="34" t="s">
        <v>278</v>
      </c>
      <c s="34" t="s">
        <v>1190</v>
      </c>
      <c s="35" t="s">
        <v>555</v>
      </c>
      <c s="6" t="s">
        <v>1191</v>
      </c>
      <c s="36" t="s">
        <v>557</v>
      </c>
      <c s="37">
        <v>0.1</v>
      </c>
      <c s="36">
        <v>0</v>
      </c>
      <c s="36">
        <f>ROUND(G251*H251,6)</f>
      </c>
      <c r="L251" s="38">
        <v>0</v>
      </c>
      <c s="32">
        <f>ROUND(ROUND(L251,2)*ROUND(G251,3),2)</f>
      </c>
      <c s="36" t="s">
        <v>55</v>
      </c>
      <c>
        <f>(M251*21)/100</f>
      </c>
      <c t="s">
        <v>28</v>
      </c>
    </row>
    <row r="252" spans="1:5" ht="25.5">
      <c r="A252" s="35" t="s">
        <v>56</v>
      </c>
      <c r="E252" s="39" t="s">
        <v>1189</v>
      </c>
    </row>
    <row r="253" spans="1:5" ht="12.75">
      <c r="A253" s="35" t="s">
        <v>57</v>
      </c>
      <c r="E253" s="40" t="s">
        <v>5</v>
      </c>
    </row>
    <row r="254" spans="1:5" ht="165.75">
      <c r="A254" t="s">
        <v>58</v>
      </c>
      <c r="E254" s="39" t="s">
        <v>1181</v>
      </c>
    </row>
    <row r="255" spans="1:16" ht="25.5">
      <c r="A255" t="s">
        <v>50</v>
      </c>
      <c s="34" t="s">
        <v>282</v>
      </c>
      <c s="34" t="s">
        <v>1192</v>
      </c>
      <c s="35" t="s">
        <v>555</v>
      </c>
      <c s="6" t="s">
        <v>1193</v>
      </c>
      <c s="36" t="s">
        <v>557</v>
      </c>
      <c s="37">
        <v>0.02</v>
      </c>
      <c s="36">
        <v>0</v>
      </c>
      <c s="36">
        <f>ROUND(G255*H255,6)</f>
      </c>
      <c r="L255" s="38">
        <v>0</v>
      </c>
      <c s="32">
        <f>ROUND(ROUND(L255,2)*ROUND(G255,3),2)</f>
      </c>
      <c s="36" t="s">
        <v>55</v>
      </c>
      <c>
        <f>(M255*21)/100</f>
      </c>
      <c t="s">
        <v>28</v>
      </c>
    </row>
    <row r="256" spans="1:5" ht="12.75">
      <c r="A256" s="35" t="s">
        <v>56</v>
      </c>
      <c r="E256" s="39" t="s">
        <v>558</v>
      </c>
    </row>
    <row r="257" spans="1:5" ht="12.75">
      <c r="A257" s="35" t="s">
        <v>57</v>
      </c>
      <c r="E257" s="40" t="s">
        <v>5</v>
      </c>
    </row>
    <row r="258" spans="1:5" ht="165.75">
      <c r="A258" t="s">
        <v>58</v>
      </c>
      <c r="E258" s="39" t="s">
        <v>1181</v>
      </c>
    </row>
    <row r="259" spans="1:16" ht="25.5">
      <c r="A259" t="s">
        <v>50</v>
      </c>
      <c s="34" t="s">
        <v>286</v>
      </c>
      <c s="34" t="s">
        <v>1194</v>
      </c>
      <c s="35" t="s">
        <v>555</v>
      </c>
      <c s="6" t="s">
        <v>1195</v>
      </c>
      <c s="36" t="s">
        <v>557</v>
      </c>
      <c s="37">
        <v>0.05</v>
      </c>
      <c s="36">
        <v>0</v>
      </c>
      <c s="36">
        <f>ROUND(G259*H259,6)</f>
      </c>
      <c r="L259" s="38">
        <v>0</v>
      </c>
      <c s="32">
        <f>ROUND(ROUND(L259,2)*ROUND(G259,3),2)</f>
      </c>
      <c s="36" t="s">
        <v>55</v>
      </c>
      <c>
        <f>(M259*21)/100</f>
      </c>
      <c t="s">
        <v>28</v>
      </c>
    </row>
    <row r="260" spans="1:5" ht="12.75">
      <c r="A260" s="35" t="s">
        <v>56</v>
      </c>
      <c r="E260" s="39" t="s">
        <v>558</v>
      </c>
    </row>
    <row r="261" spans="1:5" ht="12.75">
      <c r="A261" s="35" t="s">
        <v>57</v>
      </c>
      <c r="E261" s="40" t="s">
        <v>5</v>
      </c>
    </row>
    <row r="262" spans="1:5" ht="165.75">
      <c r="A262" t="s">
        <v>58</v>
      </c>
      <c r="E262" s="39" t="s">
        <v>1181</v>
      </c>
    </row>
    <row r="263" spans="1:16" ht="25.5">
      <c r="A263" t="s">
        <v>50</v>
      </c>
      <c s="34" t="s">
        <v>290</v>
      </c>
      <c s="34" t="s">
        <v>2080</v>
      </c>
      <c s="35" t="s">
        <v>555</v>
      </c>
      <c s="6" t="s">
        <v>2081</v>
      </c>
      <c s="36" t="s">
        <v>557</v>
      </c>
      <c s="37">
        <v>0.01</v>
      </c>
      <c s="36">
        <v>0</v>
      </c>
      <c s="36">
        <f>ROUND(G263*H263,6)</f>
      </c>
      <c r="L263" s="38">
        <v>0</v>
      </c>
      <c s="32">
        <f>ROUND(ROUND(L263,2)*ROUND(G263,3),2)</f>
      </c>
      <c s="36" t="s">
        <v>55</v>
      </c>
      <c>
        <f>(M263*21)/100</f>
      </c>
      <c t="s">
        <v>28</v>
      </c>
    </row>
    <row r="264" spans="1:5" ht="12.75">
      <c r="A264" s="35" t="s">
        <v>56</v>
      </c>
      <c r="E264" s="39" t="s">
        <v>558</v>
      </c>
    </row>
    <row r="265" spans="1:5" ht="12.75">
      <c r="A265" s="35" t="s">
        <v>57</v>
      </c>
      <c r="E265" s="40" t="s">
        <v>5</v>
      </c>
    </row>
    <row r="266" spans="1:5" ht="165.75">
      <c r="A266" t="s">
        <v>58</v>
      </c>
      <c r="E266" s="39" t="s">
        <v>1181</v>
      </c>
    </row>
    <row r="267" spans="1:16" ht="25.5">
      <c r="A267" t="s">
        <v>50</v>
      </c>
      <c s="34" t="s">
        <v>294</v>
      </c>
      <c s="34" t="s">
        <v>123</v>
      </c>
      <c s="35" t="s">
        <v>5</v>
      </c>
      <c s="6" t="s">
        <v>124</v>
      </c>
      <c s="36" t="s">
        <v>75</v>
      </c>
      <c s="37">
        <v>2</v>
      </c>
      <c s="36">
        <v>0</v>
      </c>
      <c s="36">
        <f>ROUND(G267*H267,6)</f>
      </c>
      <c r="L267" s="38">
        <v>0</v>
      </c>
      <c s="32">
        <f>ROUND(ROUND(L267,2)*ROUND(G267,3),2)</f>
      </c>
      <c s="36" t="s">
        <v>55</v>
      </c>
      <c>
        <f>(M267*21)/100</f>
      </c>
      <c t="s">
        <v>28</v>
      </c>
    </row>
    <row r="268" spans="1:5" ht="12.75">
      <c r="A268" s="35" t="s">
        <v>56</v>
      </c>
      <c r="E268" s="39" t="s">
        <v>5</v>
      </c>
    </row>
    <row r="269" spans="1:5" ht="12.75">
      <c r="A269" s="35" t="s">
        <v>57</v>
      </c>
      <c r="E269" s="40" t="s">
        <v>5</v>
      </c>
    </row>
    <row r="270" spans="1:5" ht="102">
      <c r="A270" t="s">
        <v>58</v>
      </c>
      <c r="E270" s="39" t="s">
        <v>2082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2083</v>
      </c>
      <c s="41">
        <f>Rekapitulace!C37</f>
      </c>
      <c s="20" t="s">
        <v>0</v>
      </c>
      <c t="s">
        <v>23</v>
      </c>
      <c t="s">
        <v>28</v>
      </c>
    </row>
    <row r="4" spans="1:16" ht="32" customHeight="1">
      <c r="A4" s="24" t="s">
        <v>20</v>
      </c>
      <c s="25" t="s">
        <v>29</v>
      </c>
      <c s="27" t="s">
        <v>2083</v>
      </c>
      <c r="E4" s="26" t="s">
        <v>2084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COUNTIFS(L8:L352,"=0",A8:A352,"P")+COUNTIFS(L8:L352,"",A8:A352,"P")+SUM(Q8:Q352)</f>
      </c>
    </row>
    <row r="8" spans="1:13" ht="12.75">
      <c r="A8" t="s">
        <v>45</v>
      </c>
      <c r="C8" s="28" t="s">
        <v>2087</v>
      </c>
      <c r="E8" s="30" t="s">
        <v>2086</v>
      </c>
      <c r="J8" s="29">
        <f>0+J9+J30+J47+J108+J129+J314+J339</f>
      </c>
      <c s="29">
        <f>0+K9+K30+K47+K108+K129+K314+K339</f>
      </c>
      <c s="29">
        <f>0+L9+L30+L47+L108+L129+L314+L339</f>
      </c>
      <c s="29">
        <f>0+M9+M30+M47+M108+M129+M314+M339</f>
      </c>
    </row>
    <row r="9" spans="1:13" ht="12.75">
      <c r="A9" t="s">
        <v>47</v>
      </c>
      <c r="C9" s="31" t="s">
        <v>2088</v>
      </c>
      <c r="E9" s="33" t="s">
        <v>2089</v>
      </c>
      <c r="J9" s="32">
        <f>0</f>
      </c>
      <c s="32">
        <f>0</f>
      </c>
      <c s="32">
        <f>0+L10+L14+L18+L22+L26</f>
      </c>
      <c s="32">
        <f>0+M10+M14+M18+M22+M26</f>
      </c>
    </row>
    <row r="10" spans="1:16" ht="25.5">
      <c r="A10" t="s">
        <v>50</v>
      </c>
      <c s="34" t="s">
        <v>51</v>
      </c>
      <c s="34" t="s">
        <v>1785</v>
      </c>
      <c s="35" t="s">
        <v>5</v>
      </c>
      <c s="6" t="s">
        <v>1786</v>
      </c>
      <c s="36" t="s">
        <v>79</v>
      </c>
      <c s="37">
        <v>220</v>
      </c>
      <c s="36">
        <v>0</v>
      </c>
      <c s="36">
        <f>ROUND(G10*H10,6)</f>
      </c>
      <c r="L10" s="38">
        <v>0</v>
      </c>
      <c s="32">
        <f>ROUND(ROUND(L10,2)*ROUND(G10,3),2)</f>
      </c>
      <c s="36" t="s">
        <v>55</v>
      </c>
      <c>
        <f>(M10*21)/100</f>
      </c>
      <c t="s">
        <v>28</v>
      </c>
    </row>
    <row r="11" spans="1:5" ht="12.75">
      <c r="A11" s="35" t="s">
        <v>56</v>
      </c>
      <c r="E11" s="39" t="s">
        <v>2090</v>
      </c>
    </row>
    <row r="12" spans="1:5" ht="25.5">
      <c r="A12" s="35" t="s">
        <v>57</v>
      </c>
      <c r="E12" s="40" t="s">
        <v>2091</v>
      </c>
    </row>
    <row r="13" spans="1:5" ht="76.5">
      <c r="A13" t="s">
        <v>58</v>
      </c>
      <c r="E13" s="39" t="s">
        <v>2092</v>
      </c>
    </row>
    <row r="14" spans="1:16" ht="12.75">
      <c r="A14" t="s">
        <v>50</v>
      </c>
      <c s="34" t="s">
        <v>28</v>
      </c>
      <c s="34" t="s">
        <v>2093</v>
      </c>
      <c s="35" t="s">
        <v>5</v>
      </c>
      <c s="6" t="s">
        <v>2094</v>
      </c>
      <c s="36" t="s">
        <v>79</v>
      </c>
      <c s="37">
        <v>30</v>
      </c>
      <c s="36">
        <v>0</v>
      </c>
      <c s="36">
        <f>ROUND(G14*H14,6)</f>
      </c>
      <c r="L14" s="38">
        <v>0</v>
      </c>
      <c s="32">
        <f>ROUND(ROUND(L14,2)*ROUND(G14,3),2)</f>
      </c>
      <c s="36" t="s">
        <v>55</v>
      </c>
      <c>
        <f>(M14*21)/100</f>
      </c>
      <c t="s">
        <v>28</v>
      </c>
    </row>
    <row r="15" spans="1:5" ht="12.75">
      <c r="A15" s="35" t="s">
        <v>56</v>
      </c>
      <c r="E15" s="39" t="s">
        <v>2090</v>
      </c>
    </row>
    <row r="16" spans="1:5" ht="25.5">
      <c r="A16" s="35" t="s">
        <v>57</v>
      </c>
      <c r="E16" s="40" t="s">
        <v>2091</v>
      </c>
    </row>
    <row r="17" spans="1:5" ht="76.5">
      <c r="A17" t="s">
        <v>58</v>
      </c>
      <c r="E17" s="39" t="s">
        <v>2095</v>
      </c>
    </row>
    <row r="18" spans="1:16" ht="12.75">
      <c r="A18" t="s">
        <v>50</v>
      </c>
      <c s="34" t="s">
        <v>26</v>
      </c>
      <c s="34" t="s">
        <v>2096</v>
      </c>
      <c s="35" t="s">
        <v>5</v>
      </c>
      <c s="6" t="s">
        <v>2097</v>
      </c>
      <c s="36" t="s">
        <v>79</v>
      </c>
      <c s="37">
        <v>20</v>
      </c>
      <c s="36">
        <v>0</v>
      </c>
      <c s="36">
        <f>ROUND(G18*H18,6)</f>
      </c>
      <c r="L18" s="38">
        <v>0</v>
      </c>
      <c s="32">
        <f>ROUND(ROUND(L18,2)*ROUND(G18,3),2)</f>
      </c>
      <c s="36" t="s">
        <v>55</v>
      </c>
      <c>
        <f>(M18*21)/100</f>
      </c>
      <c t="s">
        <v>28</v>
      </c>
    </row>
    <row r="19" spans="1:5" ht="12.75">
      <c r="A19" s="35" t="s">
        <v>56</v>
      </c>
      <c r="E19" s="39" t="s">
        <v>2090</v>
      </c>
    </row>
    <row r="20" spans="1:5" ht="25.5">
      <c r="A20" s="35" t="s">
        <v>57</v>
      </c>
      <c r="E20" s="40" t="s">
        <v>2091</v>
      </c>
    </row>
    <row r="21" spans="1:5" ht="76.5">
      <c r="A21" t="s">
        <v>58</v>
      </c>
      <c r="E21" s="39" t="s">
        <v>2095</v>
      </c>
    </row>
    <row r="22" spans="1:16" ht="12.75">
      <c r="A22" t="s">
        <v>50</v>
      </c>
      <c s="34" t="s">
        <v>65</v>
      </c>
      <c s="34" t="s">
        <v>2098</v>
      </c>
      <c s="35" t="s">
        <v>5</v>
      </c>
      <c s="6" t="s">
        <v>2099</v>
      </c>
      <c s="36" t="s">
        <v>68</v>
      </c>
      <c s="37">
        <v>2</v>
      </c>
      <c s="36">
        <v>0</v>
      </c>
      <c s="36">
        <f>ROUND(G22*H22,6)</f>
      </c>
      <c r="L22" s="38">
        <v>0</v>
      </c>
      <c s="32">
        <f>ROUND(ROUND(L22,2)*ROUND(G22,3),2)</f>
      </c>
      <c s="36" t="s">
        <v>55</v>
      </c>
      <c>
        <f>(M22*21)/100</f>
      </c>
      <c t="s">
        <v>28</v>
      </c>
    </row>
    <row r="23" spans="1:5" ht="12.75">
      <c r="A23" s="35" t="s">
        <v>56</v>
      </c>
      <c r="E23" s="39" t="s">
        <v>2090</v>
      </c>
    </row>
    <row r="24" spans="1:5" ht="38.25">
      <c r="A24" s="35" t="s">
        <v>57</v>
      </c>
      <c r="E24" s="40" t="s">
        <v>2100</v>
      </c>
    </row>
    <row r="25" spans="1:5" ht="38.25">
      <c r="A25" t="s">
        <v>58</v>
      </c>
      <c r="E25" s="39" t="s">
        <v>94</v>
      </c>
    </row>
    <row r="26" spans="1:16" ht="12.75">
      <c r="A26" t="s">
        <v>50</v>
      </c>
      <c s="34" t="s">
        <v>72</v>
      </c>
      <c s="34" t="s">
        <v>2101</v>
      </c>
      <c s="35" t="s">
        <v>5</v>
      </c>
      <c s="6" t="s">
        <v>2102</v>
      </c>
      <c s="36" t="s">
        <v>75</v>
      </c>
      <c s="37">
        <v>4</v>
      </c>
      <c s="36">
        <v>0</v>
      </c>
      <c s="36">
        <f>ROUND(G26*H26,6)</f>
      </c>
      <c r="L26" s="38">
        <v>0</v>
      </c>
      <c s="32">
        <f>ROUND(ROUND(L26,2)*ROUND(G26,3),2)</f>
      </c>
      <c s="36" t="s">
        <v>55</v>
      </c>
      <c>
        <f>(M26*21)/100</f>
      </c>
      <c t="s">
        <v>28</v>
      </c>
    </row>
    <row r="27" spans="1:5" ht="12.75">
      <c r="A27" s="35" t="s">
        <v>56</v>
      </c>
      <c r="E27" s="39" t="s">
        <v>2090</v>
      </c>
    </row>
    <row r="28" spans="1:5" ht="38.25">
      <c r="A28" s="35" t="s">
        <v>57</v>
      </c>
      <c r="E28" s="40" t="s">
        <v>2103</v>
      </c>
    </row>
    <row r="29" spans="1:5" ht="38.25">
      <c r="A29" t="s">
        <v>58</v>
      </c>
      <c r="E29" s="39" t="s">
        <v>94</v>
      </c>
    </row>
    <row r="30" spans="1:13" ht="12.75">
      <c r="A30" t="s">
        <v>47</v>
      </c>
      <c r="C30" s="31" t="s">
        <v>2104</v>
      </c>
      <c r="E30" s="33" t="s">
        <v>2105</v>
      </c>
      <c r="J30" s="32">
        <f>0</f>
      </c>
      <c s="32">
        <f>0</f>
      </c>
      <c s="32">
        <f>0+L31+L35+L39+L43</f>
      </c>
      <c s="32">
        <f>0+M31+M35+M39+M43</f>
      </c>
    </row>
    <row r="31" spans="1:16" ht="12.75">
      <c r="A31" t="s">
        <v>50</v>
      </c>
      <c s="34" t="s">
        <v>27</v>
      </c>
      <c s="34" t="s">
        <v>2106</v>
      </c>
      <c s="35" t="s">
        <v>5</v>
      </c>
      <c s="6" t="s">
        <v>2107</v>
      </c>
      <c s="36" t="s">
        <v>75</v>
      </c>
      <c s="37">
        <v>5</v>
      </c>
      <c s="36">
        <v>0</v>
      </c>
      <c s="36">
        <f>ROUND(G31*H31,6)</f>
      </c>
      <c r="L31" s="38">
        <v>0</v>
      </c>
      <c s="32">
        <f>ROUND(ROUND(L31,2)*ROUND(G31,3),2)</f>
      </c>
      <c s="36" t="s">
        <v>55</v>
      </c>
      <c>
        <f>(M31*21)/100</f>
      </c>
      <c t="s">
        <v>28</v>
      </c>
    </row>
    <row r="32" spans="1:5" ht="12.75">
      <c r="A32" s="35" t="s">
        <v>56</v>
      </c>
      <c r="E32" s="39" t="s">
        <v>2090</v>
      </c>
    </row>
    <row r="33" spans="1:5" ht="25.5">
      <c r="A33" s="35" t="s">
        <v>57</v>
      </c>
      <c r="E33" s="40" t="s">
        <v>2091</v>
      </c>
    </row>
    <row r="34" spans="1:5" ht="76.5">
      <c r="A34" t="s">
        <v>58</v>
      </c>
      <c r="E34" s="39" t="s">
        <v>2108</v>
      </c>
    </row>
    <row r="35" spans="1:16" ht="12.75">
      <c r="A35" t="s">
        <v>50</v>
      </c>
      <c s="34" t="s">
        <v>70</v>
      </c>
      <c s="34" t="s">
        <v>104</v>
      </c>
      <c s="35" t="s">
        <v>5</v>
      </c>
      <c s="6" t="s">
        <v>105</v>
      </c>
      <c s="36" t="s">
        <v>75</v>
      </c>
      <c s="37">
        <v>4</v>
      </c>
      <c s="36">
        <v>0</v>
      </c>
      <c s="36">
        <f>ROUND(G35*H35,6)</f>
      </c>
      <c r="L35" s="38">
        <v>0</v>
      </c>
      <c s="32">
        <f>ROUND(ROUND(L35,2)*ROUND(G35,3),2)</f>
      </c>
      <c s="36" t="s">
        <v>55</v>
      </c>
      <c>
        <f>(M35*21)/100</f>
      </c>
      <c t="s">
        <v>28</v>
      </c>
    </row>
    <row r="36" spans="1:5" ht="12.75">
      <c r="A36" s="35" t="s">
        <v>56</v>
      </c>
      <c r="E36" s="39" t="s">
        <v>2090</v>
      </c>
    </row>
    <row r="37" spans="1:5" ht="25.5">
      <c r="A37" s="35" t="s">
        <v>57</v>
      </c>
      <c r="E37" s="40" t="s">
        <v>2091</v>
      </c>
    </row>
    <row r="38" spans="1:5" ht="76.5">
      <c r="A38" t="s">
        <v>58</v>
      </c>
      <c r="E38" s="39" t="s">
        <v>2109</v>
      </c>
    </row>
    <row r="39" spans="1:16" ht="12.75">
      <c r="A39" t="s">
        <v>50</v>
      </c>
      <c s="34" t="s">
        <v>83</v>
      </c>
      <c s="34" t="s">
        <v>2110</v>
      </c>
      <c s="35" t="s">
        <v>5</v>
      </c>
      <c s="6" t="s">
        <v>2111</v>
      </c>
      <c s="36" t="s">
        <v>75</v>
      </c>
      <c s="37">
        <v>2</v>
      </c>
      <c s="36">
        <v>0</v>
      </c>
      <c s="36">
        <f>ROUND(G39*H39,6)</f>
      </c>
      <c r="L39" s="38">
        <v>0</v>
      </c>
      <c s="32">
        <f>ROUND(ROUND(L39,2)*ROUND(G39,3),2)</f>
      </c>
      <c s="36" t="s">
        <v>55</v>
      </c>
      <c>
        <f>(M39*21)/100</f>
      </c>
      <c t="s">
        <v>28</v>
      </c>
    </row>
    <row r="40" spans="1:5" ht="12.75">
      <c r="A40" s="35" t="s">
        <v>56</v>
      </c>
      <c r="E40" s="39" t="s">
        <v>2090</v>
      </c>
    </row>
    <row r="41" spans="1:5" ht="25.5">
      <c r="A41" s="35" t="s">
        <v>57</v>
      </c>
      <c r="E41" s="40" t="s">
        <v>2091</v>
      </c>
    </row>
    <row r="42" spans="1:5" ht="89.25">
      <c r="A42" t="s">
        <v>58</v>
      </c>
      <c r="E42" s="39" t="s">
        <v>2112</v>
      </c>
    </row>
    <row r="43" spans="1:16" ht="12.75">
      <c r="A43" t="s">
        <v>50</v>
      </c>
      <c s="34" t="s">
        <v>87</v>
      </c>
      <c s="34" t="s">
        <v>2113</v>
      </c>
      <c s="35" t="s">
        <v>5</v>
      </c>
      <c s="6" t="s">
        <v>2114</v>
      </c>
      <c s="36" t="s">
        <v>75</v>
      </c>
      <c s="37">
        <v>2</v>
      </c>
      <c s="36">
        <v>0</v>
      </c>
      <c s="36">
        <f>ROUND(G43*H43,6)</f>
      </c>
      <c r="L43" s="38">
        <v>0</v>
      </c>
      <c s="32">
        <f>ROUND(ROUND(L43,2)*ROUND(G43,3),2)</f>
      </c>
      <c s="36" t="s">
        <v>55</v>
      </c>
      <c>
        <f>(M43*21)/100</f>
      </c>
      <c t="s">
        <v>28</v>
      </c>
    </row>
    <row r="44" spans="1:5" ht="12.75">
      <c r="A44" s="35" t="s">
        <v>56</v>
      </c>
      <c r="E44" s="39" t="s">
        <v>2090</v>
      </c>
    </row>
    <row r="45" spans="1:5" ht="25.5">
      <c r="A45" s="35" t="s">
        <v>57</v>
      </c>
      <c r="E45" s="40" t="s">
        <v>2091</v>
      </c>
    </row>
    <row r="46" spans="1:5" ht="76.5">
      <c r="A46" t="s">
        <v>58</v>
      </c>
      <c r="E46" s="39" t="s">
        <v>2115</v>
      </c>
    </row>
    <row r="47" spans="1:13" ht="12.75">
      <c r="A47" t="s">
        <v>47</v>
      </c>
      <c r="C47" s="31" t="s">
        <v>2116</v>
      </c>
      <c r="E47" s="33" t="s">
        <v>2117</v>
      </c>
      <c r="J47" s="32">
        <f>0</f>
      </c>
      <c s="32">
        <f>0</f>
      </c>
      <c s="32">
        <f>0+L48+L52+L56+L60+L64+L68+L72+L76+L80+L84+L88+L92+L96+L100+L104</f>
      </c>
      <c s="32">
        <f>0+M48+M52+M56+M60+M64+M68+M72+M76+M80+M84+M88+M92+M96+M100+M104</f>
      </c>
    </row>
    <row r="48" spans="1:16" ht="25.5">
      <c r="A48" t="s">
        <v>50</v>
      </c>
      <c s="34" t="s">
        <v>91</v>
      </c>
      <c s="34" t="s">
        <v>2118</v>
      </c>
      <c s="35" t="s">
        <v>5</v>
      </c>
      <c s="6" t="s">
        <v>2119</v>
      </c>
      <c s="36" t="s">
        <v>79</v>
      </c>
      <c s="37">
        <v>5</v>
      </c>
      <c s="36">
        <v>0</v>
      </c>
      <c s="36">
        <f>ROUND(G48*H48,6)</f>
      </c>
      <c r="L48" s="38">
        <v>0</v>
      </c>
      <c s="32">
        <f>ROUND(ROUND(L48,2)*ROUND(G48,3),2)</f>
      </c>
      <c s="36" t="s">
        <v>55</v>
      </c>
      <c>
        <f>(M48*21)/100</f>
      </c>
      <c t="s">
        <v>28</v>
      </c>
    </row>
    <row r="49" spans="1:5" ht="12.75">
      <c r="A49" s="35" t="s">
        <v>56</v>
      </c>
      <c r="E49" s="39" t="s">
        <v>2090</v>
      </c>
    </row>
    <row r="50" spans="1:5" ht="25.5">
      <c r="A50" s="35" t="s">
        <v>57</v>
      </c>
      <c r="E50" s="40" t="s">
        <v>2091</v>
      </c>
    </row>
    <row r="51" spans="1:5" ht="89.25">
      <c r="A51" t="s">
        <v>58</v>
      </c>
      <c r="E51" s="39" t="s">
        <v>1201</v>
      </c>
    </row>
    <row r="52" spans="1:16" ht="12.75">
      <c r="A52" t="s">
        <v>50</v>
      </c>
      <c s="34" t="s">
        <v>95</v>
      </c>
      <c s="34" t="s">
        <v>117</v>
      </c>
      <c s="35" t="s">
        <v>5</v>
      </c>
      <c s="6" t="s">
        <v>118</v>
      </c>
      <c s="36" t="s">
        <v>79</v>
      </c>
      <c s="37">
        <v>15</v>
      </c>
      <c s="36">
        <v>0</v>
      </c>
      <c s="36">
        <f>ROUND(G52*H52,6)</f>
      </c>
      <c r="L52" s="38">
        <v>0</v>
      </c>
      <c s="32">
        <f>ROUND(ROUND(L52,2)*ROUND(G52,3),2)</f>
      </c>
      <c s="36" t="s">
        <v>55</v>
      </c>
      <c>
        <f>(M52*21)/100</f>
      </c>
      <c t="s">
        <v>28</v>
      </c>
    </row>
    <row r="53" spans="1:5" ht="12.75">
      <c r="A53" s="35" t="s">
        <v>56</v>
      </c>
      <c r="E53" s="39" t="s">
        <v>2090</v>
      </c>
    </row>
    <row r="54" spans="1:5" ht="25.5">
      <c r="A54" s="35" t="s">
        <v>57</v>
      </c>
      <c r="E54" s="40" t="s">
        <v>2091</v>
      </c>
    </row>
    <row r="55" spans="1:5" ht="89.25">
      <c r="A55" t="s">
        <v>58</v>
      </c>
      <c r="E55" s="39" t="s">
        <v>1201</v>
      </c>
    </row>
    <row r="56" spans="1:16" ht="12.75">
      <c r="A56" t="s">
        <v>50</v>
      </c>
      <c s="34" t="s">
        <v>99</v>
      </c>
      <c s="34" t="s">
        <v>120</v>
      </c>
      <c s="35" t="s">
        <v>5</v>
      </c>
      <c s="6" t="s">
        <v>121</v>
      </c>
      <c s="36" t="s">
        <v>79</v>
      </c>
      <c s="37">
        <v>34</v>
      </c>
      <c s="36">
        <v>0</v>
      </c>
      <c s="36">
        <f>ROUND(G56*H56,6)</f>
      </c>
      <c r="L56" s="38">
        <v>0</v>
      </c>
      <c s="32">
        <f>ROUND(ROUND(L56,2)*ROUND(G56,3),2)</f>
      </c>
      <c s="36" t="s">
        <v>55</v>
      </c>
      <c>
        <f>(M56*21)/100</f>
      </c>
      <c t="s">
        <v>28</v>
      </c>
    </row>
    <row r="57" spans="1:5" ht="12.75">
      <c r="A57" s="35" t="s">
        <v>56</v>
      </c>
      <c r="E57" s="39" t="s">
        <v>2090</v>
      </c>
    </row>
    <row r="58" spans="1:5" ht="38.25">
      <c r="A58" s="35" t="s">
        <v>57</v>
      </c>
      <c r="E58" s="40" t="s">
        <v>2100</v>
      </c>
    </row>
    <row r="59" spans="1:5" ht="89.25">
      <c r="A59" t="s">
        <v>58</v>
      </c>
      <c r="E59" s="39" t="s">
        <v>1201</v>
      </c>
    </row>
    <row r="60" spans="1:16" ht="12.75">
      <c r="A60" t="s">
        <v>50</v>
      </c>
      <c s="34" t="s">
        <v>103</v>
      </c>
      <c s="34" t="s">
        <v>2120</v>
      </c>
      <c s="35" t="s">
        <v>5</v>
      </c>
      <c s="6" t="s">
        <v>2121</v>
      </c>
      <c s="36" t="s">
        <v>79</v>
      </c>
      <c s="37">
        <v>150</v>
      </c>
      <c s="36">
        <v>0</v>
      </c>
      <c s="36">
        <f>ROUND(G60*H60,6)</f>
      </c>
      <c r="L60" s="38">
        <v>0</v>
      </c>
      <c s="32">
        <f>ROUND(ROUND(L60,2)*ROUND(G60,3),2)</f>
      </c>
      <c s="36" t="s">
        <v>55</v>
      </c>
      <c>
        <f>(M60*21)/100</f>
      </c>
      <c t="s">
        <v>28</v>
      </c>
    </row>
    <row r="61" spans="1:5" ht="12.75">
      <c r="A61" s="35" t="s">
        <v>56</v>
      </c>
      <c r="E61" s="39" t="s">
        <v>2090</v>
      </c>
    </row>
    <row r="62" spans="1:5" ht="38.25">
      <c r="A62" s="35" t="s">
        <v>57</v>
      </c>
      <c r="E62" s="40" t="s">
        <v>2100</v>
      </c>
    </row>
    <row r="63" spans="1:5" ht="51">
      <c r="A63" t="s">
        <v>58</v>
      </c>
      <c r="E63" s="39" t="s">
        <v>2122</v>
      </c>
    </row>
    <row r="64" spans="1:16" ht="12.75">
      <c r="A64" t="s">
        <v>50</v>
      </c>
      <c s="34" t="s">
        <v>107</v>
      </c>
      <c s="34" t="s">
        <v>2123</v>
      </c>
      <c s="35" t="s">
        <v>5</v>
      </c>
      <c s="6" t="s">
        <v>2124</v>
      </c>
      <c s="36" t="s">
        <v>75</v>
      </c>
      <c s="37">
        <v>28</v>
      </c>
      <c s="36">
        <v>0</v>
      </c>
      <c s="36">
        <f>ROUND(G64*H64,6)</f>
      </c>
      <c r="L64" s="38">
        <v>0</v>
      </c>
      <c s="32">
        <f>ROUND(ROUND(L64,2)*ROUND(G64,3),2)</f>
      </c>
      <c s="36" t="s">
        <v>55</v>
      </c>
      <c>
        <f>(M64*21)/100</f>
      </c>
      <c t="s">
        <v>28</v>
      </c>
    </row>
    <row r="65" spans="1:5" ht="12.75">
      <c r="A65" s="35" t="s">
        <v>56</v>
      </c>
      <c r="E65" s="39" t="s">
        <v>2090</v>
      </c>
    </row>
    <row r="66" spans="1:5" ht="38.25">
      <c r="A66" s="35" t="s">
        <v>57</v>
      </c>
      <c r="E66" s="40" t="s">
        <v>2100</v>
      </c>
    </row>
    <row r="67" spans="1:5" ht="38.25">
      <c r="A67" t="s">
        <v>58</v>
      </c>
      <c r="E67" s="39" t="s">
        <v>2125</v>
      </c>
    </row>
    <row r="68" spans="1:16" ht="12.75">
      <c r="A68" t="s">
        <v>50</v>
      </c>
      <c s="34" t="s">
        <v>112</v>
      </c>
      <c s="34" t="s">
        <v>2126</v>
      </c>
      <c s="35" t="s">
        <v>5</v>
      </c>
      <c s="6" t="s">
        <v>2127</v>
      </c>
      <c s="36" t="s">
        <v>79</v>
      </c>
      <c s="37">
        <v>25</v>
      </c>
      <c s="36">
        <v>0</v>
      </c>
      <c s="36">
        <f>ROUND(G68*H68,6)</f>
      </c>
      <c r="L68" s="38">
        <v>0</v>
      </c>
      <c s="32">
        <f>ROUND(ROUND(L68,2)*ROUND(G68,3),2)</f>
      </c>
      <c s="36" t="s">
        <v>55</v>
      </c>
      <c>
        <f>(M68*21)/100</f>
      </c>
      <c t="s">
        <v>28</v>
      </c>
    </row>
    <row r="69" spans="1:5" ht="12.75">
      <c r="A69" s="35" t="s">
        <v>56</v>
      </c>
      <c r="E69" s="39" t="s">
        <v>2090</v>
      </c>
    </row>
    <row r="70" spans="1:5" ht="38.25">
      <c r="A70" s="35" t="s">
        <v>57</v>
      </c>
      <c r="E70" s="40" t="s">
        <v>2100</v>
      </c>
    </row>
    <row r="71" spans="1:5" ht="38.25">
      <c r="A71" t="s">
        <v>58</v>
      </c>
      <c r="E71" s="39" t="s">
        <v>2128</v>
      </c>
    </row>
    <row r="72" spans="1:16" ht="12.75">
      <c r="A72" t="s">
        <v>50</v>
      </c>
      <c s="34" t="s">
        <v>116</v>
      </c>
      <c s="34" t="s">
        <v>2129</v>
      </c>
      <c s="35" t="s">
        <v>5</v>
      </c>
      <c s="6" t="s">
        <v>2130</v>
      </c>
      <c s="36" t="s">
        <v>79</v>
      </c>
      <c s="37">
        <v>90</v>
      </c>
      <c s="36">
        <v>0</v>
      </c>
      <c s="36">
        <f>ROUND(G72*H72,6)</f>
      </c>
      <c r="L72" s="38">
        <v>0</v>
      </c>
      <c s="32">
        <f>ROUND(ROUND(L72,2)*ROUND(G72,3),2)</f>
      </c>
      <c s="36" t="s">
        <v>55</v>
      </c>
      <c>
        <f>(M72*21)/100</f>
      </c>
      <c t="s">
        <v>28</v>
      </c>
    </row>
    <row r="73" spans="1:5" ht="12.75">
      <c r="A73" s="35" t="s">
        <v>56</v>
      </c>
      <c r="E73" s="39" t="s">
        <v>2090</v>
      </c>
    </row>
    <row r="74" spans="1:5" ht="25.5">
      <c r="A74" s="35" t="s">
        <v>57</v>
      </c>
      <c r="E74" s="40" t="s">
        <v>2091</v>
      </c>
    </row>
    <row r="75" spans="1:5" ht="38.25">
      <c r="A75" t="s">
        <v>58</v>
      </c>
      <c r="E75" s="39" t="s">
        <v>2128</v>
      </c>
    </row>
    <row r="76" spans="1:16" ht="12.75">
      <c r="A76" t="s">
        <v>50</v>
      </c>
      <c s="34" t="s">
        <v>119</v>
      </c>
      <c s="34" t="s">
        <v>2131</v>
      </c>
      <c s="35" t="s">
        <v>5</v>
      </c>
      <c s="6" t="s">
        <v>2132</v>
      </c>
      <c s="36" t="s">
        <v>79</v>
      </c>
      <c s="37">
        <v>70</v>
      </c>
      <c s="36">
        <v>0</v>
      </c>
      <c s="36">
        <f>ROUND(G76*H76,6)</f>
      </c>
      <c r="L76" s="38">
        <v>0</v>
      </c>
      <c s="32">
        <f>ROUND(ROUND(L76,2)*ROUND(G76,3),2)</f>
      </c>
      <c s="36" t="s">
        <v>55</v>
      </c>
      <c>
        <f>(M76*21)/100</f>
      </c>
      <c t="s">
        <v>28</v>
      </c>
    </row>
    <row r="77" spans="1:5" ht="12.75">
      <c r="A77" s="35" t="s">
        <v>56</v>
      </c>
      <c r="E77" s="39" t="s">
        <v>2090</v>
      </c>
    </row>
    <row r="78" spans="1:5" ht="38.25">
      <c r="A78" s="35" t="s">
        <v>57</v>
      </c>
      <c r="E78" s="40" t="s">
        <v>2103</v>
      </c>
    </row>
    <row r="79" spans="1:5" ht="38.25">
      <c r="A79" t="s">
        <v>58</v>
      </c>
      <c r="E79" s="39" t="s">
        <v>2128</v>
      </c>
    </row>
    <row r="80" spans="1:16" ht="12.75">
      <c r="A80" t="s">
        <v>50</v>
      </c>
      <c s="34" t="s">
        <v>122</v>
      </c>
      <c s="34" t="s">
        <v>2133</v>
      </c>
      <c s="35" t="s">
        <v>5</v>
      </c>
      <c s="6" t="s">
        <v>2134</v>
      </c>
      <c s="36" t="s">
        <v>79</v>
      </c>
      <c s="37">
        <v>193</v>
      </c>
      <c s="36">
        <v>0</v>
      </c>
      <c s="36">
        <f>ROUND(G80*H80,6)</f>
      </c>
      <c r="L80" s="38">
        <v>0</v>
      </c>
      <c s="32">
        <f>ROUND(ROUND(L80,2)*ROUND(G80,3),2)</f>
      </c>
      <c s="36" t="s">
        <v>55</v>
      </c>
      <c>
        <f>(M80*21)/100</f>
      </c>
      <c t="s">
        <v>28</v>
      </c>
    </row>
    <row r="81" spans="1:5" ht="12.75">
      <c r="A81" s="35" t="s">
        <v>56</v>
      </c>
      <c r="E81" s="39" t="s">
        <v>2090</v>
      </c>
    </row>
    <row r="82" spans="1:5" ht="25.5">
      <c r="A82" s="35" t="s">
        <v>57</v>
      </c>
      <c r="E82" s="40" t="s">
        <v>2091</v>
      </c>
    </row>
    <row r="83" spans="1:5" ht="38.25">
      <c r="A83" t="s">
        <v>58</v>
      </c>
      <c r="E83" s="39" t="s">
        <v>2128</v>
      </c>
    </row>
    <row r="84" spans="1:16" ht="25.5">
      <c r="A84" t="s">
        <v>50</v>
      </c>
      <c s="34" t="s">
        <v>126</v>
      </c>
      <c s="34" t="s">
        <v>2135</v>
      </c>
      <c s="35" t="s">
        <v>5</v>
      </c>
      <c s="6" t="s">
        <v>2136</v>
      </c>
      <c s="36" t="s">
        <v>75</v>
      </c>
      <c s="37">
        <v>27</v>
      </c>
      <c s="36">
        <v>0</v>
      </c>
      <c s="36">
        <f>ROUND(G84*H84,6)</f>
      </c>
      <c r="L84" s="38">
        <v>0</v>
      </c>
      <c s="32">
        <f>ROUND(ROUND(L84,2)*ROUND(G84,3),2)</f>
      </c>
      <c s="36" t="s">
        <v>55</v>
      </c>
      <c>
        <f>(M84*21)/100</f>
      </c>
      <c t="s">
        <v>28</v>
      </c>
    </row>
    <row r="85" spans="1:5" ht="12.75">
      <c r="A85" s="35" t="s">
        <v>56</v>
      </c>
      <c r="E85" s="39" t="s">
        <v>2090</v>
      </c>
    </row>
    <row r="86" spans="1:5" ht="38.25">
      <c r="A86" s="35" t="s">
        <v>57</v>
      </c>
      <c r="E86" s="40" t="s">
        <v>2100</v>
      </c>
    </row>
    <row r="87" spans="1:5" ht="51">
      <c r="A87" t="s">
        <v>58</v>
      </c>
      <c r="E87" s="39" t="s">
        <v>2122</v>
      </c>
    </row>
    <row r="88" spans="1:16" ht="25.5">
      <c r="A88" t="s">
        <v>50</v>
      </c>
      <c s="34" t="s">
        <v>129</v>
      </c>
      <c s="34" t="s">
        <v>638</v>
      </c>
      <c s="35" t="s">
        <v>5</v>
      </c>
      <c s="6" t="s">
        <v>639</v>
      </c>
      <c s="36" t="s">
        <v>75</v>
      </c>
      <c s="37">
        <v>1</v>
      </c>
      <c s="36">
        <v>0</v>
      </c>
      <c s="36">
        <f>ROUND(G88*H88,6)</f>
      </c>
      <c r="L88" s="38">
        <v>0</v>
      </c>
      <c s="32">
        <f>ROUND(ROUND(L88,2)*ROUND(G88,3),2)</f>
      </c>
      <c s="36" t="s">
        <v>55</v>
      </c>
      <c>
        <f>(M88*21)/100</f>
      </c>
      <c t="s">
        <v>28</v>
      </c>
    </row>
    <row r="89" spans="1:5" ht="12.75">
      <c r="A89" s="35" t="s">
        <v>56</v>
      </c>
      <c r="E89" s="39" t="s">
        <v>2090</v>
      </c>
    </row>
    <row r="90" spans="1:5" ht="25.5">
      <c r="A90" s="35" t="s">
        <v>57</v>
      </c>
      <c r="E90" s="40" t="s">
        <v>2091</v>
      </c>
    </row>
    <row r="91" spans="1:5" ht="102">
      <c r="A91" t="s">
        <v>58</v>
      </c>
      <c r="E91" s="39" t="s">
        <v>1202</v>
      </c>
    </row>
    <row r="92" spans="1:16" ht="25.5">
      <c r="A92" t="s">
        <v>50</v>
      </c>
      <c s="34" t="s">
        <v>134</v>
      </c>
      <c s="34" t="s">
        <v>123</v>
      </c>
      <c s="35" t="s">
        <v>5</v>
      </c>
      <c s="6" t="s">
        <v>124</v>
      </c>
      <c s="36" t="s">
        <v>75</v>
      </c>
      <c s="37">
        <v>1</v>
      </c>
      <c s="36">
        <v>0</v>
      </c>
      <c s="36">
        <f>ROUND(G92*H92,6)</f>
      </c>
      <c r="L92" s="38">
        <v>0</v>
      </c>
      <c s="32">
        <f>ROUND(ROUND(L92,2)*ROUND(G92,3),2)</f>
      </c>
      <c s="36" t="s">
        <v>55</v>
      </c>
      <c>
        <f>(M92*21)/100</f>
      </c>
      <c t="s">
        <v>28</v>
      </c>
    </row>
    <row r="93" spans="1:5" ht="12.75">
      <c r="A93" s="35" t="s">
        <v>56</v>
      </c>
      <c r="E93" s="39" t="s">
        <v>2090</v>
      </c>
    </row>
    <row r="94" spans="1:5" ht="25.5">
      <c r="A94" s="35" t="s">
        <v>57</v>
      </c>
      <c r="E94" s="40" t="s">
        <v>2091</v>
      </c>
    </row>
    <row r="95" spans="1:5" ht="102">
      <c r="A95" t="s">
        <v>58</v>
      </c>
      <c r="E95" s="39" t="s">
        <v>2137</v>
      </c>
    </row>
    <row r="96" spans="1:16" ht="25.5">
      <c r="A96" t="s">
        <v>50</v>
      </c>
      <c s="34" t="s">
        <v>137</v>
      </c>
      <c s="34" t="s">
        <v>127</v>
      </c>
      <c s="35" t="s">
        <v>5</v>
      </c>
      <c s="6" t="s">
        <v>128</v>
      </c>
      <c s="36" t="s">
        <v>75</v>
      </c>
      <c s="37">
        <v>3</v>
      </c>
      <c s="36">
        <v>0</v>
      </c>
      <c s="36">
        <f>ROUND(G96*H96,6)</f>
      </c>
      <c r="L96" s="38">
        <v>0</v>
      </c>
      <c s="32">
        <f>ROUND(ROUND(L96,2)*ROUND(G96,3),2)</f>
      </c>
      <c s="36" t="s">
        <v>55</v>
      </c>
      <c>
        <f>(M96*21)/100</f>
      </c>
      <c t="s">
        <v>28</v>
      </c>
    </row>
    <row r="97" spans="1:5" ht="12.75">
      <c r="A97" s="35" t="s">
        <v>56</v>
      </c>
      <c r="E97" s="39" t="s">
        <v>2090</v>
      </c>
    </row>
    <row r="98" spans="1:5" ht="38.25">
      <c r="A98" s="35" t="s">
        <v>57</v>
      </c>
      <c r="E98" s="40" t="s">
        <v>2100</v>
      </c>
    </row>
    <row r="99" spans="1:5" ht="102">
      <c r="A99" t="s">
        <v>58</v>
      </c>
      <c r="E99" s="39" t="s">
        <v>2137</v>
      </c>
    </row>
    <row r="100" spans="1:16" ht="12.75">
      <c r="A100" t="s">
        <v>50</v>
      </c>
      <c s="34" t="s">
        <v>140</v>
      </c>
      <c s="34" t="s">
        <v>2138</v>
      </c>
      <c s="35" t="s">
        <v>5</v>
      </c>
      <c s="6" t="s">
        <v>2139</v>
      </c>
      <c s="36" t="s">
        <v>75</v>
      </c>
      <c s="37">
        <v>112</v>
      </c>
      <c s="36">
        <v>0</v>
      </c>
      <c s="36">
        <f>ROUND(G100*H100,6)</f>
      </c>
      <c r="L100" s="38">
        <v>0</v>
      </c>
      <c s="32">
        <f>ROUND(ROUND(L100,2)*ROUND(G100,3),2)</f>
      </c>
      <c s="36" t="s">
        <v>55</v>
      </c>
      <c>
        <f>(M100*21)/100</f>
      </c>
      <c t="s">
        <v>28</v>
      </c>
    </row>
    <row r="101" spans="1:5" ht="12.75">
      <c r="A101" s="35" t="s">
        <v>56</v>
      </c>
      <c r="E101" s="39" t="s">
        <v>2090</v>
      </c>
    </row>
    <row r="102" spans="1:5" ht="38.25">
      <c r="A102" s="35" t="s">
        <v>57</v>
      </c>
      <c r="E102" s="40" t="s">
        <v>2100</v>
      </c>
    </row>
    <row r="103" spans="1:5" ht="89.25">
      <c r="A103" t="s">
        <v>58</v>
      </c>
      <c r="E103" s="39" t="s">
        <v>2140</v>
      </c>
    </row>
    <row r="104" spans="1:16" ht="25.5">
      <c r="A104" t="s">
        <v>50</v>
      </c>
      <c s="34" t="s">
        <v>143</v>
      </c>
      <c s="34" t="s">
        <v>2141</v>
      </c>
      <c s="35" t="s">
        <v>5</v>
      </c>
      <c s="6" t="s">
        <v>2142</v>
      </c>
      <c s="36" t="s">
        <v>75</v>
      </c>
      <c s="37">
        <v>1</v>
      </c>
      <c s="36">
        <v>0</v>
      </c>
      <c s="36">
        <f>ROUND(G104*H104,6)</f>
      </c>
      <c r="L104" s="38">
        <v>0</v>
      </c>
      <c s="32">
        <f>ROUND(ROUND(L104,2)*ROUND(G104,3),2)</f>
      </c>
      <c s="36" t="s">
        <v>55</v>
      </c>
      <c>
        <f>(M104*21)/100</f>
      </c>
      <c t="s">
        <v>28</v>
      </c>
    </row>
    <row r="105" spans="1:5" ht="12.75">
      <c r="A105" s="35" t="s">
        <v>56</v>
      </c>
      <c r="E105" s="39" t="s">
        <v>2090</v>
      </c>
    </row>
    <row r="106" spans="1:5" ht="25.5">
      <c r="A106" s="35" t="s">
        <v>57</v>
      </c>
      <c r="E106" s="40" t="s">
        <v>2143</v>
      </c>
    </row>
    <row r="107" spans="1:5" ht="102">
      <c r="A107" t="s">
        <v>58</v>
      </c>
      <c r="E107" s="39" t="s">
        <v>2144</v>
      </c>
    </row>
    <row r="108" spans="1:13" ht="12.75">
      <c r="A108" t="s">
        <v>47</v>
      </c>
      <c r="C108" s="31" t="s">
        <v>2145</v>
      </c>
      <c r="E108" s="33" t="s">
        <v>2146</v>
      </c>
      <c r="J108" s="32">
        <f>0</f>
      </c>
      <c s="32">
        <f>0</f>
      </c>
      <c s="32">
        <f>0+L109+L113+L117+L121+L125</f>
      </c>
      <c s="32">
        <f>0+M109+M113+M117+M121+M125</f>
      </c>
    </row>
    <row r="109" spans="1:16" ht="12.75">
      <c r="A109" t="s">
        <v>50</v>
      </c>
      <c s="34" t="s">
        <v>147</v>
      </c>
      <c s="34" t="s">
        <v>2147</v>
      </c>
      <c s="35" t="s">
        <v>5</v>
      </c>
      <c s="6" t="s">
        <v>2148</v>
      </c>
      <c s="36" t="s">
        <v>75</v>
      </c>
      <c s="37">
        <v>5</v>
      </c>
      <c s="36">
        <v>0</v>
      </c>
      <c s="36">
        <f>ROUND(G109*H109,6)</f>
      </c>
      <c r="L109" s="38">
        <v>0</v>
      </c>
      <c s="32">
        <f>ROUND(ROUND(L109,2)*ROUND(G109,3),2)</f>
      </c>
      <c s="36" t="s">
        <v>55</v>
      </c>
      <c>
        <f>(M109*21)/100</f>
      </c>
      <c t="s">
        <v>28</v>
      </c>
    </row>
    <row r="110" spans="1:5" ht="12.75">
      <c r="A110" s="35" t="s">
        <v>56</v>
      </c>
      <c r="E110" s="39" t="s">
        <v>2090</v>
      </c>
    </row>
    <row r="111" spans="1:5" ht="25.5">
      <c r="A111" s="35" t="s">
        <v>57</v>
      </c>
      <c r="E111" s="40" t="s">
        <v>2091</v>
      </c>
    </row>
    <row r="112" spans="1:5" ht="102">
      <c r="A112" t="s">
        <v>58</v>
      </c>
      <c r="E112" s="39" t="s">
        <v>2149</v>
      </c>
    </row>
    <row r="113" spans="1:16" ht="12.75">
      <c r="A113" t="s">
        <v>50</v>
      </c>
      <c s="34" t="s">
        <v>151</v>
      </c>
      <c s="34" t="s">
        <v>2150</v>
      </c>
      <c s="35" t="s">
        <v>5</v>
      </c>
      <c s="6" t="s">
        <v>2151</v>
      </c>
      <c s="36" t="s">
        <v>75</v>
      </c>
      <c s="37">
        <v>2</v>
      </c>
      <c s="36">
        <v>0</v>
      </c>
      <c s="36">
        <f>ROUND(G113*H113,6)</f>
      </c>
      <c r="L113" s="38">
        <v>0</v>
      </c>
      <c s="32">
        <f>ROUND(ROUND(L113,2)*ROUND(G113,3),2)</f>
      </c>
      <c s="36" t="s">
        <v>55</v>
      </c>
      <c>
        <f>(M113*21)/100</f>
      </c>
      <c t="s">
        <v>28</v>
      </c>
    </row>
    <row r="114" spans="1:5" ht="12.75">
      <c r="A114" s="35" t="s">
        <v>56</v>
      </c>
      <c r="E114" s="39" t="s">
        <v>2090</v>
      </c>
    </row>
    <row r="115" spans="1:5" ht="25.5">
      <c r="A115" s="35" t="s">
        <v>57</v>
      </c>
      <c r="E115" s="40" t="s">
        <v>2091</v>
      </c>
    </row>
    <row r="116" spans="1:5" ht="102">
      <c r="A116" t="s">
        <v>58</v>
      </c>
      <c r="E116" s="39" t="s">
        <v>2149</v>
      </c>
    </row>
    <row r="117" spans="1:16" ht="12.75">
      <c r="A117" t="s">
        <v>50</v>
      </c>
      <c s="34" t="s">
        <v>155</v>
      </c>
      <c s="34" t="s">
        <v>2152</v>
      </c>
      <c s="35" t="s">
        <v>5</v>
      </c>
      <c s="6" t="s">
        <v>2153</v>
      </c>
      <c s="36" t="s">
        <v>75</v>
      </c>
      <c s="37">
        <v>2</v>
      </c>
      <c s="36">
        <v>0</v>
      </c>
      <c s="36">
        <f>ROUND(G117*H117,6)</f>
      </c>
      <c r="L117" s="38">
        <v>0</v>
      </c>
      <c s="32">
        <f>ROUND(ROUND(L117,2)*ROUND(G117,3),2)</f>
      </c>
      <c s="36" t="s">
        <v>55</v>
      </c>
      <c>
        <f>(M117*21)/100</f>
      </c>
      <c t="s">
        <v>28</v>
      </c>
    </row>
    <row r="118" spans="1:5" ht="12.75">
      <c r="A118" s="35" t="s">
        <v>56</v>
      </c>
      <c r="E118" s="39" t="s">
        <v>2090</v>
      </c>
    </row>
    <row r="119" spans="1:5" ht="25.5">
      <c r="A119" s="35" t="s">
        <v>57</v>
      </c>
      <c r="E119" s="40" t="s">
        <v>2091</v>
      </c>
    </row>
    <row r="120" spans="1:5" ht="102">
      <c r="A120" t="s">
        <v>58</v>
      </c>
      <c r="E120" s="39" t="s">
        <v>2149</v>
      </c>
    </row>
    <row r="121" spans="1:16" ht="12.75">
      <c r="A121" t="s">
        <v>50</v>
      </c>
      <c s="34" t="s">
        <v>158</v>
      </c>
      <c s="34" t="s">
        <v>2154</v>
      </c>
      <c s="35" t="s">
        <v>5</v>
      </c>
      <c s="6" t="s">
        <v>2155</v>
      </c>
      <c s="36" t="s">
        <v>75</v>
      </c>
      <c s="37">
        <v>1</v>
      </c>
      <c s="36">
        <v>0</v>
      </c>
      <c s="36">
        <f>ROUND(G121*H121,6)</f>
      </c>
      <c r="L121" s="38">
        <v>0</v>
      </c>
      <c s="32">
        <f>ROUND(ROUND(L121,2)*ROUND(G121,3),2)</f>
      </c>
      <c s="36" t="s">
        <v>55</v>
      </c>
      <c>
        <f>(M121*21)/100</f>
      </c>
      <c t="s">
        <v>28</v>
      </c>
    </row>
    <row r="122" spans="1:5" ht="12.75">
      <c r="A122" s="35" t="s">
        <v>56</v>
      </c>
      <c r="E122" s="39" t="s">
        <v>2090</v>
      </c>
    </row>
    <row r="123" spans="1:5" ht="25.5">
      <c r="A123" s="35" t="s">
        <v>57</v>
      </c>
      <c r="E123" s="40" t="s">
        <v>2091</v>
      </c>
    </row>
    <row r="124" spans="1:5" ht="102">
      <c r="A124" t="s">
        <v>58</v>
      </c>
      <c r="E124" s="39" t="s">
        <v>2156</v>
      </c>
    </row>
    <row r="125" spans="1:16" ht="12.75">
      <c r="A125" t="s">
        <v>50</v>
      </c>
      <c s="34" t="s">
        <v>162</v>
      </c>
      <c s="34" t="s">
        <v>2157</v>
      </c>
      <c s="35" t="s">
        <v>5</v>
      </c>
      <c s="6" t="s">
        <v>2158</v>
      </c>
      <c s="36" t="s">
        <v>75</v>
      </c>
      <c s="37">
        <v>1</v>
      </c>
      <c s="36">
        <v>0</v>
      </c>
      <c s="36">
        <f>ROUND(G125*H125,6)</f>
      </c>
      <c r="L125" s="38">
        <v>0</v>
      </c>
      <c s="32">
        <f>ROUND(ROUND(L125,2)*ROUND(G125,3),2)</f>
      </c>
      <c s="36" t="s">
        <v>55</v>
      </c>
      <c>
        <f>(M125*21)/100</f>
      </c>
      <c t="s">
        <v>28</v>
      </c>
    </row>
    <row r="126" spans="1:5" ht="12.75">
      <c r="A126" s="35" t="s">
        <v>56</v>
      </c>
      <c r="E126" s="39" t="s">
        <v>2090</v>
      </c>
    </row>
    <row r="127" spans="1:5" ht="25.5">
      <c r="A127" s="35" t="s">
        <v>57</v>
      </c>
      <c r="E127" s="40" t="s">
        <v>2091</v>
      </c>
    </row>
    <row r="128" spans="1:5" ht="102">
      <c r="A128" t="s">
        <v>58</v>
      </c>
      <c r="E128" s="39" t="s">
        <v>2156</v>
      </c>
    </row>
    <row r="129" spans="1:13" ht="25.5">
      <c r="A129" t="s">
        <v>47</v>
      </c>
      <c r="C129" s="31" t="s">
        <v>2159</v>
      </c>
      <c r="E129" s="33" t="s">
        <v>2160</v>
      </c>
      <c r="J129" s="32">
        <f>0</f>
      </c>
      <c s="32">
        <f>0</f>
      </c>
      <c s="32">
        <f>0+L130+L134+L138+L142+L146+L150+L154+L158+L162+L166+L170+L174+L178+L182+L186+L190+L194+L198+L202+L206+L210+L214+L218+L222+L226+L230+L234+L238+L242+L246+L250+L254+L258+L262+L266+L270+L274+L278+L282+L286+L290+L294+L298+L302+L306+L310</f>
      </c>
      <c s="32">
        <f>0+M130+M134+M138+M142+M146+M150+M154+M158+M162+M166+M170+M174+M178+M182+M186+M190+M194+M198+M202+M206+M210+M214+M218+M222+M226+M230+M234+M238+M242+M246+M250+M254+M258+M262+M266+M270+M274+M278+M282+M286+M290+M294+M298+M302+M306+M310</f>
      </c>
    </row>
    <row r="130" spans="1:16" ht="12.75">
      <c r="A130" t="s">
        <v>50</v>
      </c>
      <c s="34" t="s">
        <v>165</v>
      </c>
      <c s="34" t="s">
        <v>2161</v>
      </c>
      <c s="35" t="s">
        <v>5</v>
      </c>
      <c s="6" t="s">
        <v>2162</v>
      </c>
      <c s="36" t="s">
        <v>75</v>
      </c>
      <c s="37">
        <v>1</v>
      </c>
      <c s="36">
        <v>0</v>
      </c>
      <c s="36">
        <f>ROUND(G130*H130,6)</f>
      </c>
      <c r="L130" s="38">
        <v>0</v>
      </c>
      <c s="32">
        <f>ROUND(ROUND(L130,2)*ROUND(G130,3),2)</f>
      </c>
      <c s="36" t="s">
        <v>55</v>
      </c>
      <c>
        <f>(M130*21)/100</f>
      </c>
      <c t="s">
        <v>28</v>
      </c>
    </row>
    <row r="131" spans="1:5" ht="12.75">
      <c r="A131" s="35" t="s">
        <v>56</v>
      </c>
      <c r="E131" s="39" t="s">
        <v>2090</v>
      </c>
    </row>
    <row r="132" spans="1:5" ht="25.5">
      <c r="A132" s="35" t="s">
        <v>57</v>
      </c>
      <c r="E132" s="40" t="s">
        <v>2163</v>
      </c>
    </row>
    <row r="133" spans="1:5" ht="191.25">
      <c r="A133" t="s">
        <v>58</v>
      </c>
      <c r="E133" s="39" t="s">
        <v>2164</v>
      </c>
    </row>
    <row r="134" spans="1:16" ht="12.75">
      <c r="A134" t="s">
        <v>50</v>
      </c>
      <c s="34" t="s">
        <v>169</v>
      </c>
      <c s="34" t="s">
        <v>2165</v>
      </c>
      <c s="35" t="s">
        <v>5</v>
      </c>
      <c s="6" t="s">
        <v>2166</v>
      </c>
      <c s="36" t="s">
        <v>75</v>
      </c>
      <c s="37">
        <v>1.4</v>
      </c>
      <c s="36">
        <v>0</v>
      </c>
      <c s="36">
        <f>ROUND(G134*H134,6)</f>
      </c>
      <c r="L134" s="38">
        <v>0</v>
      </c>
      <c s="32">
        <f>ROUND(ROUND(L134,2)*ROUND(G134,3),2)</f>
      </c>
      <c s="36" t="s">
        <v>55</v>
      </c>
      <c>
        <f>(M134*21)/100</f>
      </c>
      <c t="s">
        <v>28</v>
      </c>
    </row>
    <row r="135" spans="1:5" ht="12.75">
      <c r="A135" s="35" t="s">
        <v>56</v>
      </c>
      <c r="E135" s="39" t="s">
        <v>2090</v>
      </c>
    </row>
    <row r="136" spans="1:5" ht="25.5">
      <c r="A136" s="35" t="s">
        <v>57</v>
      </c>
      <c r="E136" s="40" t="s">
        <v>2167</v>
      </c>
    </row>
    <row r="137" spans="1:5" ht="165.75">
      <c r="A137" t="s">
        <v>58</v>
      </c>
      <c r="E137" s="39" t="s">
        <v>2168</v>
      </c>
    </row>
    <row r="138" spans="1:16" ht="25.5">
      <c r="A138" t="s">
        <v>50</v>
      </c>
      <c s="34" t="s">
        <v>173</v>
      </c>
      <c s="34" t="s">
        <v>2169</v>
      </c>
      <c s="35" t="s">
        <v>5</v>
      </c>
      <c s="6" t="s">
        <v>2170</v>
      </c>
      <c s="36" t="s">
        <v>75</v>
      </c>
      <c s="37">
        <v>5</v>
      </c>
      <c s="36">
        <v>0</v>
      </c>
      <c s="36">
        <f>ROUND(G138*H138,6)</f>
      </c>
      <c r="L138" s="38">
        <v>0</v>
      </c>
      <c s="32">
        <f>ROUND(ROUND(L138,2)*ROUND(G138,3),2)</f>
      </c>
      <c s="36" t="s">
        <v>55</v>
      </c>
      <c>
        <f>(M138*21)/100</f>
      </c>
      <c t="s">
        <v>28</v>
      </c>
    </row>
    <row r="139" spans="1:5" ht="12.75">
      <c r="A139" s="35" t="s">
        <v>56</v>
      </c>
      <c r="E139" s="39" t="s">
        <v>2090</v>
      </c>
    </row>
    <row r="140" spans="1:5" ht="25.5">
      <c r="A140" s="35" t="s">
        <v>57</v>
      </c>
      <c r="E140" s="40" t="s">
        <v>2163</v>
      </c>
    </row>
    <row r="141" spans="1:5" ht="89.25">
      <c r="A141" t="s">
        <v>58</v>
      </c>
      <c r="E141" s="39" t="s">
        <v>2171</v>
      </c>
    </row>
    <row r="142" spans="1:16" ht="25.5">
      <c r="A142" t="s">
        <v>50</v>
      </c>
      <c s="34" t="s">
        <v>177</v>
      </c>
      <c s="34" t="s">
        <v>2172</v>
      </c>
      <c s="35" t="s">
        <v>5</v>
      </c>
      <c s="6" t="s">
        <v>2173</v>
      </c>
      <c s="36" t="s">
        <v>75</v>
      </c>
      <c s="37">
        <v>2</v>
      </c>
      <c s="36">
        <v>0</v>
      </c>
      <c s="36">
        <f>ROUND(G142*H142,6)</f>
      </c>
      <c r="L142" s="38">
        <v>0</v>
      </c>
      <c s="32">
        <f>ROUND(ROUND(L142,2)*ROUND(G142,3),2)</f>
      </c>
      <c s="36" t="s">
        <v>55</v>
      </c>
      <c>
        <f>(M142*21)/100</f>
      </c>
      <c t="s">
        <v>28</v>
      </c>
    </row>
    <row r="143" spans="1:5" ht="12.75">
      <c r="A143" s="35" t="s">
        <v>56</v>
      </c>
      <c r="E143" s="39" t="s">
        <v>2090</v>
      </c>
    </row>
    <row r="144" spans="1:5" ht="25.5">
      <c r="A144" s="35" t="s">
        <v>57</v>
      </c>
      <c r="E144" s="40" t="s">
        <v>2163</v>
      </c>
    </row>
    <row r="145" spans="1:5" ht="89.25">
      <c r="A145" t="s">
        <v>58</v>
      </c>
      <c r="E145" s="39" t="s">
        <v>2171</v>
      </c>
    </row>
    <row r="146" spans="1:16" ht="12.75">
      <c r="A146" t="s">
        <v>50</v>
      </c>
      <c s="34" t="s">
        <v>181</v>
      </c>
      <c s="34" t="s">
        <v>2174</v>
      </c>
      <c s="35" t="s">
        <v>5</v>
      </c>
      <c s="6" t="s">
        <v>2175</v>
      </c>
      <c s="36" t="s">
        <v>75</v>
      </c>
      <c s="37">
        <v>4</v>
      </c>
      <c s="36">
        <v>0</v>
      </c>
      <c s="36">
        <f>ROUND(G146*H146,6)</f>
      </c>
      <c r="L146" s="38">
        <v>0</v>
      </c>
      <c s="32">
        <f>ROUND(ROUND(L146,2)*ROUND(G146,3),2)</f>
      </c>
      <c s="36" t="s">
        <v>55</v>
      </c>
      <c>
        <f>(M146*21)/100</f>
      </c>
      <c t="s">
        <v>28</v>
      </c>
    </row>
    <row r="147" spans="1:5" ht="12.75">
      <c r="A147" s="35" t="s">
        <v>56</v>
      </c>
      <c r="E147" s="39" t="s">
        <v>2090</v>
      </c>
    </row>
    <row r="148" spans="1:5" ht="25.5">
      <c r="A148" s="35" t="s">
        <v>57</v>
      </c>
      <c r="E148" s="40" t="s">
        <v>2167</v>
      </c>
    </row>
    <row r="149" spans="1:5" ht="153">
      <c r="A149" t="s">
        <v>58</v>
      </c>
      <c r="E149" s="39" t="s">
        <v>2176</v>
      </c>
    </row>
    <row r="150" spans="1:16" ht="25.5">
      <c r="A150" t="s">
        <v>50</v>
      </c>
      <c s="34" t="s">
        <v>185</v>
      </c>
      <c s="34" t="s">
        <v>2177</v>
      </c>
      <c s="35" t="s">
        <v>5</v>
      </c>
      <c s="6" t="s">
        <v>2178</v>
      </c>
      <c s="36" t="s">
        <v>75</v>
      </c>
      <c s="37">
        <v>14</v>
      </c>
      <c s="36">
        <v>0</v>
      </c>
      <c s="36">
        <f>ROUND(G150*H150,6)</f>
      </c>
      <c r="L150" s="38">
        <v>0</v>
      </c>
      <c s="32">
        <f>ROUND(ROUND(L150,2)*ROUND(G150,3),2)</f>
      </c>
      <c s="36" t="s">
        <v>55</v>
      </c>
      <c>
        <f>(M150*21)/100</f>
      </c>
      <c t="s">
        <v>28</v>
      </c>
    </row>
    <row r="151" spans="1:5" ht="12.75">
      <c r="A151" s="35" t="s">
        <v>56</v>
      </c>
      <c r="E151" s="39" t="s">
        <v>2090</v>
      </c>
    </row>
    <row r="152" spans="1:5" ht="25.5">
      <c r="A152" s="35" t="s">
        <v>57</v>
      </c>
      <c r="E152" s="40" t="s">
        <v>2163</v>
      </c>
    </row>
    <row r="153" spans="1:5" ht="153">
      <c r="A153" t="s">
        <v>58</v>
      </c>
      <c r="E153" s="39" t="s">
        <v>2176</v>
      </c>
    </row>
    <row r="154" spans="1:16" ht="12.75">
      <c r="A154" t="s">
        <v>50</v>
      </c>
      <c s="34" t="s">
        <v>682</v>
      </c>
      <c s="34" t="s">
        <v>2179</v>
      </c>
      <c s="35" t="s">
        <v>5</v>
      </c>
      <c s="6" t="s">
        <v>2180</v>
      </c>
      <c s="36" t="s">
        <v>75</v>
      </c>
      <c s="37">
        <v>1</v>
      </c>
      <c s="36">
        <v>0</v>
      </c>
      <c s="36">
        <f>ROUND(G154*H154,6)</f>
      </c>
      <c r="L154" s="38">
        <v>0</v>
      </c>
      <c s="32">
        <f>ROUND(ROUND(L154,2)*ROUND(G154,3),2)</f>
      </c>
      <c s="36" t="s">
        <v>55</v>
      </c>
      <c>
        <f>(M154*21)/100</f>
      </c>
      <c t="s">
        <v>28</v>
      </c>
    </row>
    <row r="155" spans="1:5" ht="12.75">
      <c r="A155" s="35" t="s">
        <v>56</v>
      </c>
      <c r="E155" s="39" t="s">
        <v>2090</v>
      </c>
    </row>
    <row r="156" spans="1:5" ht="25.5">
      <c r="A156" s="35" t="s">
        <v>57</v>
      </c>
      <c r="E156" s="40" t="s">
        <v>2163</v>
      </c>
    </row>
    <row r="157" spans="1:5" ht="178.5">
      <c r="A157" t="s">
        <v>58</v>
      </c>
      <c r="E157" s="39" t="s">
        <v>2181</v>
      </c>
    </row>
    <row r="158" spans="1:16" ht="12.75">
      <c r="A158" t="s">
        <v>50</v>
      </c>
      <c s="34" t="s">
        <v>686</v>
      </c>
      <c s="34" t="s">
        <v>2182</v>
      </c>
      <c s="35" t="s">
        <v>5</v>
      </c>
      <c s="6" t="s">
        <v>2183</v>
      </c>
      <c s="36" t="s">
        <v>75</v>
      </c>
      <c s="37">
        <v>1</v>
      </c>
      <c s="36">
        <v>0</v>
      </c>
      <c s="36">
        <f>ROUND(G158*H158,6)</f>
      </c>
      <c r="L158" s="38">
        <v>0</v>
      </c>
      <c s="32">
        <f>ROUND(ROUND(L158,2)*ROUND(G158,3),2)</f>
      </c>
      <c s="36" t="s">
        <v>55</v>
      </c>
      <c>
        <f>(M158*21)/100</f>
      </c>
      <c t="s">
        <v>28</v>
      </c>
    </row>
    <row r="159" spans="1:5" ht="12.75">
      <c r="A159" s="35" t="s">
        <v>56</v>
      </c>
      <c r="E159" s="39" t="s">
        <v>2090</v>
      </c>
    </row>
    <row r="160" spans="1:5" ht="25.5">
      <c r="A160" s="35" t="s">
        <v>57</v>
      </c>
      <c r="E160" s="40" t="s">
        <v>2184</v>
      </c>
    </row>
    <row r="161" spans="1:5" ht="165.75">
      <c r="A161" t="s">
        <v>58</v>
      </c>
      <c r="E161" s="39" t="s">
        <v>2185</v>
      </c>
    </row>
    <row r="162" spans="1:16" ht="12.75">
      <c r="A162" t="s">
        <v>50</v>
      </c>
      <c s="34" t="s">
        <v>189</v>
      </c>
      <c s="34" t="s">
        <v>2186</v>
      </c>
      <c s="35" t="s">
        <v>5</v>
      </c>
      <c s="6" t="s">
        <v>2187</v>
      </c>
      <c s="36" t="s">
        <v>75</v>
      </c>
      <c s="37">
        <v>1</v>
      </c>
      <c s="36">
        <v>0</v>
      </c>
      <c s="36">
        <f>ROUND(G162*H162,6)</f>
      </c>
      <c r="L162" s="38">
        <v>0</v>
      </c>
      <c s="32">
        <f>ROUND(ROUND(L162,2)*ROUND(G162,3),2)</f>
      </c>
      <c s="36" t="s">
        <v>55</v>
      </c>
      <c>
        <f>(M162*21)/100</f>
      </c>
      <c t="s">
        <v>28</v>
      </c>
    </row>
    <row r="163" spans="1:5" ht="12.75">
      <c r="A163" s="35" t="s">
        <v>56</v>
      </c>
      <c r="E163" s="39" t="s">
        <v>2090</v>
      </c>
    </row>
    <row r="164" spans="1:5" ht="25.5">
      <c r="A164" s="35" t="s">
        <v>57</v>
      </c>
      <c r="E164" s="40" t="s">
        <v>2163</v>
      </c>
    </row>
    <row r="165" spans="1:5" ht="165.75">
      <c r="A165" t="s">
        <v>58</v>
      </c>
      <c r="E165" s="39" t="s">
        <v>2188</v>
      </c>
    </row>
    <row r="166" spans="1:16" ht="25.5">
      <c r="A166" t="s">
        <v>50</v>
      </c>
      <c s="34" t="s">
        <v>193</v>
      </c>
      <c s="34" t="s">
        <v>2189</v>
      </c>
      <c s="35" t="s">
        <v>5</v>
      </c>
      <c s="6" t="s">
        <v>2190</v>
      </c>
      <c s="36" t="s">
        <v>75</v>
      </c>
      <c s="37">
        <v>7</v>
      </c>
      <c s="36">
        <v>0</v>
      </c>
      <c s="36">
        <f>ROUND(G166*H166,6)</f>
      </c>
      <c r="L166" s="38">
        <v>0</v>
      </c>
      <c s="32">
        <f>ROUND(ROUND(L166,2)*ROUND(G166,3),2)</f>
      </c>
      <c s="36" t="s">
        <v>55</v>
      </c>
      <c>
        <f>(M166*21)/100</f>
      </c>
      <c t="s">
        <v>28</v>
      </c>
    </row>
    <row r="167" spans="1:5" ht="12.75">
      <c r="A167" s="35" t="s">
        <v>56</v>
      </c>
      <c r="E167" s="39" t="s">
        <v>2090</v>
      </c>
    </row>
    <row r="168" spans="1:5" ht="25.5">
      <c r="A168" s="35" t="s">
        <v>57</v>
      </c>
      <c r="E168" s="40" t="s">
        <v>2167</v>
      </c>
    </row>
    <row r="169" spans="1:5" ht="165.75">
      <c r="A169" t="s">
        <v>58</v>
      </c>
      <c r="E169" s="39" t="s">
        <v>2188</v>
      </c>
    </row>
    <row r="170" spans="1:16" ht="25.5">
      <c r="A170" t="s">
        <v>50</v>
      </c>
      <c s="34" t="s">
        <v>197</v>
      </c>
      <c s="34" t="s">
        <v>2191</v>
      </c>
      <c s="35" t="s">
        <v>5</v>
      </c>
      <c s="6" t="s">
        <v>2192</v>
      </c>
      <c s="36" t="s">
        <v>75</v>
      </c>
      <c s="37">
        <v>2</v>
      </c>
      <c s="36">
        <v>0</v>
      </c>
      <c s="36">
        <f>ROUND(G170*H170,6)</f>
      </c>
      <c r="L170" s="38">
        <v>0</v>
      </c>
      <c s="32">
        <f>ROUND(ROUND(L170,2)*ROUND(G170,3),2)</f>
      </c>
      <c s="36" t="s">
        <v>55</v>
      </c>
      <c>
        <f>(M170*21)/100</f>
      </c>
      <c t="s">
        <v>28</v>
      </c>
    </row>
    <row r="171" spans="1:5" ht="12.75">
      <c r="A171" s="35" t="s">
        <v>56</v>
      </c>
      <c r="E171" s="39" t="s">
        <v>2090</v>
      </c>
    </row>
    <row r="172" spans="1:5" ht="25.5">
      <c r="A172" s="35" t="s">
        <v>57</v>
      </c>
      <c r="E172" s="40" t="s">
        <v>2167</v>
      </c>
    </row>
    <row r="173" spans="1:5" ht="165.75">
      <c r="A173" t="s">
        <v>58</v>
      </c>
      <c r="E173" s="39" t="s">
        <v>2188</v>
      </c>
    </row>
    <row r="174" spans="1:16" ht="12.75">
      <c r="A174" t="s">
        <v>50</v>
      </c>
      <c s="34" t="s">
        <v>201</v>
      </c>
      <c s="34" t="s">
        <v>2193</v>
      </c>
      <c s="35" t="s">
        <v>5</v>
      </c>
      <c s="6" t="s">
        <v>2194</v>
      </c>
      <c s="36" t="s">
        <v>75</v>
      </c>
      <c s="37">
        <v>1</v>
      </c>
      <c s="36">
        <v>0</v>
      </c>
      <c s="36">
        <f>ROUND(G174*H174,6)</f>
      </c>
      <c r="L174" s="38">
        <v>0</v>
      </c>
      <c s="32">
        <f>ROUND(ROUND(L174,2)*ROUND(G174,3),2)</f>
      </c>
      <c s="36" t="s">
        <v>55</v>
      </c>
      <c>
        <f>(M174*21)/100</f>
      </c>
      <c t="s">
        <v>28</v>
      </c>
    </row>
    <row r="175" spans="1:5" ht="12.75">
      <c r="A175" s="35" t="s">
        <v>56</v>
      </c>
      <c r="E175" s="39" t="s">
        <v>2090</v>
      </c>
    </row>
    <row r="176" spans="1:5" ht="25.5">
      <c r="A176" s="35" t="s">
        <v>57</v>
      </c>
      <c r="E176" s="40" t="s">
        <v>2184</v>
      </c>
    </row>
    <row r="177" spans="1:5" ht="165.75">
      <c r="A177" t="s">
        <v>58</v>
      </c>
      <c r="E177" s="39" t="s">
        <v>2195</v>
      </c>
    </row>
    <row r="178" spans="1:16" ht="12.75">
      <c r="A178" t="s">
        <v>50</v>
      </c>
      <c s="34" t="s">
        <v>205</v>
      </c>
      <c s="34" t="s">
        <v>2196</v>
      </c>
      <c s="35" t="s">
        <v>5</v>
      </c>
      <c s="6" t="s">
        <v>2197</v>
      </c>
      <c s="36" t="s">
        <v>75</v>
      </c>
      <c s="37">
        <v>1</v>
      </c>
      <c s="36">
        <v>0</v>
      </c>
      <c s="36">
        <f>ROUND(G178*H178,6)</f>
      </c>
      <c r="L178" s="38">
        <v>0</v>
      </c>
      <c s="32">
        <f>ROUND(ROUND(L178,2)*ROUND(G178,3),2)</f>
      </c>
      <c s="36" t="s">
        <v>55</v>
      </c>
      <c>
        <f>(M178*21)/100</f>
      </c>
      <c t="s">
        <v>28</v>
      </c>
    </row>
    <row r="179" spans="1:5" ht="12.75">
      <c r="A179" s="35" t="s">
        <v>56</v>
      </c>
      <c r="E179" s="39" t="s">
        <v>2090</v>
      </c>
    </row>
    <row r="180" spans="1:5" ht="25.5">
      <c r="A180" s="35" t="s">
        <v>57</v>
      </c>
      <c r="E180" s="40" t="s">
        <v>2163</v>
      </c>
    </row>
    <row r="181" spans="1:5" ht="165.75">
      <c r="A181" t="s">
        <v>58</v>
      </c>
      <c r="E181" s="39" t="s">
        <v>2198</v>
      </c>
    </row>
    <row r="182" spans="1:16" ht="12.75">
      <c r="A182" t="s">
        <v>50</v>
      </c>
      <c s="34" t="s">
        <v>209</v>
      </c>
      <c s="34" t="s">
        <v>2199</v>
      </c>
      <c s="35" t="s">
        <v>5</v>
      </c>
      <c s="6" t="s">
        <v>2200</v>
      </c>
      <c s="36" t="s">
        <v>75</v>
      </c>
      <c s="37">
        <v>1</v>
      </c>
      <c s="36">
        <v>0</v>
      </c>
      <c s="36">
        <f>ROUND(G182*H182,6)</f>
      </c>
      <c r="L182" s="38">
        <v>0</v>
      </c>
      <c s="32">
        <f>ROUND(ROUND(L182,2)*ROUND(G182,3),2)</f>
      </c>
      <c s="36" t="s">
        <v>55</v>
      </c>
      <c>
        <f>(M182*21)/100</f>
      </c>
      <c t="s">
        <v>28</v>
      </c>
    </row>
    <row r="183" spans="1:5" ht="12.75">
      <c r="A183" s="35" t="s">
        <v>56</v>
      </c>
      <c r="E183" s="39" t="s">
        <v>2090</v>
      </c>
    </row>
    <row r="184" spans="1:5" ht="25.5">
      <c r="A184" s="35" t="s">
        <v>57</v>
      </c>
      <c r="E184" s="40" t="s">
        <v>2184</v>
      </c>
    </row>
    <row r="185" spans="1:5" ht="191.25">
      <c r="A185" t="s">
        <v>58</v>
      </c>
      <c r="E185" s="39" t="s">
        <v>2201</v>
      </c>
    </row>
    <row r="186" spans="1:16" ht="12.75">
      <c r="A186" t="s">
        <v>50</v>
      </c>
      <c s="34" t="s">
        <v>213</v>
      </c>
      <c s="34" t="s">
        <v>2202</v>
      </c>
      <c s="35" t="s">
        <v>5</v>
      </c>
      <c s="6" t="s">
        <v>2203</v>
      </c>
      <c s="36" t="s">
        <v>75</v>
      </c>
      <c s="37">
        <v>1</v>
      </c>
      <c s="36">
        <v>0</v>
      </c>
      <c s="36">
        <f>ROUND(G186*H186,6)</f>
      </c>
      <c r="L186" s="38">
        <v>0</v>
      </c>
      <c s="32">
        <f>ROUND(ROUND(L186,2)*ROUND(G186,3),2)</f>
      </c>
      <c s="36" t="s">
        <v>55</v>
      </c>
      <c>
        <f>(M186*21)/100</f>
      </c>
      <c t="s">
        <v>28</v>
      </c>
    </row>
    <row r="187" spans="1:5" ht="12.75">
      <c r="A187" s="35" t="s">
        <v>56</v>
      </c>
      <c r="E187" s="39" t="s">
        <v>2090</v>
      </c>
    </row>
    <row r="188" spans="1:5" ht="25.5">
      <c r="A188" s="35" t="s">
        <v>57</v>
      </c>
      <c r="E188" s="40" t="s">
        <v>2163</v>
      </c>
    </row>
    <row r="189" spans="1:5" ht="191.25">
      <c r="A189" t="s">
        <v>58</v>
      </c>
      <c r="E189" s="39" t="s">
        <v>2204</v>
      </c>
    </row>
    <row r="190" spans="1:16" ht="12.75">
      <c r="A190" t="s">
        <v>50</v>
      </c>
      <c s="34" t="s">
        <v>218</v>
      </c>
      <c s="34" t="s">
        <v>2205</v>
      </c>
      <c s="35" t="s">
        <v>5</v>
      </c>
      <c s="6" t="s">
        <v>2206</v>
      </c>
      <c s="36" t="s">
        <v>75</v>
      </c>
      <c s="37">
        <v>1</v>
      </c>
      <c s="36">
        <v>0</v>
      </c>
      <c s="36">
        <f>ROUND(G190*H190,6)</f>
      </c>
      <c r="L190" s="38">
        <v>0</v>
      </c>
      <c s="32">
        <f>ROUND(ROUND(L190,2)*ROUND(G190,3),2)</f>
      </c>
      <c s="36" t="s">
        <v>55</v>
      </c>
      <c>
        <f>(M190*21)/100</f>
      </c>
      <c t="s">
        <v>28</v>
      </c>
    </row>
    <row r="191" spans="1:5" ht="12.75">
      <c r="A191" s="35" t="s">
        <v>56</v>
      </c>
      <c r="E191" s="39" t="s">
        <v>2090</v>
      </c>
    </row>
    <row r="192" spans="1:5" ht="25.5">
      <c r="A192" s="35" t="s">
        <v>57</v>
      </c>
      <c r="E192" s="40" t="s">
        <v>2184</v>
      </c>
    </row>
    <row r="193" spans="1:5" ht="165.75">
      <c r="A193" t="s">
        <v>58</v>
      </c>
      <c r="E193" s="39" t="s">
        <v>2185</v>
      </c>
    </row>
    <row r="194" spans="1:16" ht="12.75">
      <c r="A194" t="s">
        <v>50</v>
      </c>
      <c s="34" t="s">
        <v>222</v>
      </c>
      <c s="34" t="s">
        <v>2207</v>
      </c>
      <c s="35" t="s">
        <v>5</v>
      </c>
      <c s="6" t="s">
        <v>2208</v>
      </c>
      <c s="36" t="s">
        <v>75</v>
      </c>
      <c s="37">
        <v>1</v>
      </c>
      <c s="36">
        <v>0</v>
      </c>
      <c s="36">
        <f>ROUND(G194*H194,6)</f>
      </c>
      <c r="L194" s="38">
        <v>0</v>
      </c>
      <c s="32">
        <f>ROUND(ROUND(L194,2)*ROUND(G194,3),2)</f>
      </c>
      <c s="36" t="s">
        <v>55</v>
      </c>
      <c>
        <f>(M194*21)/100</f>
      </c>
      <c t="s">
        <v>28</v>
      </c>
    </row>
    <row r="195" spans="1:5" ht="12.75">
      <c r="A195" s="35" t="s">
        <v>56</v>
      </c>
      <c r="E195" s="39" t="s">
        <v>2090</v>
      </c>
    </row>
    <row r="196" spans="1:5" ht="25.5">
      <c r="A196" s="35" t="s">
        <v>57</v>
      </c>
      <c r="E196" s="40" t="s">
        <v>2163</v>
      </c>
    </row>
    <row r="197" spans="1:5" ht="178.5">
      <c r="A197" t="s">
        <v>58</v>
      </c>
      <c r="E197" s="39" t="s">
        <v>2209</v>
      </c>
    </row>
    <row r="198" spans="1:16" ht="12.75">
      <c r="A198" t="s">
        <v>50</v>
      </c>
      <c s="34" t="s">
        <v>226</v>
      </c>
      <c s="34" t="s">
        <v>2210</v>
      </c>
      <c s="35" t="s">
        <v>5</v>
      </c>
      <c s="6" t="s">
        <v>2211</v>
      </c>
      <c s="36" t="s">
        <v>75</v>
      </c>
      <c s="37">
        <v>1</v>
      </c>
      <c s="36">
        <v>0</v>
      </c>
      <c s="36">
        <f>ROUND(G198*H198,6)</f>
      </c>
      <c r="L198" s="38">
        <v>0</v>
      </c>
      <c s="32">
        <f>ROUND(ROUND(L198,2)*ROUND(G198,3),2)</f>
      </c>
      <c s="36" t="s">
        <v>55</v>
      </c>
      <c>
        <f>(M198*21)/100</f>
      </c>
      <c t="s">
        <v>28</v>
      </c>
    </row>
    <row r="199" spans="1:5" ht="12.75">
      <c r="A199" s="35" t="s">
        <v>56</v>
      </c>
      <c r="E199" s="39" t="s">
        <v>2090</v>
      </c>
    </row>
    <row r="200" spans="1:5" ht="25.5">
      <c r="A200" s="35" t="s">
        <v>57</v>
      </c>
      <c r="E200" s="40" t="s">
        <v>2184</v>
      </c>
    </row>
    <row r="201" spans="1:5" ht="153">
      <c r="A201" t="s">
        <v>58</v>
      </c>
      <c r="E201" s="39" t="s">
        <v>2212</v>
      </c>
    </row>
    <row r="202" spans="1:16" ht="12.75">
      <c r="A202" t="s">
        <v>50</v>
      </c>
      <c s="34" t="s">
        <v>230</v>
      </c>
      <c s="34" t="s">
        <v>2213</v>
      </c>
      <c s="35" t="s">
        <v>5</v>
      </c>
      <c s="6" t="s">
        <v>2214</v>
      </c>
      <c s="36" t="s">
        <v>75</v>
      </c>
      <c s="37">
        <v>1</v>
      </c>
      <c s="36">
        <v>0</v>
      </c>
      <c s="36">
        <f>ROUND(G202*H202,6)</f>
      </c>
      <c r="L202" s="38">
        <v>0</v>
      </c>
      <c s="32">
        <f>ROUND(ROUND(L202,2)*ROUND(G202,3),2)</f>
      </c>
      <c s="36" t="s">
        <v>55</v>
      </c>
      <c>
        <f>(M202*21)/100</f>
      </c>
      <c t="s">
        <v>28</v>
      </c>
    </row>
    <row r="203" spans="1:5" ht="12.75">
      <c r="A203" s="35" t="s">
        <v>56</v>
      </c>
      <c r="E203" s="39" t="s">
        <v>2090</v>
      </c>
    </row>
    <row r="204" spans="1:5" ht="25.5">
      <c r="A204" s="35" t="s">
        <v>57</v>
      </c>
      <c r="E204" s="40" t="s">
        <v>2215</v>
      </c>
    </row>
    <row r="205" spans="1:5" ht="153">
      <c r="A205" t="s">
        <v>58</v>
      </c>
      <c r="E205" s="39" t="s">
        <v>2216</v>
      </c>
    </row>
    <row r="206" spans="1:16" ht="25.5">
      <c r="A206" t="s">
        <v>50</v>
      </c>
      <c s="34" t="s">
        <v>234</v>
      </c>
      <c s="34" t="s">
        <v>2217</v>
      </c>
      <c s="35" t="s">
        <v>5</v>
      </c>
      <c s="6" t="s">
        <v>2218</v>
      </c>
      <c s="36" t="s">
        <v>75</v>
      </c>
      <c s="37">
        <v>1</v>
      </c>
      <c s="36">
        <v>0</v>
      </c>
      <c s="36">
        <f>ROUND(G206*H206,6)</f>
      </c>
      <c r="L206" s="38">
        <v>0</v>
      </c>
      <c s="32">
        <f>ROUND(ROUND(L206,2)*ROUND(G206,3),2)</f>
      </c>
      <c s="36" t="s">
        <v>55</v>
      </c>
      <c>
        <f>(M206*21)/100</f>
      </c>
      <c t="s">
        <v>28</v>
      </c>
    </row>
    <row r="207" spans="1:5" ht="12.75">
      <c r="A207" s="35" t="s">
        <v>56</v>
      </c>
      <c r="E207" s="39" t="s">
        <v>2090</v>
      </c>
    </row>
    <row r="208" spans="1:5" ht="25.5">
      <c r="A208" s="35" t="s">
        <v>57</v>
      </c>
      <c r="E208" s="40" t="s">
        <v>2167</v>
      </c>
    </row>
    <row r="209" spans="1:5" ht="204">
      <c r="A209" t="s">
        <v>58</v>
      </c>
      <c r="E209" s="39" t="s">
        <v>2219</v>
      </c>
    </row>
    <row r="210" spans="1:16" ht="25.5">
      <c r="A210" t="s">
        <v>50</v>
      </c>
      <c s="34" t="s">
        <v>238</v>
      </c>
      <c s="34" t="s">
        <v>2220</v>
      </c>
      <c s="35" t="s">
        <v>5</v>
      </c>
      <c s="6" t="s">
        <v>2221</v>
      </c>
      <c s="36" t="s">
        <v>75</v>
      </c>
      <c s="37">
        <v>1</v>
      </c>
      <c s="36">
        <v>0</v>
      </c>
      <c s="36">
        <f>ROUND(G210*H210,6)</f>
      </c>
      <c r="L210" s="38">
        <v>0</v>
      </c>
      <c s="32">
        <f>ROUND(ROUND(L210,2)*ROUND(G210,3),2)</f>
      </c>
      <c s="36" t="s">
        <v>55</v>
      </c>
      <c>
        <f>(M210*21)/100</f>
      </c>
      <c t="s">
        <v>28</v>
      </c>
    </row>
    <row r="211" spans="1:5" ht="12.75">
      <c r="A211" s="35" t="s">
        <v>56</v>
      </c>
      <c r="E211" s="39" t="s">
        <v>2090</v>
      </c>
    </row>
    <row r="212" spans="1:5" ht="25.5">
      <c r="A212" s="35" t="s">
        <v>57</v>
      </c>
      <c r="E212" s="40" t="s">
        <v>2184</v>
      </c>
    </row>
    <row r="213" spans="1:5" ht="204">
      <c r="A213" t="s">
        <v>58</v>
      </c>
      <c r="E213" s="39" t="s">
        <v>2222</v>
      </c>
    </row>
    <row r="214" spans="1:16" ht="38.25">
      <c r="A214" t="s">
        <v>50</v>
      </c>
      <c s="34" t="s">
        <v>721</v>
      </c>
      <c s="34" t="s">
        <v>2223</v>
      </c>
      <c s="35" t="s">
        <v>5</v>
      </c>
      <c s="6" t="s">
        <v>2224</v>
      </c>
      <c s="36" t="s">
        <v>75</v>
      </c>
      <c s="37">
        <v>1</v>
      </c>
      <c s="36">
        <v>0</v>
      </c>
      <c s="36">
        <f>ROUND(G214*H214,6)</f>
      </c>
      <c r="L214" s="38">
        <v>0</v>
      </c>
      <c s="32">
        <f>ROUND(ROUND(L214,2)*ROUND(G214,3),2)</f>
      </c>
      <c s="36" t="s">
        <v>55</v>
      </c>
      <c>
        <f>(M214*21)/100</f>
      </c>
      <c t="s">
        <v>28</v>
      </c>
    </row>
    <row r="215" spans="1:5" ht="12.75">
      <c r="A215" s="35" t="s">
        <v>56</v>
      </c>
      <c r="E215" s="39" t="s">
        <v>2090</v>
      </c>
    </row>
    <row r="216" spans="1:5" ht="25.5">
      <c r="A216" s="35" t="s">
        <v>57</v>
      </c>
      <c r="E216" s="40" t="s">
        <v>2163</v>
      </c>
    </row>
    <row r="217" spans="1:5" ht="204">
      <c r="A217" t="s">
        <v>58</v>
      </c>
      <c r="E217" s="39" t="s">
        <v>2222</v>
      </c>
    </row>
    <row r="218" spans="1:16" ht="25.5">
      <c r="A218" t="s">
        <v>50</v>
      </c>
      <c s="34" t="s">
        <v>242</v>
      </c>
      <c s="34" t="s">
        <v>2225</v>
      </c>
      <c s="35" t="s">
        <v>5</v>
      </c>
      <c s="6" t="s">
        <v>2226</v>
      </c>
      <c s="36" t="s">
        <v>75</v>
      </c>
      <c s="37">
        <v>1</v>
      </c>
      <c s="36">
        <v>0</v>
      </c>
      <c s="36">
        <f>ROUND(G218*H218,6)</f>
      </c>
      <c r="L218" s="38">
        <v>0</v>
      </c>
      <c s="32">
        <f>ROUND(ROUND(L218,2)*ROUND(G218,3),2)</f>
      </c>
      <c s="36" t="s">
        <v>55</v>
      </c>
      <c>
        <f>(M218*21)/100</f>
      </c>
      <c t="s">
        <v>28</v>
      </c>
    </row>
    <row r="219" spans="1:5" ht="12.75">
      <c r="A219" s="35" t="s">
        <v>56</v>
      </c>
      <c r="E219" s="39" t="s">
        <v>2090</v>
      </c>
    </row>
    <row r="220" spans="1:5" ht="25.5">
      <c r="A220" s="35" t="s">
        <v>57</v>
      </c>
      <c r="E220" s="40" t="s">
        <v>2227</v>
      </c>
    </row>
    <row r="221" spans="1:5" ht="165.75">
      <c r="A221" t="s">
        <v>58</v>
      </c>
      <c r="E221" s="39" t="s">
        <v>2228</v>
      </c>
    </row>
    <row r="222" spans="1:16" ht="25.5">
      <c r="A222" t="s">
        <v>50</v>
      </c>
      <c s="34" t="s">
        <v>246</v>
      </c>
      <c s="34" t="s">
        <v>2229</v>
      </c>
      <c s="35" t="s">
        <v>5</v>
      </c>
      <c s="6" t="s">
        <v>2230</v>
      </c>
      <c s="36" t="s">
        <v>75</v>
      </c>
      <c s="37">
        <v>1</v>
      </c>
      <c s="36">
        <v>0</v>
      </c>
      <c s="36">
        <f>ROUND(G222*H222,6)</f>
      </c>
      <c r="L222" s="38">
        <v>0</v>
      </c>
      <c s="32">
        <f>ROUND(ROUND(L222,2)*ROUND(G222,3),2)</f>
      </c>
      <c s="36" t="s">
        <v>55</v>
      </c>
      <c>
        <f>(M222*21)/100</f>
      </c>
      <c t="s">
        <v>28</v>
      </c>
    </row>
    <row r="223" spans="1:5" ht="12.75">
      <c r="A223" s="35" t="s">
        <v>56</v>
      </c>
      <c r="E223" s="39" t="s">
        <v>2090</v>
      </c>
    </row>
    <row r="224" spans="1:5" ht="25.5">
      <c r="A224" s="35" t="s">
        <v>57</v>
      </c>
      <c r="E224" s="40" t="s">
        <v>2227</v>
      </c>
    </row>
    <row r="225" spans="1:5" ht="165.75">
      <c r="A225" t="s">
        <v>58</v>
      </c>
      <c r="E225" s="39" t="s">
        <v>2228</v>
      </c>
    </row>
    <row r="226" spans="1:16" ht="25.5">
      <c r="A226" t="s">
        <v>50</v>
      </c>
      <c s="34" t="s">
        <v>250</v>
      </c>
      <c s="34" t="s">
        <v>2231</v>
      </c>
      <c s="35" t="s">
        <v>5</v>
      </c>
      <c s="6" t="s">
        <v>2232</v>
      </c>
      <c s="36" t="s">
        <v>75</v>
      </c>
      <c s="37">
        <v>1</v>
      </c>
      <c s="36">
        <v>0</v>
      </c>
      <c s="36">
        <f>ROUND(G226*H226,6)</f>
      </c>
      <c r="L226" s="38">
        <v>0</v>
      </c>
      <c s="32">
        <f>ROUND(ROUND(L226,2)*ROUND(G226,3),2)</f>
      </c>
      <c s="36" t="s">
        <v>55</v>
      </c>
      <c>
        <f>(M226*21)/100</f>
      </c>
      <c t="s">
        <v>28</v>
      </c>
    </row>
    <row r="227" spans="1:5" ht="12.75">
      <c r="A227" s="35" t="s">
        <v>56</v>
      </c>
      <c r="E227" s="39" t="s">
        <v>2090</v>
      </c>
    </row>
    <row r="228" spans="1:5" ht="25.5">
      <c r="A228" s="35" t="s">
        <v>57</v>
      </c>
      <c r="E228" s="40" t="s">
        <v>2227</v>
      </c>
    </row>
    <row r="229" spans="1:5" ht="191.25">
      <c r="A229" t="s">
        <v>58</v>
      </c>
      <c r="E229" s="39" t="s">
        <v>2201</v>
      </c>
    </row>
    <row r="230" spans="1:16" ht="12.75">
      <c r="A230" t="s">
        <v>50</v>
      </c>
      <c s="34" t="s">
        <v>254</v>
      </c>
      <c s="34" t="s">
        <v>2233</v>
      </c>
      <c s="35" t="s">
        <v>5</v>
      </c>
      <c s="6" t="s">
        <v>2234</v>
      </c>
      <c s="36" t="s">
        <v>75</v>
      </c>
      <c s="37">
        <v>2</v>
      </c>
      <c s="36">
        <v>0</v>
      </c>
      <c s="36">
        <f>ROUND(G230*H230,6)</f>
      </c>
      <c r="L230" s="38">
        <v>0</v>
      </c>
      <c s="32">
        <f>ROUND(ROUND(L230,2)*ROUND(G230,3),2)</f>
      </c>
      <c s="36" t="s">
        <v>55</v>
      </c>
      <c>
        <f>(M230*21)/100</f>
      </c>
      <c t="s">
        <v>28</v>
      </c>
    </row>
    <row r="231" spans="1:5" ht="12.75">
      <c r="A231" s="35" t="s">
        <v>56</v>
      </c>
      <c r="E231" s="39" t="s">
        <v>2090</v>
      </c>
    </row>
    <row r="232" spans="1:5" ht="25.5">
      <c r="A232" s="35" t="s">
        <v>57</v>
      </c>
      <c r="E232" s="40" t="s">
        <v>2167</v>
      </c>
    </row>
    <row r="233" spans="1:5" ht="102">
      <c r="A233" t="s">
        <v>58</v>
      </c>
      <c r="E233" s="39" t="s">
        <v>2235</v>
      </c>
    </row>
    <row r="234" spans="1:16" ht="12.75">
      <c r="A234" t="s">
        <v>50</v>
      </c>
      <c s="34" t="s">
        <v>258</v>
      </c>
      <c s="34" t="s">
        <v>2236</v>
      </c>
      <c s="35" t="s">
        <v>5</v>
      </c>
      <c s="6" t="s">
        <v>2237</v>
      </c>
      <c s="36" t="s">
        <v>54</v>
      </c>
      <c s="37">
        <v>4</v>
      </c>
      <c s="36">
        <v>0</v>
      </c>
      <c s="36">
        <f>ROUND(G234*H234,6)</f>
      </c>
      <c r="L234" s="38">
        <v>0</v>
      </c>
      <c s="32">
        <f>ROUND(ROUND(L234,2)*ROUND(G234,3),2)</f>
      </c>
      <c s="36" t="s">
        <v>55</v>
      </c>
      <c>
        <f>(M234*21)/100</f>
      </c>
      <c t="s">
        <v>28</v>
      </c>
    </row>
    <row r="235" spans="1:5" ht="12.75">
      <c r="A235" s="35" t="s">
        <v>56</v>
      </c>
      <c r="E235" s="39" t="s">
        <v>2090</v>
      </c>
    </row>
    <row r="236" spans="1:5" ht="25.5">
      <c r="A236" s="35" t="s">
        <v>57</v>
      </c>
      <c r="E236" s="40" t="s">
        <v>2227</v>
      </c>
    </row>
    <row r="237" spans="1:5" ht="127.5">
      <c r="A237" t="s">
        <v>58</v>
      </c>
      <c r="E237" s="39" t="s">
        <v>2238</v>
      </c>
    </row>
    <row r="238" spans="1:16" ht="12.75">
      <c r="A238" t="s">
        <v>50</v>
      </c>
      <c s="34" t="s">
        <v>262</v>
      </c>
      <c s="34" t="s">
        <v>2239</v>
      </c>
      <c s="35" t="s">
        <v>5</v>
      </c>
      <c s="6" t="s">
        <v>2240</v>
      </c>
      <c s="36" t="s">
        <v>75</v>
      </c>
      <c s="37">
        <v>1</v>
      </c>
      <c s="36">
        <v>0</v>
      </c>
      <c s="36">
        <f>ROUND(G238*H238,6)</f>
      </c>
      <c r="L238" s="38">
        <v>0</v>
      </c>
      <c s="32">
        <f>ROUND(ROUND(L238,2)*ROUND(G238,3),2)</f>
      </c>
      <c s="36" t="s">
        <v>55</v>
      </c>
      <c>
        <f>(M238*21)/100</f>
      </c>
      <c t="s">
        <v>28</v>
      </c>
    </row>
    <row r="239" spans="1:5" ht="12.75">
      <c r="A239" s="35" t="s">
        <v>56</v>
      </c>
      <c r="E239" s="39" t="s">
        <v>2090</v>
      </c>
    </row>
    <row r="240" spans="1:5" ht="25.5">
      <c r="A240" s="35" t="s">
        <v>57</v>
      </c>
      <c r="E240" s="40" t="s">
        <v>2227</v>
      </c>
    </row>
    <row r="241" spans="1:5" ht="165.75">
      <c r="A241" t="s">
        <v>58</v>
      </c>
      <c r="E241" s="39" t="s">
        <v>2241</v>
      </c>
    </row>
    <row r="242" spans="1:16" ht="12.75">
      <c r="A242" t="s">
        <v>50</v>
      </c>
      <c s="34" t="s">
        <v>266</v>
      </c>
      <c s="34" t="s">
        <v>2242</v>
      </c>
      <c s="35" t="s">
        <v>5</v>
      </c>
      <c s="6" t="s">
        <v>2243</v>
      </c>
      <c s="36" t="s">
        <v>75</v>
      </c>
      <c s="37">
        <v>1</v>
      </c>
      <c s="36">
        <v>0</v>
      </c>
      <c s="36">
        <f>ROUND(G242*H242,6)</f>
      </c>
      <c r="L242" s="38">
        <v>0</v>
      </c>
      <c s="32">
        <f>ROUND(ROUND(L242,2)*ROUND(G242,3),2)</f>
      </c>
      <c s="36" t="s">
        <v>55</v>
      </c>
      <c>
        <f>(M242*21)/100</f>
      </c>
      <c t="s">
        <v>28</v>
      </c>
    </row>
    <row r="243" spans="1:5" ht="12.75">
      <c r="A243" s="35" t="s">
        <v>56</v>
      </c>
      <c r="E243" s="39" t="s">
        <v>2090</v>
      </c>
    </row>
    <row r="244" spans="1:5" ht="25.5">
      <c r="A244" s="35" t="s">
        <v>57</v>
      </c>
      <c r="E244" s="40" t="s">
        <v>2227</v>
      </c>
    </row>
    <row r="245" spans="1:5" ht="165.75">
      <c r="A245" t="s">
        <v>58</v>
      </c>
      <c r="E245" s="39" t="s">
        <v>2244</v>
      </c>
    </row>
    <row r="246" spans="1:16" ht="12.75">
      <c r="A246" t="s">
        <v>50</v>
      </c>
      <c s="34" t="s">
        <v>270</v>
      </c>
      <c s="34" t="s">
        <v>2245</v>
      </c>
      <c s="35" t="s">
        <v>5</v>
      </c>
      <c s="6" t="s">
        <v>2246</v>
      </c>
      <c s="36" t="s">
        <v>75</v>
      </c>
      <c s="37">
        <v>1</v>
      </c>
      <c s="36">
        <v>0</v>
      </c>
      <c s="36">
        <f>ROUND(G246*H246,6)</f>
      </c>
      <c r="L246" s="38">
        <v>0</v>
      </c>
      <c s="32">
        <f>ROUND(ROUND(L246,2)*ROUND(G246,3),2)</f>
      </c>
      <c s="36" t="s">
        <v>55</v>
      </c>
      <c>
        <f>(M246*21)/100</f>
      </c>
      <c t="s">
        <v>28</v>
      </c>
    </row>
    <row r="247" spans="1:5" ht="12.75">
      <c r="A247" s="35" t="s">
        <v>56</v>
      </c>
      <c r="E247" s="39" t="s">
        <v>2090</v>
      </c>
    </row>
    <row r="248" spans="1:5" ht="25.5">
      <c r="A248" s="35" t="s">
        <v>57</v>
      </c>
      <c r="E248" s="40" t="s">
        <v>2227</v>
      </c>
    </row>
    <row r="249" spans="1:5" ht="153">
      <c r="A249" t="s">
        <v>58</v>
      </c>
      <c r="E249" s="39" t="s">
        <v>2247</v>
      </c>
    </row>
    <row r="250" spans="1:16" ht="25.5">
      <c r="A250" t="s">
        <v>50</v>
      </c>
      <c s="34" t="s">
        <v>274</v>
      </c>
      <c s="34" t="s">
        <v>2248</v>
      </c>
      <c s="35" t="s">
        <v>5</v>
      </c>
      <c s="6" t="s">
        <v>2249</v>
      </c>
      <c s="36" t="s">
        <v>75</v>
      </c>
      <c s="37">
        <v>1</v>
      </c>
      <c s="36">
        <v>0</v>
      </c>
      <c s="36">
        <f>ROUND(G250*H250,6)</f>
      </c>
      <c r="L250" s="38">
        <v>0</v>
      </c>
      <c s="32">
        <f>ROUND(ROUND(L250,2)*ROUND(G250,3),2)</f>
      </c>
      <c s="36" t="s">
        <v>55</v>
      </c>
      <c>
        <f>(M250*21)/100</f>
      </c>
      <c t="s">
        <v>28</v>
      </c>
    </row>
    <row r="251" spans="1:5" ht="12.75">
      <c r="A251" s="35" t="s">
        <v>56</v>
      </c>
      <c r="E251" s="39" t="s">
        <v>2090</v>
      </c>
    </row>
    <row r="252" spans="1:5" ht="25.5">
      <c r="A252" s="35" t="s">
        <v>57</v>
      </c>
      <c r="E252" s="40" t="s">
        <v>2227</v>
      </c>
    </row>
    <row r="253" spans="1:5" ht="216.75">
      <c r="A253" t="s">
        <v>58</v>
      </c>
      <c r="E253" s="39" t="s">
        <v>2250</v>
      </c>
    </row>
    <row r="254" spans="1:16" ht="12.75">
      <c r="A254" t="s">
        <v>50</v>
      </c>
      <c s="34" t="s">
        <v>278</v>
      </c>
      <c s="34" t="s">
        <v>2251</v>
      </c>
      <c s="35" t="s">
        <v>5</v>
      </c>
      <c s="6" t="s">
        <v>2252</v>
      </c>
      <c s="36" t="s">
        <v>75</v>
      </c>
      <c s="37">
        <v>1</v>
      </c>
      <c s="36">
        <v>0</v>
      </c>
      <c s="36">
        <f>ROUND(G254*H254,6)</f>
      </c>
      <c r="L254" s="38">
        <v>0</v>
      </c>
      <c s="32">
        <f>ROUND(ROUND(L254,2)*ROUND(G254,3),2)</f>
      </c>
      <c s="36" t="s">
        <v>55</v>
      </c>
      <c>
        <f>(M254*21)/100</f>
      </c>
      <c t="s">
        <v>28</v>
      </c>
    </row>
    <row r="255" spans="1:5" ht="12.75">
      <c r="A255" s="35" t="s">
        <v>56</v>
      </c>
      <c r="E255" s="39" t="s">
        <v>2090</v>
      </c>
    </row>
    <row r="256" spans="1:5" ht="25.5">
      <c r="A256" s="35" t="s">
        <v>57</v>
      </c>
      <c r="E256" s="40" t="s">
        <v>2227</v>
      </c>
    </row>
    <row r="257" spans="1:5" ht="204">
      <c r="A257" t="s">
        <v>58</v>
      </c>
      <c r="E257" s="39" t="s">
        <v>2253</v>
      </c>
    </row>
    <row r="258" spans="1:16" ht="12.75">
      <c r="A258" t="s">
        <v>50</v>
      </c>
      <c s="34" t="s">
        <v>282</v>
      </c>
      <c s="34" t="s">
        <v>2254</v>
      </c>
      <c s="35" t="s">
        <v>5</v>
      </c>
      <c s="6" t="s">
        <v>2255</v>
      </c>
      <c s="36" t="s">
        <v>75</v>
      </c>
      <c s="37">
        <v>1</v>
      </c>
      <c s="36">
        <v>0</v>
      </c>
      <c s="36">
        <f>ROUND(G258*H258,6)</f>
      </c>
      <c r="L258" s="38">
        <v>0</v>
      </c>
      <c s="32">
        <f>ROUND(ROUND(L258,2)*ROUND(G258,3),2)</f>
      </c>
      <c s="36" t="s">
        <v>55</v>
      </c>
      <c>
        <f>(M258*21)/100</f>
      </c>
      <c t="s">
        <v>28</v>
      </c>
    </row>
    <row r="259" spans="1:5" ht="12.75">
      <c r="A259" s="35" t="s">
        <v>56</v>
      </c>
      <c r="E259" s="39" t="s">
        <v>2090</v>
      </c>
    </row>
    <row r="260" spans="1:5" ht="25.5">
      <c r="A260" s="35" t="s">
        <v>57</v>
      </c>
      <c r="E260" s="40" t="s">
        <v>2227</v>
      </c>
    </row>
    <row r="261" spans="1:5" ht="204">
      <c r="A261" t="s">
        <v>58</v>
      </c>
      <c r="E261" s="39" t="s">
        <v>2256</v>
      </c>
    </row>
    <row r="262" spans="1:16" ht="12.75">
      <c r="A262" t="s">
        <v>50</v>
      </c>
      <c s="34" t="s">
        <v>286</v>
      </c>
      <c s="34" t="s">
        <v>2254</v>
      </c>
      <c s="35" t="s">
        <v>51</v>
      </c>
      <c s="6" t="s">
        <v>2255</v>
      </c>
      <c s="36" t="s">
        <v>75</v>
      </c>
      <c s="37">
        <v>1</v>
      </c>
      <c s="36">
        <v>0</v>
      </c>
      <c s="36">
        <f>ROUND(G262*H262,6)</f>
      </c>
      <c r="L262" s="38">
        <v>0</v>
      </c>
      <c s="32">
        <f>ROUND(ROUND(L262,2)*ROUND(G262,3),2)</f>
      </c>
      <c s="36" t="s">
        <v>55</v>
      </c>
      <c>
        <f>(M262*21)/100</f>
      </c>
      <c t="s">
        <v>28</v>
      </c>
    </row>
    <row r="263" spans="1:5" ht="12.75">
      <c r="A263" s="35" t="s">
        <v>56</v>
      </c>
      <c r="E263" s="39" t="s">
        <v>2090</v>
      </c>
    </row>
    <row r="264" spans="1:5" ht="25.5">
      <c r="A264" s="35" t="s">
        <v>57</v>
      </c>
      <c r="E264" s="40" t="s">
        <v>2257</v>
      </c>
    </row>
    <row r="265" spans="1:5" ht="140.25">
      <c r="A265" t="s">
        <v>58</v>
      </c>
      <c r="E265" s="39" t="s">
        <v>2258</v>
      </c>
    </row>
    <row r="266" spans="1:16" ht="12.75">
      <c r="A266" t="s">
        <v>50</v>
      </c>
      <c s="34" t="s">
        <v>290</v>
      </c>
      <c s="34" t="s">
        <v>2259</v>
      </c>
      <c s="35" t="s">
        <v>5</v>
      </c>
      <c s="6" t="s">
        <v>2260</v>
      </c>
      <c s="36" t="s">
        <v>75</v>
      </c>
      <c s="37">
        <v>1</v>
      </c>
      <c s="36">
        <v>0</v>
      </c>
      <c s="36">
        <f>ROUND(G266*H266,6)</f>
      </c>
      <c r="L266" s="38">
        <v>0</v>
      </c>
      <c s="32">
        <f>ROUND(ROUND(L266,2)*ROUND(G266,3),2)</f>
      </c>
      <c s="36" t="s">
        <v>55</v>
      </c>
      <c>
        <f>(M266*21)/100</f>
      </c>
      <c t="s">
        <v>28</v>
      </c>
    </row>
    <row r="267" spans="1:5" ht="12.75">
      <c r="A267" s="35" t="s">
        <v>56</v>
      </c>
      <c r="E267" s="39" t="s">
        <v>2090</v>
      </c>
    </row>
    <row r="268" spans="1:5" ht="25.5">
      <c r="A268" s="35" t="s">
        <v>57</v>
      </c>
      <c r="E268" s="40" t="s">
        <v>2261</v>
      </c>
    </row>
    <row r="269" spans="1:5" ht="140.25">
      <c r="A269" t="s">
        <v>58</v>
      </c>
      <c r="E269" s="39" t="s">
        <v>2258</v>
      </c>
    </row>
    <row r="270" spans="1:16" ht="12.75">
      <c r="A270" t="s">
        <v>50</v>
      </c>
      <c s="34" t="s">
        <v>294</v>
      </c>
      <c s="34" t="s">
        <v>2259</v>
      </c>
      <c s="35" t="s">
        <v>51</v>
      </c>
      <c s="6" t="s">
        <v>2260</v>
      </c>
      <c s="36" t="s">
        <v>75</v>
      </c>
      <c s="37">
        <v>1</v>
      </c>
      <c s="36">
        <v>0</v>
      </c>
      <c s="36">
        <f>ROUND(G270*H270,6)</f>
      </c>
      <c r="L270" s="38">
        <v>0</v>
      </c>
      <c s="32">
        <f>ROUND(ROUND(L270,2)*ROUND(G270,3),2)</f>
      </c>
      <c s="36" t="s">
        <v>55</v>
      </c>
      <c>
        <f>(M270*21)/100</f>
      </c>
      <c t="s">
        <v>28</v>
      </c>
    </row>
    <row r="271" spans="1:5" ht="12.75">
      <c r="A271" s="35" t="s">
        <v>56</v>
      </c>
      <c r="E271" s="39" t="s">
        <v>2090</v>
      </c>
    </row>
    <row r="272" spans="1:5" ht="25.5">
      <c r="A272" s="35" t="s">
        <v>57</v>
      </c>
      <c r="E272" s="40" t="s">
        <v>2227</v>
      </c>
    </row>
    <row r="273" spans="1:5" ht="204">
      <c r="A273" t="s">
        <v>58</v>
      </c>
      <c r="E273" s="39" t="s">
        <v>2262</v>
      </c>
    </row>
    <row r="274" spans="1:16" ht="12.75">
      <c r="A274" t="s">
        <v>50</v>
      </c>
      <c s="34" t="s">
        <v>298</v>
      </c>
      <c s="34" t="s">
        <v>2263</v>
      </c>
      <c s="35" t="s">
        <v>5</v>
      </c>
      <c s="6" t="s">
        <v>2264</v>
      </c>
      <c s="36" t="s">
        <v>75</v>
      </c>
      <c s="37">
        <v>1</v>
      </c>
      <c s="36">
        <v>0</v>
      </c>
      <c s="36">
        <f>ROUND(G274*H274,6)</f>
      </c>
      <c r="L274" s="38">
        <v>0</v>
      </c>
      <c s="32">
        <f>ROUND(ROUND(L274,2)*ROUND(G274,3),2)</f>
      </c>
      <c s="36" t="s">
        <v>55</v>
      </c>
      <c>
        <f>(M274*21)/100</f>
      </c>
      <c t="s">
        <v>28</v>
      </c>
    </row>
    <row r="275" spans="1:5" ht="12.75">
      <c r="A275" s="35" t="s">
        <v>56</v>
      </c>
      <c r="E275" s="39" t="s">
        <v>2090</v>
      </c>
    </row>
    <row r="276" spans="1:5" ht="25.5">
      <c r="A276" s="35" t="s">
        <v>57</v>
      </c>
      <c r="E276" s="40" t="s">
        <v>2227</v>
      </c>
    </row>
    <row r="277" spans="1:5" ht="204">
      <c r="A277" t="s">
        <v>58</v>
      </c>
      <c r="E277" s="39" t="s">
        <v>2265</v>
      </c>
    </row>
    <row r="278" spans="1:16" ht="12.75">
      <c r="A278" t="s">
        <v>50</v>
      </c>
      <c s="34" t="s">
        <v>302</v>
      </c>
      <c s="34" t="s">
        <v>2263</v>
      </c>
      <c s="35" t="s">
        <v>51</v>
      </c>
      <c s="6" t="s">
        <v>2264</v>
      </c>
      <c s="36" t="s">
        <v>75</v>
      </c>
      <c s="37">
        <v>1</v>
      </c>
      <c s="36">
        <v>0</v>
      </c>
      <c s="36">
        <f>ROUND(G278*H278,6)</f>
      </c>
      <c r="L278" s="38">
        <v>0</v>
      </c>
      <c s="32">
        <f>ROUND(ROUND(L278,2)*ROUND(G278,3),2)</f>
      </c>
      <c s="36" t="s">
        <v>55</v>
      </c>
      <c>
        <f>(M278*21)/100</f>
      </c>
      <c t="s">
        <v>28</v>
      </c>
    </row>
    <row r="279" spans="1:5" ht="12.75">
      <c r="A279" s="35" t="s">
        <v>56</v>
      </c>
      <c r="E279" s="39" t="s">
        <v>2090</v>
      </c>
    </row>
    <row r="280" spans="1:5" ht="25.5">
      <c r="A280" s="35" t="s">
        <v>57</v>
      </c>
      <c r="E280" s="40" t="s">
        <v>2257</v>
      </c>
    </row>
    <row r="281" spans="1:5" ht="140.25">
      <c r="A281" t="s">
        <v>58</v>
      </c>
      <c r="E281" s="39" t="s">
        <v>2266</v>
      </c>
    </row>
    <row r="282" spans="1:16" ht="12.75">
      <c r="A282" t="s">
        <v>50</v>
      </c>
      <c s="34" t="s">
        <v>306</v>
      </c>
      <c s="34" t="s">
        <v>2267</v>
      </c>
      <c s="35" t="s">
        <v>5</v>
      </c>
      <c s="6" t="s">
        <v>2268</v>
      </c>
      <c s="36" t="s">
        <v>75</v>
      </c>
      <c s="37">
        <v>1</v>
      </c>
      <c s="36">
        <v>0</v>
      </c>
      <c s="36">
        <f>ROUND(G282*H282,6)</f>
      </c>
      <c r="L282" s="38">
        <v>0</v>
      </c>
      <c s="32">
        <f>ROUND(ROUND(L282,2)*ROUND(G282,3),2)</f>
      </c>
      <c s="36" t="s">
        <v>55</v>
      </c>
      <c>
        <f>(M282*21)/100</f>
      </c>
      <c t="s">
        <v>28</v>
      </c>
    </row>
    <row r="283" spans="1:5" ht="12.75">
      <c r="A283" s="35" t="s">
        <v>56</v>
      </c>
      <c r="E283" s="39" t="s">
        <v>2090</v>
      </c>
    </row>
    <row r="284" spans="1:5" ht="25.5">
      <c r="A284" s="35" t="s">
        <v>57</v>
      </c>
      <c r="E284" s="40" t="s">
        <v>2261</v>
      </c>
    </row>
    <row r="285" spans="1:5" ht="140.25">
      <c r="A285" t="s">
        <v>58</v>
      </c>
      <c r="E285" s="39" t="s">
        <v>2266</v>
      </c>
    </row>
    <row r="286" spans="1:16" ht="12.75">
      <c r="A286" t="s">
        <v>50</v>
      </c>
      <c s="34" t="s">
        <v>310</v>
      </c>
      <c s="34" t="s">
        <v>2267</v>
      </c>
      <c s="35" t="s">
        <v>51</v>
      </c>
      <c s="6" t="s">
        <v>2268</v>
      </c>
      <c s="36" t="s">
        <v>75</v>
      </c>
      <c s="37">
        <v>1</v>
      </c>
      <c s="36">
        <v>0</v>
      </c>
      <c s="36">
        <f>ROUND(G286*H286,6)</f>
      </c>
      <c r="L286" s="38">
        <v>0</v>
      </c>
      <c s="32">
        <f>ROUND(ROUND(L286,2)*ROUND(G286,3),2)</f>
      </c>
      <c s="36" t="s">
        <v>55</v>
      </c>
      <c>
        <f>(M286*21)/100</f>
      </c>
      <c t="s">
        <v>28</v>
      </c>
    </row>
    <row r="287" spans="1:5" ht="12.75">
      <c r="A287" s="35" t="s">
        <v>56</v>
      </c>
      <c r="E287" s="39" t="s">
        <v>2090</v>
      </c>
    </row>
    <row r="288" spans="1:5" ht="25.5">
      <c r="A288" s="35" t="s">
        <v>57</v>
      </c>
      <c r="E288" s="40" t="s">
        <v>2227</v>
      </c>
    </row>
    <row r="289" spans="1:5" ht="204">
      <c r="A289" t="s">
        <v>58</v>
      </c>
      <c r="E289" s="39" t="s">
        <v>2269</v>
      </c>
    </row>
    <row r="290" spans="1:16" ht="25.5">
      <c r="A290" t="s">
        <v>50</v>
      </c>
      <c s="34" t="s">
        <v>314</v>
      </c>
      <c s="34" t="s">
        <v>2270</v>
      </c>
      <c s="35" t="s">
        <v>5</v>
      </c>
      <c s="6" t="s">
        <v>2271</v>
      </c>
      <c s="36" t="s">
        <v>75</v>
      </c>
      <c s="37">
        <v>1</v>
      </c>
      <c s="36">
        <v>0</v>
      </c>
      <c s="36">
        <f>ROUND(G290*H290,6)</f>
      </c>
      <c r="L290" s="38">
        <v>0</v>
      </c>
      <c s="32">
        <f>ROUND(ROUND(L290,2)*ROUND(G290,3),2)</f>
      </c>
      <c s="36" t="s">
        <v>55</v>
      </c>
      <c>
        <f>(M290*21)/100</f>
      </c>
      <c t="s">
        <v>28</v>
      </c>
    </row>
    <row r="291" spans="1:5" ht="12.75">
      <c r="A291" s="35" t="s">
        <v>56</v>
      </c>
      <c r="E291" s="39" t="s">
        <v>2090</v>
      </c>
    </row>
    <row r="292" spans="1:5" ht="25.5">
      <c r="A292" s="35" t="s">
        <v>57</v>
      </c>
      <c r="E292" s="40" t="s">
        <v>2227</v>
      </c>
    </row>
    <row r="293" spans="1:5" ht="165.75">
      <c r="A293" t="s">
        <v>58</v>
      </c>
      <c r="E293" s="39" t="s">
        <v>2185</v>
      </c>
    </row>
    <row r="294" spans="1:16" ht="12.75">
      <c r="A294" t="s">
        <v>50</v>
      </c>
      <c s="34" t="s">
        <v>318</v>
      </c>
      <c s="34" t="s">
        <v>2272</v>
      </c>
      <c s="35" t="s">
        <v>5</v>
      </c>
      <c s="6" t="s">
        <v>2273</v>
      </c>
      <c s="36" t="s">
        <v>75</v>
      </c>
      <c s="37">
        <v>1</v>
      </c>
      <c s="36">
        <v>0</v>
      </c>
      <c s="36">
        <f>ROUND(G294*H294,6)</f>
      </c>
      <c r="L294" s="38">
        <v>0</v>
      </c>
      <c s="32">
        <f>ROUND(ROUND(L294,2)*ROUND(G294,3),2)</f>
      </c>
      <c s="36" t="s">
        <v>55</v>
      </c>
      <c>
        <f>(M294*21)/100</f>
      </c>
      <c t="s">
        <v>28</v>
      </c>
    </row>
    <row r="295" spans="1:5" ht="12.75">
      <c r="A295" s="35" t="s">
        <v>56</v>
      </c>
      <c r="E295" s="39" t="s">
        <v>2090</v>
      </c>
    </row>
    <row r="296" spans="1:5" ht="25.5">
      <c r="A296" s="35" t="s">
        <v>57</v>
      </c>
      <c r="E296" s="40" t="s">
        <v>2227</v>
      </c>
    </row>
    <row r="297" spans="1:5" ht="204">
      <c r="A297" t="s">
        <v>58</v>
      </c>
      <c r="E297" s="39" t="s">
        <v>2274</v>
      </c>
    </row>
    <row r="298" spans="1:16" ht="12.75">
      <c r="A298" t="s">
        <v>50</v>
      </c>
      <c s="34" t="s">
        <v>773</v>
      </c>
      <c s="34" t="s">
        <v>2275</v>
      </c>
      <c s="35" t="s">
        <v>5</v>
      </c>
      <c s="6" t="s">
        <v>2276</v>
      </c>
      <c s="36" t="s">
        <v>75</v>
      </c>
      <c s="37">
        <v>1</v>
      </c>
      <c s="36">
        <v>0</v>
      </c>
      <c s="36">
        <f>ROUND(G298*H298,6)</f>
      </c>
      <c r="L298" s="38">
        <v>0</v>
      </c>
      <c s="32">
        <f>ROUND(ROUND(L298,2)*ROUND(G298,3),2)</f>
      </c>
      <c s="36" t="s">
        <v>55</v>
      </c>
      <c>
        <f>(M298*21)/100</f>
      </c>
      <c t="s">
        <v>28</v>
      </c>
    </row>
    <row r="299" spans="1:5" ht="12.75">
      <c r="A299" s="35" t="s">
        <v>56</v>
      </c>
      <c r="E299" s="39" t="s">
        <v>2090</v>
      </c>
    </row>
    <row r="300" spans="1:5" ht="25.5">
      <c r="A300" s="35" t="s">
        <v>57</v>
      </c>
      <c r="E300" s="40" t="s">
        <v>2227</v>
      </c>
    </row>
    <row r="301" spans="1:5" ht="204">
      <c r="A301" t="s">
        <v>58</v>
      </c>
      <c r="E301" s="39" t="s">
        <v>2277</v>
      </c>
    </row>
    <row r="302" spans="1:16" ht="25.5">
      <c r="A302" t="s">
        <v>50</v>
      </c>
      <c s="34" t="s">
        <v>1973</v>
      </c>
      <c s="34" t="s">
        <v>2278</v>
      </c>
      <c s="35" t="s">
        <v>5</v>
      </c>
      <c s="6" t="s">
        <v>2279</v>
      </c>
      <c s="36" t="s">
        <v>75</v>
      </c>
      <c s="37">
        <v>1</v>
      </c>
      <c s="36">
        <v>0</v>
      </c>
      <c s="36">
        <f>ROUND(G302*H302,6)</f>
      </c>
      <c r="L302" s="38">
        <v>0</v>
      </c>
      <c s="32">
        <f>ROUND(ROUND(L302,2)*ROUND(G302,3),2)</f>
      </c>
      <c s="36" t="s">
        <v>55</v>
      </c>
      <c>
        <f>(M302*21)/100</f>
      </c>
      <c t="s">
        <v>28</v>
      </c>
    </row>
    <row r="303" spans="1:5" ht="12.75">
      <c r="A303" s="35" t="s">
        <v>56</v>
      </c>
      <c r="E303" s="39" t="s">
        <v>2090</v>
      </c>
    </row>
    <row r="304" spans="1:5" ht="25.5">
      <c r="A304" s="35" t="s">
        <v>57</v>
      </c>
      <c r="E304" s="40" t="s">
        <v>2227</v>
      </c>
    </row>
    <row r="305" spans="1:5" ht="204">
      <c r="A305" t="s">
        <v>58</v>
      </c>
      <c r="E305" s="39" t="s">
        <v>2280</v>
      </c>
    </row>
    <row r="306" spans="1:16" ht="25.5">
      <c r="A306" t="s">
        <v>50</v>
      </c>
      <c s="34" t="s">
        <v>322</v>
      </c>
      <c s="34" t="s">
        <v>2278</v>
      </c>
      <c s="35" t="s">
        <v>51</v>
      </c>
      <c s="6" t="s">
        <v>2279</v>
      </c>
      <c s="36" t="s">
        <v>75</v>
      </c>
      <c s="37">
        <v>1</v>
      </c>
      <c s="36">
        <v>0</v>
      </c>
      <c s="36">
        <f>ROUND(G306*H306,6)</f>
      </c>
      <c r="L306" s="38">
        <v>0</v>
      </c>
      <c s="32">
        <f>ROUND(ROUND(L306,2)*ROUND(G306,3),2)</f>
      </c>
      <c s="36" t="s">
        <v>55</v>
      </c>
      <c>
        <f>(M306*21)/100</f>
      </c>
      <c t="s">
        <v>28</v>
      </c>
    </row>
    <row r="307" spans="1:5" ht="12.75">
      <c r="A307" s="35" t="s">
        <v>56</v>
      </c>
      <c r="E307" s="39" t="s">
        <v>2090</v>
      </c>
    </row>
    <row r="308" spans="1:5" ht="25.5">
      <c r="A308" s="35" t="s">
        <v>57</v>
      </c>
      <c r="E308" s="40" t="s">
        <v>2257</v>
      </c>
    </row>
    <row r="309" spans="1:5" ht="204">
      <c r="A309" t="s">
        <v>58</v>
      </c>
      <c r="E309" s="39" t="s">
        <v>2280</v>
      </c>
    </row>
    <row r="310" spans="1:16" ht="25.5">
      <c r="A310" t="s">
        <v>50</v>
      </c>
      <c s="34" t="s">
        <v>326</v>
      </c>
      <c s="34" t="s">
        <v>2281</v>
      </c>
      <c s="35" t="s">
        <v>5</v>
      </c>
      <c s="6" t="s">
        <v>2282</v>
      </c>
      <c s="36" t="s">
        <v>75</v>
      </c>
      <c s="37">
        <v>2</v>
      </c>
      <c s="36">
        <v>0</v>
      </c>
      <c s="36">
        <f>ROUND(G310*H310,6)</f>
      </c>
      <c r="L310" s="38">
        <v>0</v>
      </c>
      <c s="32">
        <f>ROUND(ROUND(L310,2)*ROUND(G310,3),2)</f>
      </c>
      <c s="36" t="s">
        <v>55</v>
      </c>
      <c>
        <f>(M310*21)/100</f>
      </c>
      <c t="s">
        <v>28</v>
      </c>
    </row>
    <row r="311" spans="1:5" ht="12.75">
      <c r="A311" s="35" t="s">
        <v>56</v>
      </c>
      <c r="E311" s="39" t="s">
        <v>2090</v>
      </c>
    </row>
    <row r="312" spans="1:5" ht="25.5">
      <c r="A312" s="35" t="s">
        <v>57</v>
      </c>
      <c r="E312" s="40" t="s">
        <v>2167</v>
      </c>
    </row>
    <row r="313" spans="1:5" ht="63.75">
      <c r="A313" t="s">
        <v>58</v>
      </c>
      <c r="E313" s="39" t="s">
        <v>2283</v>
      </c>
    </row>
    <row r="314" spans="1:13" ht="12.75">
      <c r="A314" t="s">
        <v>47</v>
      </c>
      <c r="C314" s="31" t="s">
        <v>2284</v>
      </c>
      <c r="E314" s="33" t="s">
        <v>2285</v>
      </c>
      <c r="J314" s="32">
        <f>0</f>
      </c>
      <c s="32">
        <f>0</f>
      </c>
      <c s="32">
        <f>0+L315+L319+L323+L327+L331+L335</f>
      </c>
      <c s="32">
        <f>0+M315+M319+M323+M327+M331+M335</f>
      </c>
    </row>
    <row r="315" spans="1:16" ht="25.5">
      <c r="A315" t="s">
        <v>50</v>
      </c>
      <c s="34" t="s">
        <v>330</v>
      </c>
      <c s="34" t="s">
        <v>2286</v>
      </c>
      <c s="35" t="s">
        <v>5</v>
      </c>
      <c s="6" t="s">
        <v>2287</v>
      </c>
      <c s="36" t="s">
        <v>75</v>
      </c>
      <c s="37">
        <v>3</v>
      </c>
      <c s="36">
        <v>0</v>
      </c>
      <c s="36">
        <f>ROUND(G315*H315,6)</f>
      </c>
      <c r="L315" s="38">
        <v>0</v>
      </c>
      <c s="32">
        <f>ROUND(ROUND(L315,2)*ROUND(G315,3),2)</f>
      </c>
      <c s="36" t="s">
        <v>55</v>
      </c>
      <c>
        <f>(M315*21)/100</f>
      </c>
      <c t="s">
        <v>28</v>
      </c>
    </row>
    <row r="316" spans="1:5" ht="12.75">
      <c r="A316" s="35" t="s">
        <v>56</v>
      </c>
      <c r="E316" s="39" t="s">
        <v>2090</v>
      </c>
    </row>
    <row r="317" spans="1:5" ht="38.25">
      <c r="A317" s="35" t="s">
        <v>57</v>
      </c>
      <c r="E317" s="40" t="s">
        <v>2288</v>
      </c>
    </row>
    <row r="318" spans="1:5" ht="76.5">
      <c r="A318" t="s">
        <v>58</v>
      </c>
      <c r="E318" s="39" t="s">
        <v>2289</v>
      </c>
    </row>
    <row r="319" spans="1:16" ht="38.25">
      <c r="A319" t="s">
        <v>50</v>
      </c>
      <c s="34" t="s">
        <v>334</v>
      </c>
      <c s="34" t="s">
        <v>2290</v>
      </c>
      <c s="35" t="s">
        <v>5</v>
      </c>
      <c s="6" t="s">
        <v>2291</v>
      </c>
      <c s="36" t="s">
        <v>75</v>
      </c>
      <c s="37">
        <v>2</v>
      </c>
      <c s="36">
        <v>0</v>
      </c>
      <c s="36">
        <f>ROUND(G319*H319,6)</f>
      </c>
      <c r="L319" s="38">
        <v>0</v>
      </c>
      <c s="32">
        <f>ROUND(ROUND(L319,2)*ROUND(G319,3),2)</f>
      </c>
      <c s="36" t="s">
        <v>55</v>
      </c>
      <c>
        <f>(M319*21)/100</f>
      </c>
      <c t="s">
        <v>28</v>
      </c>
    </row>
    <row r="320" spans="1:5" ht="12.75">
      <c r="A320" s="35" t="s">
        <v>56</v>
      </c>
      <c r="E320" s="39" t="s">
        <v>2090</v>
      </c>
    </row>
    <row r="321" spans="1:5" ht="38.25">
      <c r="A321" s="35" t="s">
        <v>57</v>
      </c>
      <c r="E321" s="40" t="s">
        <v>2292</v>
      </c>
    </row>
    <row r="322" spans="1:5" ht="63.75">
      <c r="A322" t="s">
        <v>58</v>
      </c>
      <c r="E322" s="39" t="s">
        <v>2293</v>
      </c>
    </row>
    <row r="323" spans="1:16" ht="25.5">
      <c r="A323" t="s">
        <v>50</v>
      </c>
      <c s="34" t="s">
        <v>338</v>
      </c>
      <c s="34" t="s">
        <v>2294</v>
      </c>
      <c s="35" t="s">
        <v>5</v>
      </c>
      <c s="6" t="s">
        <v>2295</v>
      </c>
      <c s="36" t="s">
        <v>75</v>
      </c>
      <c s="37">
        <v>3</v>
      </c>
      <c s="36">
        <v>0</v>
      </c>
      <c s="36">
        <f>ROUND(G323*H323,6)</f>
      </c>
      <c r="L323" s="38">
        <v>0</v>
      </c>
      <c s="32">
        <f>ROUND(ROUND(L323,2)*ROUND(G323,3),2)</f>
      </c>
      <c s="36" t="s">
        <v>55</v>
      </c>
      <c>
        <f>(M323*21)/100</f>
      </c>
      <c t="s">
        <v>28</v>
      </c>
    </row>
    <row r="324" spans="1:5" ht="12.75">
      <c r="A324" s="35" t="s">
        <v>56</v>
      </c>
      <c r="E324" s="39" t="s">
        <v>2090</v>
      </c>
    </row>
    <row r="325" spans="1:5" ht="38.25">
      <c r="A325" s="35" t="s">
        <v>57</v>
      </c>
      <c r="E325" s="40" t="s">
        <v>2288</v>
      </c>
    </row>
    <row r="326" spans="1:5" ht="89.25">
      <c r="A326" t="s">
        <v>58</v>
      </c>
      <c r="E326" s="39" t="s">
        <v>2296</v>
      </c>
    </row>
    <row r="327" spans="1:16" ht="12.75">
      <c r="A327" t="s">
        <v>50</v>
      </c>
      <c s="34" t="s">
        <v>2297</v>
      </c>
      <c s="34" t="s">
        <v>2298</v>
      </c>
      <c s="35" t="s">
        <v>5</v>
      </c>
      <c s="6" t="s">
        <v>2299</v>
      </c>
      <c s="36" t="s">
        <v>54</v>
      </c>
      <c s="37">
        <v>24</v>
      </c>
      <c s="36">
        <v>0</v>
      </c>
      <c s="36">
        <f>ROUND(G327*H327,6)</f>
      </c>
      <c r="L327" s="38">
        <v>0</v>
      </c>
      <c s="32">
        <f>ROUND(ROUND(L327,2)*ROUND(G327,3),2)</f>
      </c>
      <c s="36" t="s">
        <v>55</v>
      </c>
      <c>
        <f>(M327*21)/100</f>
      </c>
      <c t="s">
        <v>28</v>
      </c>
    </row>
    <row r="328" spans="1:5" ht="12.75">
      <c r="A328" s="35" t="s">
        <v>56</v>
      </c>
      <c r="E328" s="39" t="s">
        <v>2090</v>
      </c>
    </row>
    <row r="329" spans="1:5" ht="25.5">
      <c r="A329" s="35" t="s">
        <v>57</v>
      </c>
      <c r="E329" s="40" t="s">
        <v>2300</v>
      </c>
    </row>
    <row r="330" spans="1:5" ht="89.25">
      <c r="A330" t="s">
        <v>58</v>
      </c>
      <c r="E330" s="39" t="s">
        <v>2301</v>
      </c>
    </row>
    <row r="331" spans="1:16" ht="12.75">
      <c r="A331" t="s">
        <v>50</v>
      </c>
      <c s="34" t="s">
        <v>342</v>
      </c>
      <c s="34" t="s">
        <v>968</v>
      </c>
      <c s="35" t="s">
        <v>5</v>
      </c>
      <c s="6" t="s">
        <v>969</v>
      </c>
      <c s="36" t="s">
        <v>54</v>
      </c>
      <c s="37">
        <v>4</v>
      </c>
      <c s="36">
        <v>0</v>
      </c>
      <c s="36">
        <f>ROUND(G331*H331,6)</f>
      </c>
      <c r="L331" s="38">
        <v>0</v>
      </c>
      <c s="32">
        <f>ROUND(ROUND(L331,2)*ROUND(G331,3),2)</f>
      </c>
      <c s="36" t="s">
        <v>55</v>
      </c>
      <c>
        <f>(M331*21)/100</f>
      </c>
      <c t="s">
        <v>28</v>
      </c>
    </row>
    <row r="332" spans="1:5" ht="12.75">
      <c r="A332" s="35" t="s">
        <v>56</v>
      </c>
      <c r="E332" s="39" t="s">
        <v>2090</v>
      </c>
    </row>
    <row r="333" spans="1:5" ht="25.5">
      <c r="A333" s="35" t="s">
        <v>57</v>
      </c>
      <c r="E333" s="40" t="s">
        <v>2300</v>
      </c>
    </row>
    <row r="334" spans="1:5" ht="89.25">
      <c r="A334" t="s">
        <v>58</v>
      </c>
      <c r="E334" s="39" t="s">
        <v>2302</v>
      </c>
    </row>
    <row r="335" spans="1:16" ht="12.75">
      <c r="A335" t="s">
        <v>50</v>
      </c>
      <c s="34" t="s">
        <v>2303</v>
      </c>
      <c s="34" t="s">
        <v>972</v>
      </c>
      <c s="35" t="s">
        <v>5</v>
      </c>
      <c s="6" t="s">
        <v>973</v>
      </c>
      <c s="36" t="s">
        <v>54</v>
      </c>
      <c s="37">
        <v>4</v>
      </c>
      <c s="36">
        <v>0</v>
      </c>
      <c s="36">
        <f>ROUND(G335*H335,6)</f>
      </c>
      <c r="L335" s="38">
        <v>0</v>
      </c>
      <c s="32">
        <f>ROUND(ROUND(L335,2)*ROUND(G335,3),2)</f>
      </c>
      <c s="36" t="s">
        <v>55</v>
      </c>
      <c>
        <f>(M335*21)/100</f>
      </c>
      <c t="s">
        <v>28</v>
      </c>
    </row>
    <row r="336" spans="1:5" ht="12.75">
      <c r="A336" s="35" t="s">
        <v>56</v>
      </c>
      <c r="E336" s="39" t="s">
        <v>2090</v>
      </c>
    </row>
    <row r="337" spans="1:5" ht="25.5">
      <c r="A337" s="35" t="s">
        <v>57</v>
      </c>
      <c r="E337" s="40" t="s">
        <v>2300</v>
      </c>
    </row>
    <row r="338" spans="1:5" ht="89.25">
      <c r="A338" t="s">
        <v>58</v>
      </c>
      <c r="E338" s="39" t="s">
        <v>2304</v>
      </c>
    </row>
    <row r="339" spans="1:13" ht="12.75">
      <c r="A339" t="s">
        <v>47</v>
      </c>
      <c r="C339" s="31" t="s">
        <v>326</v>
      </c>
      <c r="E339" s="33" t="s">
        <v>2305</v>
      </c>
      <c r="J339" s="32">
        <f>0</f>
      </c>
      <c s="32">
        <f>0</f>
      </c>
      <c s="32">
        <f>0+L340+L344+L348+L352</f>
      </c>
      <c s="32">
        <f>0+M340+M344+M348+M352</f>
      </c>
    </row>
    <row r="340" spans="1:16" ht="12.75">
      <c r="A340" t="s">
        <v>50</v>
      </c>
      <c s="34" t="s">
        <v>346</v>
      </c>
      <c s="34" t="s">
        <v>2306</v>
      </c>
      <c s="35" t="s">
        <v>5</v>
      </c>
      <c s="6" t="s">
        <v>2307</v>
      </c>
      <c s="36" t="s">
        <v>75</v>
      </c>
      <c s="37">
        <v>2</v>
      </c>
      <c s="36">
        <v>0</v>
      </c>
      <c s="36">
        <f>ROUND(G340*H340,6)</f>
      </c>
      <c r="L340" s="38">
        <v>0</v>
      </c>
      <c s="32">
        <f>ROUND(ROUND(L340,2)*ROUND(G340,3),2)</f>
      </c>
      <c s="36" t="s">
        <v>55</v>
      </c>
      <c>
        <f>(M340*21)/100</f>
      </c>
      <c t="s">
        <v>28</v>
      </c>
    </row>
    <row r="341" spans="1:5" ht="12.75">
      <c r="A341" s="35" t="s">
        <v>56</v>
      </c>
      <c r="E341" s="39" t="s">
        <v>2090</v>
      </c>
    </row>
    <row r="342" spans="1:5" ht="38.25">
      <c r="A342" s="35" t="s">
        <v>57</v>
      </c>
      <c r="E342" s="40" t="s">
        <v>2308</v>
      </c>
    </row>
    <row r="343" spans="1:5" ht="153">
      <c r="A343" t="s">
        <v>58</v>
      </c>
      <c r="E343" s="39" t="s">
        <v>2309</v>
      </c>
    </row>
    <row r="344" spans="1:16" ht="12.75">
      <c r="A344" t="s">
        <v>50</v>
      </c>
      <c s="34" t="s">
        <v>350</v>
      </c>
      <c s="34" t="s">
        <v>2310</v>
      </c>
      <c s="35" t="s">
        <v>5</v>
      </c>
      <c s="6" t="s">
        <v>2311</v>
      </c>
      <c s="36" t="s">
        <v>79</v>
      </c>
      <c s="37">
        <v>150</v>
      </c>
      <c s="36">
        <v>0</v>
      </c>
      <c s="36">
        <f>ROUND(G344*H344,6)</f>
      </c>
      <c r="L344" s="38">
        <v>0</v>
      </c>
      <c s="32">
        <f>ROUND(ROUND(L344,2)*ROUND(G344,3),2)</f>
      </c>
      <c s="36" t="s">
        <v>55</v>
      </c>
      <c>
        <f>(M344*21)/100</f>
      </c>
      <c t="s">
        <v>28</v>
      </c>
    </row>
    <row r="345" spans="1:5" ht="12.75">
      <c r="A345" s="35" t="s">
        <v>56</v>
      </c>
      <c r="E345" s="39" t="s">
        <v>2090</v>
      </c>
    </row>
    <row r="346" spans="1:5" ht="38.25">
      <c r="A346" s="35" t="s">
        <v>57</v>
      </c>
      <c r="E346" s="40" t="s">
        <v>2308</v>
      </c>
    </row>
    <row r="347" spans="1:5" ht="114.75">
      <c r="A347" t="s">
        <v>58</v>
      </c>
      <c r="E347" s="39" t="s">
        <v>2312</v>
      </c>
    </row>
    <row r="348" spans="1:16" ht="12.75">
      <c r="A348" t="s">
        <v>50</v>
      </c>
      <c s="34" t="s">
        <v>354</v>
      </c>
      <c s="34" t="s">
        <v>2313</v>
      </c>
      <c s="35" t="s">
        <v>5</v>
      </c>
      <c s="6" t="s">
        <v>2314</v>
      </c>
      <c s="36" t="s">
        <v>75</v>
      </c>
      <c s="37">
        <v>7</v>
      </c>
      <c s="36">
        <v>0</v>
      </c>
      <c s="36">
        <f>ROUND(G348*H348,6)</f>
      </c>
      <c r="L348" s="38">
        <v>0</v>
      </c>
      <c s="32">
        <f>ROUND(ROUND(L348,2)*ROUND(G348,3),2)</f>
      </c>
      <c s="36" t="s">
        <v>55</v>
      </c>
      <c>
        <f>(M348*21)/100</f>
      </c>
      <c t="s">
        <v>28</v>
      </c>
    </row>
    <row r="349" spans="1:5" ht="12.75">
      <c r="A349" s="35" t="s">
        <v>56</v>
      </c>
      <c r="E349" s="39" t="s">
        <v>2090</v>
      </c>
    </row>
    <row r="350" spans="1:5" ht="38.25">
      <c r="A350" s="35" t="s">
        <v>57</v>
      </c>
      <c r="E350" s="40" t="s">
        <v>2315</v>
      </c>
    </row>
    <row r="351" spans="1:5" ht="102">
      <c r="A351" t="s">
        <v>58</v>
      </c>
      <c r="E351" s="39" t="s">
        <v>2316</v>
      </c>
    </row>
    <row r="352" spans="1:16" ht="12.75">
      <c r="A352" t="s">
        <v>50</v>
      </c>
      <c s="34" t="s">
        <v>357</v>
      </c>
      <c s="34" t="s">
        <v>2317</v>
      </c>
      <c s="35" t="s">
        <v>5</v>
      </c>
      <c s="6" t="s">
        <v>2318</v>
      </c>
      <c s="36" t="s">
        <v>75</v>
      </c>
      <c s="37">
        <v>7</v>
      </c>
      <c s="36">
        <v>0</v>
      </c>
      <c s="36">
        <f>ROUND(G352*H352,6)</f>
      </c>
      <c r="L352" s="38">
        <v>0</v>
      </c>
      <c s="32">
        <f>ROUND(ROUND(L352,2)*ROUND(G352,3),2)</f>
      </c>
      <c s="36" t="s">
        <v>55</v>
      </c>
      <c>
        <f>(M352*21)/100</f>
      </c>
      <c t="s">
        <v>28</v>
      </c>
    </row>
    <row r="353" spans="1:5" ht="12.75">
      <c r="A353" s="35" t="s">
        <v>56</v>
      </c>
      <c r="E353" s="39" t="s">
        <v>2090</v>
      </c>
    </row>
    <row r="354" spans="1:5" ht="38.25">
      <c r="A354" s="35" t="s">
        <v>57</v>
      </c>
      <c r="E354" s="40" t="s">
        <v>2308</v>
      </c>
    </row>
    <row r="355" spans="1:5" ht="102">
      <c r="A355" t="s">
        <v>58</v>
      </c>
      <c r="E355" s="39" t="s">
        <v>2319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2083</v>
      </c>
      <c s="41">
        <f>Rekapitulace!C37</f>
      </c>
      <c s="20" t="s">
        <v>0</v>
      </c>
      <c t="s">
        <v>23</v>
      </c>
      <c t="s">
        <v>28</v>
      </c>
    </row>
    <row r="4" spans="1:16" ht="32" customHeight="1">
      <c r="A4" s="24" t="s">
        <v>20</v>
      </c>
      <c s="25" t="s">
        <v>29</v>
      </c>
      <c s="27" t="s">
        <v>2083</v>
      </c>
      <c r="E4" s="26" t="s">
        <v>2084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2322</v>
      </c>
      <c r="E8" s="30" t="s">
        <v>2321</v>
      </c>
      <c r="J8" s="29">
        <f>0+J9</f>
      </c>
      <c s="29">
        <f>0+K9</f>
      </c>
      <c s="29">
        <f>0+L9</f>
      </c>
      <c s="29">
        <f>0+M9</f>
      </c>
    </row>
    <row r="9" spans="1:13" ht="12.75">
      <c r="A9" t="s">
        <v>47</v>
      </c>
      <c r="C9" s="31" t="s">
        <v>70</v>
      </c>
      <c r="E9" s="33" t="s">
        <v>71</v>
      </c>
      <c r="J9" s="32">
        <f>0</f>
      </c>
      <c s="32">
        <f>0</f>
      </c>
      <c s="32">
        <f>0+L10+L14+L18+L22+L26+L30+L34+L38+L42+L46+L50+L54+L58+L62+L66+L70+L74+L78+L82+L86+L90</f>
      </c>
      <c s="32">
        <f>0+M10+M14+M18+M22+M26+M30+M34+M38+M42+M46+M50+M54+M58+M62+M66+M70+M74+M78+M82+M86+M90</f>
      </c>
    </row>
    <row r="10" spans="1:16" ht="12.75">
      <c r="A10" t="s">
        <v>50</v>
      </c>
      <c s="34" t="s">
        <v>51</v>
      </c>
      <c s="34" t="s">
        <v>2093</v>
      </c>
      <c s="35" t="s">
        <v>5</v>
      </c>
      <c s="6" t="s">
        <v>2094</v>
      </c>
      <c s="36" t="s">
        <v>79</v>
      </c>
      <c s="37">
        <v>25</v>
      </c>
      <c s="36">
        <v>0</v>
      </c>
      <c s="36">
        <f>ROUND(G10*H10,6)</f>
      </c>
      <c r="L10" s="38">
        <v>0</v>
      </c>
      <c s="32">
        <f>ROUND(ROUND(L10,2)*ROUND(G10,3),2)</f>
      </c>
      <c s="36" t="s">
        <v>970</v>
      </c>
      <c>
        <f>(M10*21)/100</f>
      </c>
      <c t="s">
        <v>28</v>
      </c>
    </row>
    <row r="11" spans="1:5" ht="12.75">
      <c r="A11" s="35" t="s">
        <v>56</v>
      </c>
      <c r="E11" s="39" t="s">
        <v>5</v>
      </c>
    </row>
    <row r="12" spans="1:5" ht="12.75">
      <c r="A12" s="35" t="s">
        <v>57</v>
      </c>
      <c r="E12" s="40" t="s">
        <v>5</v>
      </c>
    </row>
    <row r="13" spans="1:5" ht="12.75">
      <c r="A13" t="s">
        <v>58</v>
      </c>
      <c r="E13" s="39" t="s">
        <v>971</v>
      </c>
    </row>
    <row r="14" spans="1:16" ht="12.75">
      <c r="A14" t="s">
        <v>50</v>
      </c>
      <c s="34" t="s">
        <v>28</v>
      </c>
      <c s="34" t="s">
        <v>2131</v>
      </c>
      <c s="35" t="s">
        <v>5</v>
      </c>
      <c s="6" t="s">
        <v>2132</v>
      </c>
      <c s="36" t="s">
        <v>79</v>
      </c>
      <c s="37">
        <v>50</v>
      </c>
      <c s="36">
        <v>0</v>
      </c>
      <c s="36">
        <f>ROUND(G14*H14,6)</f>
      </c>
      <c r="L14" s="38">
        <v>0</v>
      </c>
      <c s="32">
        <f>ROUND(ROUND(L14,2)*ROUND(G14,3),2)</f>
      </c>
      <c s="36" t="s">
        <v>970</v>
      </c>
      <c>
        <f>(M14*21)/100</f>
      </c>
      <c t="s">
        <v>28</v>
      </c>
    </row>
    <row r="15" spans="1:5" ht="12.75">
      <c r="A15" s="35" t="s">
        <v>56</v>
      </c>
      <c r="E15" s="39" t="s">
        <v>5</v>
      </c>
    </row>
    <row r="16" spans="1:5" ht="12.75">
      <c r="A16" s="35" t="s">
        <v>57</v>
      </c>
      <c r="E16" s="40" t="s">
        <v>5</v>
      </c>
    </row>
    <row r="17" spans="1:5" ht="12.75">
      <c r="A17" t="s">
        <v>58</v>
      </c>
      <c r="E17" s="39" t="s">
        <v>971</v>
      </c>
    </row>
    <row r="18" spans="1:16" ht="12.75">
      <c r="A18" t="s">
        <v>50</v>
      </c>
      <c s="34" t="s">
        <v>26</v>
      </c>
      <c s="34" t="s">
        <v>2133</v>
      </c>
      <c s="35" t="s">
        <v>5</v>
      </c>
      <c s="6" t="s">
        <v>2134</v>
      </c>
      <c s="36" t="s">
        <v>79</v>
      </c>
      <c s="37">
        <v>66</v>
      </c>
      <c s="36">
        <v>0</v>
      </c>
      <c s="36">
        <f>ROUND(G18*H18,6)</f>
      </c>
      <c r="L18" s="38">
        <v>0</v>
      </c>
      <c s="32">
        <f>ROUND(ROUND(L18,2)*ROUND(G18,3),2)</f>
      </c>
      <c s="36" t="s">
        <v>970</v>
      </c>
      <c>
        <f>(M18*21)/100</f>
      </c>
      <c t="s">
        <v>28</v>
      </c>
    </row>
    <row r="19" spans="1:5" ht="12.75">
      <c r="A19" s="35" t="s">
        <v>56</v>
      </c>
      <c r="E19" s="39" t="s">
        <v>5</v>
      </c>
    </row>
    <row r="20" spans="1:5" ht="12.75">
      <c r="A20" s="35" t="s">
        <v>57</v>
      </c>
      <c r="E20" s="40" t="s">
        <v>5</v>
      </c>
    </row>
    <row r="21" spans="1:5" ht="12.75">
      <c r="A21" t="s">
        <v>58</v>
      </c>
      <c r="E21" s="39" t="s">
        <v>971</v>
      </c>
    </row>
    <row r="22" spans="1:16" ht="12.75">
      <c r="A22" t="s">
        <v>50</v>
      </c>
      <c s="34" t="s">
        <v>65</v>
      </c>
      <c s="34" t="s">
        <v>2323</v>
      </c>
      <c s="35" t="s">
        <v>5</v>
      </c>
      <c s="6" t="s">
        <v>2324</v>
      </c>
      <c s="36" t="s">
        <v>79</v>
      </c>
      <c s="37">
        <v>25</v>
      </c>
      <c s="36">
        <v>0</v>
      </c>
      <c s="36">
        <f>ROUND(G22*H22,6)</f>
      </c>
      <c r="L22" s="38">
        <v>0</v>
      </c>
      <c s="32">
        <f>ROUND(ROUND(L22,2)*ROUND(G22,3),2)</f>
      </c>
      <c s="36" t="s">
        <v>970</v>
      </c>
      <c>
        <f>(M22*21)/100</f>
      </c>
      <c t="s">
        <v>28</v>
      </c>
    </row>
    <row r="23" spans="1:5" ht="12.75">
      <c r="A23" s="35" t="s">
        <v>56</v>
      </c>
      <c r="E23" s="39" t="s">
        <v>5</v>
      </c>
    </row>
    <row r="24" spans="1:5" ht="12.75">
      <c r="A24" s="35" t="s">
        <v>57</v>
      </c>
      <c r="E24" s="40" t="s">
        <v>5</v>
      </c>
    </row>
    <row r="25" spans="1:5" ht="12.75">
      <c r="A25" t="s">
        <v>58</v>
      </c>
      <c r="E25" s="39" t="s">
        <v>971</v>
      </c>
    </row>
    <row r="26" spans="1:16" ht="25.5">
      <c r="A26" t="s">
        <v>50</v>
      </c>
      <c s="34" t="s">
        <v>72</v>
      </c>
      <c s="34" t="s">
        <v>123</v>
      </c>
      <c s="35" t="s">
        <v>5</v>
      </c>
      <c s="6" t="s">
        <v>124</v>
      </c>
      <c s="36" t="s">
        <v>75</v>
      </c>
      <c s="37">
        <v>6</v>
      </c>
      <c s="36">
        <v>0</v>
      </c>
      <c s="36">
        <f>ROUND(G26*H26,6)</f>
      </c>
      <c r="L26" s="38">
        <v>0</v>
      </c>
      <c s="32">
        <f>ROUND(ROUND(L26,2)*ROUND(G26,3),2)</f>
      </c>
      <c s="36" t="s">
        <v>970</v>
      </c>
      <c>
        <f>(M26*21)/100</f>
      </c>
      <c t="s">
        <v>28</v>
      </c>
    </row>
    <row r="27" spans="1:5" ht="12.75">
      <c r="A27" s="35" t="s">
        <v>56</v>
      </c>
      <c r="E27" s="39" t="s">
        <v>5</v>
      </c>
    </row>
    <row r="28" spans="1:5" ht="12.75">
      <c r="A28" s="35" t="s">
        <v>57</v>
      </c>
      <c r="E28" s="40" t="s">
        <v>5</v>
      </c>
    </row>
    <row r="29" spans="1:5" ht="12.75">
      <c r="A29" t="s">
        <v>58</v>
      </c>
      <c r="E29" s="39" t="s">
        <v>971</v>
      </c>
    </row>
    <row r="30" spans="1:16" ht="25.5">
      <c r="A30" t="s">
        <v>50</v>
      </c>
      <c s="34" t="s">
        <v>27</v>
      </c>
      <c s="34" t="s">
        <v>2325</v>
      </c>
      <c s="35" t="s">
        <v>5</v>
      </c>
      <c s="6" t="s">
        <v>2326</v>
      </c>
      <c s="36" t="s">
        <v>75</v>
      </c>
      <c s="37">
        <v>2</v>
      </c>
      <c s="36">
        <v>0</v>
      </c>
      <c s="36">
        <f>ROUND(G30*H30,6)</f>
      </c>
      <c r="L30" s="38">
        <v>0</v>
      </c>
      <c s="32">
        <f>ROUND(ROUND(L30,2)*ROUND(G30,3),2)</f>
      </c>
      <c s="36" t="s">
        <v>970</v>
      </c>
      <c>
        <f>(M30*21)/100</f>
      </c>
      <c t="s">
        <v>28</v>
      </c>
    </row>
    <row r="31" spans="1:5" ht="12.75">
      <c r="A31" s="35" t="s">
        <v>56</v>
      </c>
      <c r="E31" s="39" t="s">
        <v>5</v>
      </c>
    </row>
    <row r="32" spans="1:5" ht="12.75">
      <c r="A32" s="35" t="s">
        <v>57</v>
      </c>
      <c r="E32" s="40" t="s">
        <v>5</v>
      </c>
    </row>
    <row r="33" spans="1:5" ht="12.75">
      <c r="A33" t="s">
        <v>58</v>
      </c>
      <c r="E33" s="39" t="s">
        <v>971</v>
      </c>
    </row>
    <row r="34" spans="1:16" ht="12.75">
      <c r="A34" t="s">
        <v>50</v>
      </c>
      <c s="34" t="s">
        <v>70</v>
      </c>
      <c s="34" t="s">
        <v>2138</v>
      </c>
      <c s="35" t="s">
        <v>5</v>
      </c>
      <c s="6" t="s">
        <v>2139</v>
      </c>
      <c s="36" t="s">
        <v>75</v>
      </c>
      <c s="37">
        <v>16</v>
      </c>
      <c s="36">
        <v>0</v>
      </c>
      <c s="36">
        <f>ROUND(G34*H34,6)</f>
      </c>
      <c r="L34" s="38">
        <v>0</v>
      </c>
      <c s="32">
        <f>ROUND(ROUND(L34,2)*ROUND(G34,3),2)</f>
      </c>
      <c s="36" t="s">
        <v>970</v>
      </c>
      <c>
        <f>(M34*21)/100</f>
      </c>
      <c t="s">
        <v>28</v>
      </c>
    </row>
    <row r="35" spans="1:5" ht="12.75">
      <c r="A35" s="35" t="s">
        <v>56</v>
      </c>
      <c r="E35" s="39" t="s">
        <v>5</v>
      </c>
    </row>
    <row r="36" spans="1:5" ht="12.75">
      <c r="A36" s="35" t="s">
        <v>57</v>
      </c>
      <c r="E36" s="40" t="s">
        <v>5</v>
      </c>
    </row>
    <row r="37" spans="1:5" ht="12.75">
      <c r="A37" t="s">
        <v>58</v>
      </c>
      <c r="E37" s="39" t="s">
        <v>971</v>
      </c>
    </row>
    <row r="38" spans="1:16" ht="25.5">
      <c r="A38" t="s">
        <v>50</v>
      </c>
      <c s="34" t="s">
        <v>83</v>
      </c>
      <c s="34" t="s">
        <v>2327</v>
      </c>
      <c s="35" t="s">
        <v>5</v>
      </c>
      <c s="6" t="s">
        <v>2328</v>
      </c>
      <c s="36" t="s">
        <v>75</v>
      </c>
      <c s="37">
        <v>1</v>
      </c>
      <c s="36">
        <v>0</v>
      </c>
      <c s="36">
        <f>ROUND(G38*H38,6)</f>
      </c>
      <c r="L38" s="38">
        <v>0</v>
      </c>
      <c s="32">
        <f>ROUND(ROUND(L38,2)*ROUND(G38,3),2)</f>
      </c>
      <c s="36" t="s">
        <v>970</v>
      </c>
      <c>
        <f>(M38*21)/100</f>
      </c>
      <c t="s">
        <v>28</v>
      </c>
    </row>
    <row r="39" spans="1:5" ht="12.75">
      <c r="A39" s="35" t="s">
        <v>56</v>
      </c>
      <c r="E39" s="39" t="s">
        <v>5</v>
      </c>
    </row>
    <row r="40" spans="1:5" ht="12.75">
      <c r="A40" s="35" t="s">
        <v>57</v>
      </c>
      <c r="E40" s="40" t="s">
        <v>5</v>
      </c>
    </row>
    <row r="41" spans="1:5" ht="12.75">
      <c r="A41" t="s">
        <v>58</v>
      </c>
      <c r="E41" s="39" t="s">
        <v>971</v>
      </c>
    </row>
    <row r="42" spans="1:16" ht="25.5">
      <c r="A42" t="s">
        <v>50</v>
      </c>
      <c s="34" t="s">
        <v>87</v>
      </c>
      <c s="34" t="s">
        <v>2294</v>
      </c>
      <c s="35" t="s">
        <v>5</v>
      </c>
      <c s="6" t="s">
        <v>2295</v>
      </c>
      <c s="36" t="s">
        <v>75</v>
      </c>
      <c s="37">
        <v>1</v>
      </c>
      <c s="36">
        <v>0</v>
      </c>
      <c s="36">
        <f>ROUND(G42*H42,6)</f>
      </c>
      <c r="L42" s="38">
        <v>0</v>
      </c>
      <c s="32">
        <f>ROUND(ROUND(L42,2)*ROUND(G42,3),2)</f>
      </c>
      <c s="36" t="s">
        <v>970</v>
      </c>
      <c>
        <f>(M42*21)/100</f>
      </c>
      <c t="s">
        <v>28</v>
      </c>
    </row>
    <row r="43" spans="1:5" ht="12.75">
      <c r="A43" s="35" t="s">
        <v>56</v>
      </c>
      <c r="E43" s="39" t="s">
        <v>5</v>
      </c>
    </row>
    <row r="44" spans="1:5" ht="12.75">
      <c r="A44" s="35" t="s">
        <v>57</v>
      </c>
      <c r="E44" s="40" t="s">
        <v>5</v>
      </c>
    </row>
    <row r="45" spans="1:5" ht="12.75">
      <c r="A45" t="s">
        <v>58</v>
      </c>
      <c r="E45" s="39" t="s">
        <v>971</v>
      </c>
    </row>
    <row r="46" spans="1:16" ht="12.75">
      <c r="A46" t="s">
        <v>50</v>
      </c>
      <c s="34" t="s">
        <v>91</v>
      </c>
      <c s="34" t="s">
        <v>968</v>
      </c>
      <c s="35" t="s">
        <v>5</v>
      </c>
      <c s="6" t="s">
        <v>969</v>
      </c>
      <c s="36" t="s">
        <v>54</v>
      </c>
      <c s="37">
        <v>24</v>
      </c>
      <c s="36">
        <v>0</v>
      </c>
      <c s="36">
        <f>ROUND(G46*H46,6)</f>
      </c>
      <c r="L46" s="38">
        <v>0</v>
      </c>
      <c s="32">
        <f>ROUND(ROUND(L46,2)*ROUND(G46,3),2)</f>
      </c>
      <c s="36" t="s">
        <v>970</v>
      </c>
      <c>
        <f>(M46*21)/100</f>
      </c>
      <c t="s">
        <v>28</v>
      </c>
    </row>
    <row r="47" spans="1:5" ht="12.75">
      <c r="A47" s="35" t="s">
        <v>56</v>
      </c>
      <c r="E47" s="39" t="s">
        <v>5</v>
      </c>
    </row>
    <row r="48" spans="1:5" ht="12.75">
      <c r="A48" s="35" t="s">
        <v>57</v>
      </c>
      <c r="E48" s="40" t="s">
        <v>5</v>
      </c>
    </row>
    <row r="49" spans="1:5" ht="12.75">
      <c r="A49" t="s">
        <v>58</v>
      </c>
      <c r="E49" s="39" t="s">
        <v>971</v>
      </c>
    </row>
    <row r="50" spans="1:16" ht="12.75">
      <c r="A50" t="s">
        <v>50</v>
      </c>
      <c s="34" t="s">
        <v>95</v>
      </c>
      <c s="34" t="s">
        <v>972</v>
      </c>
      <c s="35" t="s">
        <v>5</v>
      </c>
      <c s="6" t="s">
        <v>973</v>
      </c>
      <c s="36" t="s">
        <v>54</v>
      </c>
      <c s="37">
        <v>8</v>
      </c>
      <c s="36">
        <v>0</v>
      </c>
      <c s="36">
        <f>ROUND(G50*H50,6)</f>
      </c>
      <c r="L50" s="38">
        <v>0</v>
      </c>
      <c s="32">
        <f>ROUND(ROUND(L50,2)*ROUND(G50,3),2)</f>
      </c>
      <c s="36" t="s">
        <v>970</v>
      </c>
      <c>
        <f>(M50*21)/100</f>
      </c>
      <c t="s">
        <v>28</v>
      </c>
    </row>
    <row r="51" spans="1:5" ht="12.75">
      <c r="A51" s="35" t="s">
        <v>56</v>
      </c>
      <c r="E51" s="39" t="s">
        <v>5</v>
      </c>
    </row>
    <row r="52" spans="1:5" ht="12.75">
      <c r="A52" s="35" t="s">
        <v>57</v>
      </c>
      <c r="E52" s="40" t="s">
        <v>5</v>
      </c>
    </row>
    <row r="53" spans="1:5" ht="12.75">
      <c r="A53" t="s">
        <v>58</v>
      </c>
      <c r="E53" s="39" t="s">
        <v>971</v>
      </c>
    </row>
    <row r="54" spans="1:16" ht="12.75">
      <c r="A54" t="s">
        <v>50</v>
      </c>
      <c s="34" t="s">
        <v>99</v>
      </c>
      <c s="34" t="s">
        <v>974</v>
      </c>
      <c s="35" t="s">
        <v>5</v>
      </c>
      <c s="6" t="s">
        <v>975</v>
      </c>
      <c s="36" t="s">
        <v>54</v>
      </c>
      <c s="37">
        <v>24</v>
      </c>
      <c s="36">
        <v>0</v>
      </c>
      <c s="36">
        <f>ROUND(G54*H54,6)</f>
      </c>
      <c r="L54" s="38">
        <v>0</v>
      </c>
      <c s="32">
        <f>ROUND(ROUND(L54,2)*ROUND(G54,3),2)</f>
      </c>
      <c s="36" t="s">
        <v>970</v>
      </c>
      <c>
        <f>(M54*21)/100</f>
      </c>
      <c t="s">
        <v>28</v>
      </c>
    </row>
    <row r="55" spans="1:5" ht="12.75">
      <c r="A55" s="35" t="s">
        <v>56</v>
      </c>
      <c r="E55" s="39" t="s">
        <v>5</v>
      </c>
    </row>
    <row r="56" spans="1:5" ht="12.75">
      <c r="A56" s="35" t="s">
        <v>57</v>
      </c>
      <c r="E56" s="40" t="s">
        <v>5</v>
      </c>
    </row>
    <row r="57" spans="1:5" ht="12.75">
      <c r="A57" t="s">
        <v>58</v>
      </c>
      <c r="E57" s="39" t="s">
        <v>971</v>
      </c>
    </row>
    <row r="58" spans="1:16" ht="12.75">
      <c r="A58" t="s">
        <v>50</v>
      </c>
      <c s="34" t="s">
        <v>103</v>
      </c>
      <c s="34" t="s">
        <v>2329</v>
      </c>
      <c s="35" t="s">
        <v>5</v>
      </c>
      <c s="6" t="s">
        <v>2330</v>
      </c>
      <c s="36" t="s">
        <v>75</v>
      </c>
      <c s="37">
        <v>4</v>
      </c>
      <c s="36">
        <v>0</v>
      </c>
      <c s="36">
        <f>ROUND(G58*H58,6)</f>
      </c>
      <c r="L58" s="38">
        <v>0</v>
      </c>
      <c s="32">
        <f>ROUND(ROUND(L58,2)*ROUND(G58,3),2)</f>
      </c>
      <c s="36" t="s">
        <v>970</v>
      </c>
      <c>
        <f>(M58*21)/100</f>
      </c>
      <c t="s">
        <v>28</v>
      </c>
    </row>
    <row r="59" spans="1:5" ht="12.75">
      <c r="A59" s="35" t="s">
        <v>56</v>
      </c>
      <c r="E59" s="39" t="s">
        <v>5</v>
      </c>
    </row>
    <row r="60" spans="1:5" ht="12.75">
      <c r="A60" s="35" t="s">
        <v>57</v>
      </c>
      <c r="E60" s="40" t="s">
        <v>5</v>
      </c>
    </row>
    <row r="61" spans="1:5" ht="12.75">
      <c r="A61" t="s">
        <v>58</v>
      </c>
      <c r="E61" s="39" t="s">
        <v>971</v>
      </c>
    </row>
    <row r="62" spans="1:16" ht="12.75">
      <c r="A62" t="s">
        <v>50</v>
      </c>
      <c s="34" t="s">
        <v>107</v>
      </c>
      <c s="34" t="s">
        <v>1801</v>
      </c>
      <c s="35" t="s">
        <v>5</v>
      </c>
      <c s="6" t="s">
        <v>2331</v>
      </c>
      <c s="36" t="s">
        <v>75</v>
      </c>
      <c s="37">
        <v>1</v>
      </c>
      <c s="36">
        <v>0</v>
      </c>
      <c s="36">
        <f>ROUND(G62*H62,6)</f>
      </c>
      <c r="L62" s="38">
        <v>0</v>
      </c>
      <c s="32">
        <f>ROUND(ROUND(L62,2)*ROUND(G62,3),2)</f>
      </c>
      <c s="36" t="s">
        <v>970</v>
      </c>
      <c>
        <f>(M62*21)/100</f>
      </c>
      <c t="s">
        <v>28</v>
      </c>
    </row>
    <row r="63" spans="1:5" ht="12.75">
      <c r="A63" s="35" t="s">
        <v>56</v>
      </c>
      <c r="E63" s="39" t="s">
        <v>5</v>
      </c>
    </row>
    <row r="64" spans="1:5" ht="12.75">
      <c r="A64" s="35" t="s">
        <v>57</v>
      </c>
      <c r="E64" s="40" t="s">
        <v>5</v>
      </c>
    </row>
    <row r="65" spans="1:5" ht="12.75">
      <c r="A65" t="s">
        <v>58</v>
      </c>
      <c r="E65" s="39" t="s">
        <v>971</v>
      </c>
    </row>
    <row r="66" spans="1:16" ht="12.75">
      <c r="A66" t="s">
        <v>50</v>
      </c>
      <c s="34" t="s">
        <v>112</v>
      </c>
      <c s="34" t="s">
        <v>2332</v>
      </c>
      <c s="35" t="s">
        <v>5</v>
      </c>
      <c s="6" t="s">
        <v>2333</v>
      </c>
      <c s="36" t="s">
        <v>75</v>
      </c>
      <c s="37">
        <v>1</v>
      </c>
      <c s="36">
        <v>0</v>
      </c>
      <c s="36">
        <f>ROUND(G66*H66,6)</f>
      </c>
      <c r="L66" s="38">
        <v>0</v>
      </c>
      <c s="32">
        <f>ROUND(ROUND(L66,2)*ROUND(G66,3),2)</f>
      </c>
      <c s="36" t="s">
        <v>970</v>
      </c>
      <c>
        <f>(M66*21)/100</f>
      </c>
      <c t="s">
        <v>28</v>
      </c>
    </row>
    <row r="67" spans="1:5" ht="12.75">
      <c r="A67" s="35" t="s">
        <v>56</v>
      </c>
      <c r="E67" s="39" t="s">
        <v>5</v>
      </c>
    </row>
    <row r="68" spans="1:5" ht="12.75">
      <c r="A68" s="35" t="s">
        <v>57</v>
      </c>
      <c r="E68" s="40" t="s">
        <v>5</v>
      </c>
    </row>
    <row r="69" spans="1:5" ht="12.75">
      <c r="A69" t="s">
        <v>58</v>
      </c>
      <c r="E69" s="39" t="s">
        <v>971</v>
      </c>
    </row>
    <row r="70" spans="1:16" ht="12.75">
      <c r="A70" t="s">
        <v>50</v>
      </c>
      <c s="34" t="s">
        <v>116</v>
      </c>
      <c s="34" t="s">
        <v>2334</v>
      </c>
      <c s="35" t="s">
        <v>5</v>
      </c>
      <c s="6" t="s">
        <v>2335</v>
      </c>
      <c s="36" t="s">
        <v>75</v>
      </c>
      <c s="37">
        <v>2</v>
      </c>
      <c s="36">
        <v>0</v>
      </c>
      <c s="36">
        <f>ROUND(G70*H70,6)</f>
      </c>
      <c r="L70" s="38">
        <v>0</v>
      </c>
      <c s="32">
        <f>ROUND(ROUND(L70,2)*ROUND(G70,3),2)</f>
      </c>
      <c s="36" t="s">
        <v>970</v>
      </c>
      <c>
        <f>(M70*21)/100</f>
      </c>
      <c t="s">
        <v>28</v>
      </c>
    </row>
    <row r="71" spans="1:5" ht="12.75">
      <c r="A71" s="35" t="s">
        <v>56</v>
      </c>
      <c r="E71" s="39" t="s">
        <v>5</v>
      </c>
    </row>
    <row r="72" spans="1:5" ht="12.75">
      <c r="A72" s="35" t="s">
        <v>57</v>
      </c>
      <c r="E72" s="40" t="s">
        <v>5</v>
      </c>
    </row>
    <row r="73" spans="1:5" ht="12.75">
      <c r="A73" t="s">
        <v>58</v>
      </c>
      <c r="E73" s="39" t="s">
        <v>971</v>
      </c>
    </row>
    <row r="74" spans="1:16" ht="12.75">
      <c r="A74" t="s">
        <v>50</v>
      </c>
      <c s="34" t="s">
        <v>119</v>
      </c>
      <c s="34" t="s">
        <v>2336</v>
      </c>
      <c s="35" t="s">
        <v>5</v>
      </c>
      <c s="6" t="s">
        <v>2337</v>
      </c>
      <c s="36" t="s">
        <v>75</v>
      </c>
      <c s="37">
        <v>3</v>
      </c>
      <c s="36">
        <v>0</v>
      </c>
      <c s="36">
        <f>ROUND(G74*H74,6)</f>
      </c>
      <c r="L74" s="38">
        <v>0</v>
      </c>
      <c s="32">
        <f>ROUND(ROUND(L74,2)*ROUND(G74,3),2)</f>
      </c>
      <c s="36" t="s">
        <v>970</v>
      </c>
      <c>
        <f>(M74*21)/100</f>
      </c>
      <c t="s">
        <v>28</v>
      </c>
    </row>
    <row r="75" spans="1:5" ht="12.75">
      <c r="A75" s="35" t="s">
        <v>56</v>
      </c>
      <c r="E75" s="39" t="s">
        <v>5</v>
      </c>
    </row>
    <row r="76" spans="1:5" ht="12.75">
      <c r="A76" s="35" t="s">
        <v>57</v>
      </c>
      <c r="E76" s="40" t="s">
        <v>5</v>
      </c>
    </row>
    <row r="77" spans="1:5" ht="12.75">
      <c r="A77" t="s">
        <v>58</v>
      </c>
      <c r="E77" s="39" t="s">
        <v>971</v>
      </c>
    </row>
    <row r="78" spans="1:16" ht="12.75">
      <c r="A78" t="s">
        <v>50</v>
      </c>
      <c s="34" t="s">
        <v>122</v>
      </c>
      <c s="34" t="s">
        <v>2338</v>
      </c>
      <c s="35" t="s">
        <v>5</v>
      </c>
      <c s="6" t="s">
        <v>2339</v>
      </c>
      <c s="36" t="s">
        <v>75</v>
      </c>
      <c s="37">
        <v>6</v>
      </c>
      <c s="36">
        <v>0</v>
      </c>
      <c s="36">
        <f>ROUND(G78*H78,6)</f>
      </c>
      <c r="L78" s="38">
        <v>0</v>
      </c>
      <c s="32">
        <f>ROUND(ROUND(L78,2)*ROUND(G78,3),2)</f>
      </c>
      <c s="36" t="s">
        <v>970</v>
      </c>
      <c>
        <f>(M78*21)/100</f>
      </c>
      <c t="s">
        <v>28</v>
      </c>
    </row>
    <row r="79" spans="1:5" ht="12.75">
      <c r="A79" s="35" t="s">
        <v>56</v>
      </c>
      <c r="E79" s="39" t="s">
        <v>5</v>
      </c>
    </row>
    <row r="80" spans="1:5" ht="12.75">
      <c r="A80" s="35" t="s">
        <v>57</v>
      </c>
      <c r="E80" s="40" t="s">
        <v>5</v>
      </c>
    </row>
    <row r="81" spans="1:5" ht="12.75">
      <c r="A81" t="s">
        <v>58</v>
      </c>
      <c r="E81" s="39" t="s">
        <v>971</v>
      </c>
    </row>
    <row r="82" spans="1:16" ht="12.75">
      <c r="A82" t="s">
        <v>50</v>
      </c>
      <c s="34" t="s">
        <v>126</v>
      </c>
      <c s="34" t="s">
        <v>2340</v>
      </c>
      <c s="35" t="s">
        <v>5</v>
      </c>
      <c s="6" t="s">
        <v>2341</v>
      </c>
      <c s="36" t="s">
        <v>75</v>
      </c>
      <c s="37">
        <v>2</v>
      </c>
      <c s="36">
        <v>0</v>
      </c>
      <c s="36">
        <f>ROUND(G82*H82,6)</f>
      </c>
      <c r="L82" s="38">
        <v>0</v>
      </c>
      <c s="32">
        <f>ROUND(ROUND(L82,2)*ROUND(G82,3),2)</f>
      </c>
      <c s="36" t="s">
        <v>970</v>
      </c>
      <c>
        <f>(M82*21)/100</f>
      </c>
      <c t="s">
        <v>28</v>
      </c>
    </row>
    <row r="83" spans="1:5" ht="12.75">
      <c r="A83" s="35" t="s">
        <v>56</v>
      </c>
      <c r="E83" s="39" t="s">
        <v>5</v>
      </c>
    </row>
    <row r="84" spans="1:5" ht="12.75">
      <c r="A84" s="35" t="s">
        <v>57</v>
      </c>
      <c r="E84" s="40" t="s">
        <v>5</v>
      </c>
    </row>
    <row r="85" spans="1:5" ht="12.75">
      <c r="A85" t="s">
        <v>58</v>
      </c>
      <c r="E85" s="39" t="s">
        <v>971</v>
      </c>
    </row>
    <row r="86" spans="1:16" ht="12.75">
      <c r="A86" t="s">
        <v>50</v>
      </c>
      <c s="34" t="s">
        <v>129</v>
      </c>
      <c s="34" t="s">
        <v>2342</v>
      </c>
      <c s="35" t="s">
        <v>5</v>
      </c>
      <c s="6" t="s">
        <v>2343</v>
      </c>
      <c s="36" t="s">
        <v>75</v>
      </c>
      <c s="37">
        <v>2</v>
      </c>
      <c s="36">
        <v>0</v>
      </c>
      <c s="36">
        <f>ROUND(G86*H86,6)</f>
      </c>
      <c r="L86" s="38">
        <v>0</v>
      </c>
      <c s="32">
        <f>ROUND(ROUND(L86,2)*ROUND(G86,3),2)</f>
      </c>
      <c s="36" t="s">
        <v>970</v>
      </c>
      <c>
        <f>(M86*21)/100</f>
      </c>
      <c t="s">
        <v>28</v>
      </c>
    </row>
    <row r="87" spans="1:5" ht="12.75">
      <c r="A87" s="35" t="s">
        <v>56</v>
      </c>
      <c r="E87" s="39" t="s">
        <v>5</v>
      </c>
    </row>
    <row r="88" spans="1:5" ht="12.75">
      <c r="A88" s="35" t="s">
        <v>57</v>
      </c>
      <c r="E88" s="40" t="s">
        <v>5</v>
      </c>
    </row>
    <row r="89" spans="1:5" ht="12.75">
      <c r="A89" t="s">
        <v>58</v>
      </c>
      <c r="E89" s="39" t="s">
        <v>971</v>
      </c>
    </row>
    <row r="90" spans="1:16" ht="25.5">
      <c r="A90" t="s">
        <v>50</v>
      </c>
      <c s="34" t="s">
        <v>134</v>
      </c>
      <c s="34" t="s">
        <v>2344</v>
      </c>
      <c s="35" t="s">
        <v>5</v>
      </c>
      <c s="6" t="s">
        <v>2345</v>
      </c>
      <c s="36" t="s">
        <v>75</v>
      </c>
      <c s="37">
        <v>1</v>
      </c>
      <c s="36">
        <v>0</v>
      </c>
      <c s="36">
        <f>ROUND(G90*H90,6)</f>
      </c>
      <c r="L90" s="38">
        <v>0</v>
      </c>
      <c s="32">
        <f>ROUND(ROUND(L90,2)*ROUND(G90,3),2)</f>
      </c>
      <c s="36" t="s">
        <v>970</v>
      </c>
      <c>
        <f>(M90*21)/100</f>
      </c>
      <c t="s">
        <v>28</v>
      </c>
    </row>
    <row r="91" spans="1:5" ht="12.75">
      <c r="A91" s="35" t="s">
        <v>56</v>
      </c>
      <c r="E91" s="39" t="s">
        <v>5</v>
      </c>
    </row>
    <row r="92" spans="1:5" ht="12.75">
      <c r="A92" s="35" t="s">
        <v>57</v>
      </c>
      <c r="E92" s="40" t="s">
        <v>5</v>
      </c>
    </row>
    <row r="93" spans="1:5" ht="12.75">
      <c r="A93" t="s">
        <v>58</v>
      </c>
      <c r="E93" s="39" t="s">
        <v>971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COUNTIFS(L8:L578,"=0",A8:A578,"P")+COUNTIFS(L8:L578,"",A8:A578,"P")+SUM(Q8:Q578)</f>
      </c>
    </row>
    <row r="8" spans="1:13" ht="12.75">
      <c r="A8" t="s">
        <v>45</v>
      </c>
      <c r="C8" s="28" t="s">
        <v>46</v>
      </c>
      <c r="E8" s="30" t="s">
        <v>17</v>
      </c>
      <c r="J8" s="29">
        <f>0+J9+J14+J23+J508+J525</f>
      </c>
      <c s="29">
        <f>0+K9+K14+K23+K508+K525</f>
      </c>
      <c s="29">
        <f>0+L9+L14+L23+L508+L525</f>
      </c>
      <c s="29">
        <f>0+M9+M14+M23+M508+M525</f>
      </c>
    </row>
    <row r="9" spans="1:13" ht="12.75">
      <c r="A9" t="s">
        <v>47</v>
      </c>
      <c r="C9" s="31" t="s">
        <v>48</v>
      </c>
      <c r="E9" s="33" t="s">
        <v>49</v>
      </c>
      <c r="J9" s="32">
        <f>0</f>
      </c>
      <c s="32">
        <f>0</f>
      </c>
      <c s="32">
        <f>0+L10</f>
      </c>
      <c s="32">
        <f>0+M10</f>
      </c>
    </row>
    <row r="10" spans="1:16" ht="12.75">
      <c r="A10" t="s">
        <v>50</v>
      </c>
      <c s="34" t="s">
        <v>51</v>
      </c>
      <c s="34" t="s">
        <v>52</v>
      </c>
      <c s="35" t="s">
        <v>5</v>
      </c>
      <c s="6" t="s">
        <v>53</v>
      </c>
      <c s="36" t="s">
        <v>54</v>
      </c>
      <c s="37">
        <v>24</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12.75">
      <c r="A13" t="s">
        <v>58</v>
      </c>
      <c r="E13" s="39" t="s">
        <v>59</v>
      </c>
    </row>
    <row r="14" spans="1:13" ht="12.75">
      <c r="A14" t="s">
        <v>47</v>
      </c>
      <c r="C14" s="31" t="s">
        <v>51</v>
      </c>
      <c r="E14" s="33" t="s">
        <v>60</v>
      </c>
      <c r="J14" s="32">
        <f>0</f>
      </c>
      <c s="32">
        <f>0</f>
      </c>
      <c s="32">
        <f>0+L15+L19</f>
      </c>
      <c s="32">
        <f>0+M15+M19</f>
      </c>
    </row>
    <row r="15" spans="1:16" ht="12.75">
      <c r="A15" t="s">
        <v>50</v>
      </c>
      <c s="34" t="s">
        <v>26</v>
      </c>
      <c s="34" t="s">
        <v>61</v>
      </c>
      <c s="35" t="s">
        <v>5</v>
      </c>
      <c s="6" t="s">
        <v>62</v>
      </c>
      <c s="36" t="s">
        <v>63</v>
      </c>
      <c s="37">
        <v>800</v>
      </c>
      <c s="36">
        <v>0</v>
      </c>
      <c s="36">
        <f>ROUND(G15*H15,6)</f>
      </c>
      <c r="L15" s="38">
        <v>0</v>
      </c>
      <c s="32">
        <f>ROUND(ROUND(L15,2)*ROUND(G15,3),2)</f>
      </c>
      <c s="36" t="s">
        <v>55</v>
      </c>
      <c>
        <f>(M15*21)/100</f>
      </c>
      <c t="s">
        <v>28</v>
      </c>
    </row>
    <row r="16" spans="1:5" ht="12.75">
      <c r="A16" s="35" t="s">
        <v>56</v>
      </c>
      <c r="E16" s="39" t="s">
        <v>5</v>
      </c>
    </row>
    <row r="17" spans="1:5" ht="12.75">
      <c r="A17" s="35" t="s">
        <v>57</v>
      </c>
      <c r="E17" s="40" t="s">
        <v>5</v>
      </c>
    </row>
    <row r="18" spans="1:5" ht="242.25">
      <c r="A18" t="s">
        <v>58</v>
      </c>
      <c r="E18" s="39" t="s">
        <v>64</v>
      </c>
    </row>
    <row r="19" spans="1:16" ht="12.75">
      <c r="A19" t="s">
        <v>50</v>
      </c>
      <c s="34" t="s">
        <v>65</v>
      </c>
      <c s="34" t="s">
        <v>66</v>
      </c>
      <c s="35" t="s">
        <v>5</v>
      </c>
      <c s="6" t="s">
        <v>67</v>
      </c>
      <c s="36" t="s">
        <v>68</v>
      </c>
      <c s="37">
        <v>620</v>
      </c>
      <c s="36">
        <v>0</v>
      </c>
      <c s="36">
        <f>ROUND(G19*H19,6)</f>
      </c>
      <c r="L19" s="38">
        <v>0</v>
      </c>
      <c s="32">
        <f>ROUND(ROUND(L19,2)*ROUND(G19,3),2)</f>
      </c>
      <c s="36" t="s">
        <v>55</v>
      </c>
      <c>
        <f>(M19*21)/100</f>
      </c>
      <c t="s">
        <v>28</v>
      </c>
    </row>
    <row r="20" spans="1:5" ht="12.75">
      <c r="A20" s="35" t="s">
        <v>56</v>
      </c>
      <c r="E20" s="39" t="s">
        <v>5</v>
      </c>
    </row>
    <row r="21" spans="1:5" ht="12.75">
      <c r="A21" s="35" t="s">
        <v>57</v>
      </c>
      <c r="E21" s="40" t="s">
        <v>5</v>
      </c>
    </row>
    <row r="22" spans="1:5" ht="12.75">
      <c r="A22" t="s">
        <v>58</v>
      </c>
      <c r="E22" s="39" t="s">
        <v>69</v>
      </c>
    </row>
    <row r="23" spans="1:13" ht="12.75">
      <c r="A23" t="s">
        <v>47</v>
      </c>
      <c r="C23" s="31" t="s">
        <v>70</v>
      </c>
      <c r="E23" s="33" t="s">
        <v>71</v>
      </c>
      <c r="J23" s="32">
        <f>0</f>
      </c>
      <c s="32">
        <f>0</f>
      </c>
      <c s="32">
        <f>0+L24+L28+L32+L36+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f>
      </c>
      <c s="32">
        <f>0+M24+M28+M32+M36+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f>
      </c>
    </row>
    <row r="24" spans="1:16" ht="12.75">
      <c r="A24" t="s">
        <v>50</v>
      </c>
      <c s="34" t="s">
        <v>72</v>
      </c>
      <c s="34" t="s">
        <v>73</v>
      </c>
      <c s="35" t="s">
        <v>5</v>
      </c>
      <c s="6" t="s">
        <v>74</v>
      </c>
      <c s="36" t="s">
        <v>75</v>
      </c>
      <c s="37">
        <v>70</v>
      </c>
      <c s="36">
        <v>0</v>
      </c>
      <c s="36">
        <f>ROUND(G24*H24,6)</f>
      </c>
      <c r="L24" s="38">
        <v>0</v>
      </c>
      <c s="32">
        <f>ROUND(ROUND(L24,2)*ROUND(G24,3),2)</f>
      </c>
      <c s="36" t="s">
        <v>55</v>
      </c>
      <c>
        <f>(M24*21)/100</f>
      </c>
      <c t="s">
        <v>28</v>
      </c>
    </row>
    <row r="25" spans="1:5" ht="12.75">
      <c r="A25" s="35" t="s">
        <v>56</v>
      </c>
      <c r="E25" s="39" t="s">
        <v>5</v>
      </c>
    </row>
    <row r="26" spans="1:5" ht="12.75">
      <c r="A26" s="35" t="s">
        <v>57</v>
      </c>
      <c r="E26" s="40" t="s">
        <v>5</v>
      </c>
    </row>
    <row r="27" spans="1:5" ht="102">
      <c r="A27" t="s">
        <v>58</v>
      </c>
      <c r="E27" s="39" t="s">
        <v>76</v>
      </c>
    </row>
    <row r="28" spans="1:16" ht="12.75">
      <c r="A28" t="s">
        <v>50</v>
      </c>
      <c s="34" t="s">
        <v>27</v>
      </c>
      <c s="34" t="s">
        <v>77</v>
      </c>
      <c s="35" t="s">
        <v>5</v>
      </c>
      <c s="6" t="s">
        <v>78</v>
      </c>
      <c s="36" t="s">
        <v>79</v>
      </c>
      <c s="37">
        <v>1591</v>
      </c>
      <c s="36">
        <v>0</v>
      </c>
      <c s="36">
        <f>ROUND(G28*H28,6)</f>
      </c>
      <c r="L28" s="38">
        <v>0</v>
      </c>
      <c s="32">
        <f>ROUND(ROUND(L28,2)*ROUND(G28,3),2)</f>
      </c>
      <c s="36" t="s">
        <v>55</v>
      </c>
      <c>
        <f>(M28*21)/100</f>
      </c>
      <c t="s">
        <v>28</v>
      </c>
    </row>
    <row r="29" spans="1:5" ht="12.75">
      <c r="A29" s="35" t="s">
        <v>56</v>
      </c>
      <c r="E29" s="39" t="s">
        <v>5</v>
      </c>
    </row>
    <row r="30" spans="1:5" ht="12.75">
      <c r="A30" s="35" t="s">
        <v>57</v>
      </c>
      <c r="E30" s="40" t="s">
        <v>5</v>
      </c>
    </row>
    <row r="31" spans="1:5" ht="114.75">
      <c r="A31" t="s">
        <v>58</v>
      </c>
      <c r="E31" s="39" t="s">
        <v>80</v>
      </c>
    </row>
    <row r="32" spans="1:16" ht="12.75">
      <c r="A32" t="s">
        <v>50</v>
      </c>
      <c s="34" t="s">
        <v>70</v>
      </c>
      <c s="34" t="s">
        <v>81</v>
      </c>
      <c s="35" t="s">
        <v>5</v>
      </c>
      <c s="6" t="s">
        <v>82</v>
      </c>
      <c s="36" t="s">
        <v>79</v>
      </c>
      <c s="37">
        <v>1386</v>
      </c>
      <c s="36">
        <v>0</v>
      </c>
      <c s="36">
        <f>ROUND(G32*H32,6)</f>
      </c>
      <c r="L32" s="38">
        <v>0</v>
      </c>
      <c s="32">
        <f>ROUND(ROUND(L32,2)*ROUND(G32,3),2)</f>
      </c>
      <c s="36" t="s">
        <v>55</v>
      </c>
      <c>
        <f>(M32*21)/100</f>
      </c>
      <c t="s">
        <v>28</v>
      </c>
    </row>
    <row r="33" spans="1:5" ht="12.75">
      <c r="A33" s="35" t="s">
        <v>56</v>
      </c>
      <c r="E33" s="39" t="s">
        <v>5</v>
      </c>
    </row>
    <row r="34" spans="1:5" ht="12.75">
      <c r="A34" s="35" t="s">
        <v>57</v>
      </c>
      <c r="E34" s="40" t="s">
        <v>5</v>
      </c>
    </row>
    <row r="35" spans="1:5" ht="114.75">
      <c r="A35" t="s">
        <v>58</v>
      </c>
      <c r="E35" s="39" t="s">
        <v>80</v>
      </c>
    </row>
    <row r="36" spans="1:16" ht="12.75">
      <c r="A36" t="s">
        <v>50</v>
      </c>
      <c s="34" t="s">
        <v>83</v>
      </c>
      <c s="34" t="s">
        <v>84</v>
      </c>
      <c s="35" t="s">
        <v>5</v>
      </c>
      <c s="6" t="s">
        <v>85</v>
      </c>
      <c s="36" t="s">
        <v>79</v>
      </c>
      <c s="37">
        <v>45</v>
      </c>
      <c s="36">
        <v>0</v>
      </c>
      <c s="36">
        <f>ROUND(G36*H36,6)</f>
      </c>
      <c r="L36" s="38">
        <v>0</v>
      </c>
      <c s="32">
        <f>ROUND(ROUND(L36,2)*ROUND(G36,3),2)</f>
      </c>
      <c s="36" t="s">
        <v>55</v>
      </c>
      <c>
        <f>(M36*21)/100</f>
      </c>
      <c t="s">
        <v>28</v>
      </c>
    </row>
    <row r="37" spans="1:5" ht="12.75">
      <c r="A37" s="35" t="s">
        <v>56</v>
      </c>
      <c r="E37" s="39" t="s">
        <v>5</v>
      </c>
    </row>
    <row r="38" spans="1:5" ht="12.75">
      <c r="A38" s="35" t="s">
        <v>57</v>
      </c>
      <c r="E38" s="40" t="s">
        <v>5</v>
      </c>
    </row>
    <row r="39" spans="1:5" ht="76.5">
      <c r="A39" t="s">
        <v>58</v>
      </c>
      <c r="E39" s="39" t="s">
        <v>86</v>
      </c>
    </row>
    <row r="40" spans="1:16" ht="12.75">
      <c r="A40" t="s">
        <v>50</v>
      </c>
      <c s="34" t="s">
        <v>87</v>
      </c>
      <c s="34" t="s">
        <v>88</v>
      </c>
      <c s="35" t="s">
        <v>5</v>
      </c>
      <c s="6" t="s">
        <v>89</v>
      </c>
      <c s="36" t="s">
        <v>79</v>
      </c>
      <c s="37">
        <v>1640</v>
      </c>
      <c s="36">
        <v>0</v>
      </c>
      <c s="36">
        <f>ROUND(G40*H40,6)</f>
      </c>
      <c r="L40" s="38">
        <v>0</v>
      </c>
      <c s="32">
        <f>ROUND(ROUND(L40,2)*ROUND(G40,3),2)</f>
      </c>
      <c s="36" t="s">
        <v>55</v>
      </c>
      <c>
        <f>(M40*21)/100</f>
      </c>
      <c t="s">
        <v>28</v>
      </c>
    </row>
    <row r="41" spans="1:5" ht="12.75">
      <c r="A41" s="35" t="s">
        <v>56</v>
      </c>
      <c r="E41" s="39" t="s">
        <v>5</v>
      </c>
    </row>
    <row r="42" spans="1:5" ht="12.75">
      <c r="A42" s="35" t="s">
        <v>57</v>
      </c>
      <c r="E42" s="40" t="s">
        <v>5</v>
      </c>
    </row>
    <row r="43" spans="1:5" ht="140.25">
      <c r="A43" t="s">
        <v>58</v>
      </c>
      <c r="E43" s="39" t="s">
        <v>90</v>
      </c>
    </row>
    <row r="44" spans="1:16" ht="12.75">
      <c r="A44" t="s">
        <v>50</v>
      </c>
      <c s="34" t="s">
        <v>91</v>
      </c>
      <c s="34" t="s">
        <v>92</v>
      </c>
      <c s="35" t="s">
        <v>5</v>
      </c>
      <c s="6" t="s">
        <v>93</v>
      </c>
      <c s="36" t="s">
        <v>68</v>
      </c>
      <c s="37">
        <v>0.2</v>
      </c>
      <c s="36">
        <v>0</v>
      </c>
      <c s="36">
        <f>ROUND(G44*H44,6)</f>
      </c>
      <c r="L44" s="38">
        <v>0</v>
      </c>
      <c s="32">
        <f>ROUND(ROUND(L44,2)*ROUND(G44,3),2)</f>
      </c>
      <c s="36" t="s">
        <v>55</v>
      </c>
      <c>
        <f>(M44*21)/100</f>
      </c>
      <c t="s">
        <v>28</v>
      </c>
    </row>
    <row r="45" spans="1:5" ht="12.75">
      <c r="A45" s="35" t="s">
        <v>56</v>
      </c>
      <c r="E45" s="39" t="s">
        <v>5</v>
      </c>
    </row>
    <row r="46" spans="1:5" ht="12.75">
      <c r="A46" s="35" t="s">
        <v>57</v>
      </c>
      <c r="E46" s="40" t="s">
        <v>5</v>
      </c>
    </row>
    <row r="47" spans="1:5" ht="38.25">
      <c r="A47" t="s">
        <v>58</v>
      </c>
      <c r="E47" s="39" t="s">
        <v>94</v>
      </c>
    </row>
    <row r="48" spans="1:16" ht="25.5">
      <c r="A48" t="s">
        <v>50</v>
      </c>
      <c s="34" t="s">
        <v>95</v>
      </c>
      <c s="34" t="s">
        <v>96</v>
      </c>
      <c s="35" t="s">
        <v>5</v>
      </c>
      <c s="6" t="s">
        <v>97</v>
      </c>
      <c s="36" t="s">
        <v>75</v>
      </c>
      <c s="37">
        <v>36</v>
      </c>
      <c s="36">
        <v>0</v>
      </c>
      <c s="36">
        <f>ROUND(G48*H48,6)</f>
      </c>
      <c r="L48" s="38">
        <v>0</v>
      </c>
      <c s="32">
        <f>ROUND(ROUND(L48,2)*ROUND(G48,3),2)</f>
      </c>
      <c s="36" t="s">
        <v>55</v>
      </c>
      <c>
        <f>(M48*21)/100</f>
      </c>
      <c t="s">
        <v>28</v>
      </c>
    </row>
    <row r="49" spans="1:5" ht="12.75">
      <c r="A49" s="35" t="s">
        <v>56</v>
      </c>
      <c r="E49" s="39" t="s">
        <v>5</v>
      </c>
    </row>
    <row r="50" spans="1:5" ht="12.75">
      <c r="A50" s="35" t="s">
        <v>57</v>
      </c>
      <c r="E50" s="40" t="s">
        <v>5</v>
      </c>
    </row>
    <row r="51" spans="1:5" ht="38.25">
      <c r="A51" t="s">
        <v>58</v>
      </c>
      <c r="E51" s="39" t="s">
        <v>98</v>
      </c>
    </row>
    <row r="52" spans="1:16" ht="12.75">
      <c r="A52" t="s">
        <v>50</v>
      </c>
      <c s="34" t="s">
        <v>99</v>
      </c>
      <c s="34" t="s">
        <v>100</v>
      </c>
      <c s="35" t="s">
        <v>5</v>
      </c>
      <c s="6" t="s">
        <v>101</v>
      </c>
      <c s="36" t="s">
        <v>79</v>
      </c>
      <c s="37">
        <v>100</v>
      </c>
      <c s="36">
        <v>0</v>
      </c>
      <c s="36">
        <f>ROUND(G52*H52,6)</f>
      </c>
      <c r="L52" s="38">
        <v>0</v>
      </c>
      <c s="32">
        <f>ROUND(ROUND(L52,2)*ROUND(G52,3),2)</f>
      </c>
      <c s="36" t="s">
        <v>55</v>
      </c>
      <c>
        <f>(M52*21)/100</f>
      </c>
      <c t="s">
        <v>28</v>
      </c>
    </row>
    <row r="53" spans="1:5" ht="12.75">
      <c r="A53" s="35" t="s">
        <v>56</v>
      </c>
      <c r="E53" s="39" t="s">
        <v>5</v>
      </c>
    </row>
    <row r="54" spans="1:5" ht="12.75">
      <c r="A54" s="35" t="s">
        <v>57</v>
      </c>
      <c r="E54" s="40" t="s">
        <v>5</v>
      </c>
    </row>
    <row r="55" spans="1:5" ht="127.5">
      <c r="A55" t="s">
        <v>58</v>
      </c>
      <c r="E55" s="39" t="s">
        <v>102</v>
      </c>
    </row>
    <row r="56" spans="1:16" ht="12.75">
      <c r="A56" t="s">
        <v>50</v>
      </c>
      <c s="34" t="s">
        <v>103</v>
      </c>
      <c s="34" t="s">
        <v>104</v>
      </c>
      <c s="35" t="s">
        <v>5</v>
      </c>
      <c s="6" t="s">
        <v>105</v>
      </c>
      <c s="36" t="s">
        <v>75</v>
      </c>
      <c s="37">
        <v>2</v>
      </c>
      <c s="36">
        <v>0</v>
      </c>
      <c s="36">
        <f>ROUND(G56*H56,6)</f>
      </c>
      <c r="L56" s="38">
        <v>0</v>
      </c>
      <c s="32">
        <f>ROUND(ROUND(L56,2)*ROUND(G56,3),2)</f>
      </c>
      <c s="36" t="s">
        <v>55</v>
      </c>
      <c>
        <f>(M56*21)/100</f>
      </c>
      <c t="s">
        <v>28</v>
      </c>
    </row>
    <row r="57" spans="1:5" ht="12.75">
      <c r="A57" s="35" t="s">
        <v>56</v>
      </c>
      <c r="E57" s="39" t="s">
        <v>5</v>
      </c>
    </row>
    <row r="58" spans="1:5" ht="12.75">
      <c r="A58" s="35" t="s">
        <v>57</v>
      </c>
      <c r="E58" s="40" t="s">
        <v>5</v>
      </c>
    </row>
    <row r="59" spans="1:5" ht="76.5">
      <c r="A59" t="s">
        <v>58</v>
      </c>
      <c r="E59" s="39" t="s">
        <v>106</v>
      </c>
    </row>
    <row r="60" spans="1:16" ht="12.75">
      <c r="A60" t="s">
        <v>50</v>
      </c>
      <c s="34" t="s">
        <v>107</v>
      </c>
      <c s="34" t="s">
        <v>108</v>
      </c>
      <c s="35" t="s">
        <v>5</v>
      </c>
      <c s="6" t="s">
        <v>109</v>
      </c>
      <c s="36" t="s">
        <v>110</v>
      </c>
      <c s="37">
        <v>2</v>
      </c>
      <c s="36">
        <v>0</v>
      </c>
      <c s="36">
        <f>ROUND(G60*H60,6)</f>
      </c>
      <c r="L60" s="38">
        <v>0</v>
      </c>
      <c s="32">
        <f>ROUND(ROUND(L60,2)*ROUND(G60,3),2)</f>
      </c>
      <c s="36" t="s">
        <v>55</v>
      </c>
      <c>
        <f>(M60*21)/100</f>
      </c>
      <c t="s">
        <v>28</v>
      </c>
    </row>
    <row r="61" spans="1:5" ht="12.75">
      <c r="A61" s="35" t="s">
        <v>56</v>
      </c>
      <c r="E61" s="39" t="s">
        <v>5</v>
      </c>
    </row>
    <row r="62" spans="1:5" ht="12.75">
      <c r="A62" s="35" t="s">
        <v>57</v>
      </c>
      <c r="E62" s="40" t="s">
        <v>5</v>
      </c>
    </row>
    <row r="63" spans="1:5" ht="153">
      <c r="A63" t="s">
        <v>58</v>
      </c>
      <c r="E63" s="39" t="s">
        <v>111</v>
      </c>
    </row>
    <row r="64" spans="1:16" ht="25.5">
      <c r="A64" t="s">
        <v>50</v>
      </c>
      <c s="34" t="s">
        <v>112</v>
      </c>
      <c s="34" t="s">
        <v>113</v>
      </c>
      <c s="35" t="s">
        <v>5</v>
      </c>
      <c s="6" t="s">
        <v>114</v>
      </c>
      <c s="36" t="s">
        <v>79</v>
      </c>
      <c s="37">
        <v>20</v>
      </c>
      <c s="36">
        <v>0</v>
      </c>
      <c s="36">
        <f>ROUND(G64*H64,6)</f>
      </c>
      <c r="L64" s="38">
        <v>0</v>
      </c>
      <c s="32">
        <f>ROUND(ROUND(L64,2)*ROUND(G64,3),2)</f>
      </c>
      <c s="36" t="s">
        <v>55</v>
      </c>
      <c>
        <f>(M64*21)/100</f>
      </c>
      <c t="s">
        <v>28</v>
      </c>
    </row>
    <row r="65" spans="1:5" ht="12.75">
      <c r="A65" s="35" t="s">
        <v>56</v>
      </c>
      <c r="E65" s="39" t="s">
        <v>5</v>
      </c>
    </row>
    <row r="66" spans="1:5" ht="12.75">
      <c r="A66" s="35" t="s">
        <v>57</v>
      </c>
      <c r="E66" s="40" t="s">
        <v>5</v>
      </c>
    </row>
    <row r="67" spans="1:5" ht="89.25">
      <c r="A67" t="s">
        <v>58</v>
      </c>
      <c r="E67" s="39" t="s">
        <v>115</v>
      </c>
    </row>
    <row r="68" spans="1:16" ht="12.75">
      <c r="A68" t="s">
        <v>50</v>
      </c>
      <c s="34" t="s">
        <v>116</v>
      </c>
      <c s="34" t="s">
        <v>117</v>
      </c>
      <c s="35" t="s">
        <v>5</v>
      </c>
      <c s="6" t="s">
        <v>118</v>
      </c>
      <c s="36" t="s">
        <v>79</v>
      </c>
      <c s="37">
        <v>25</v>
      </c>
      <c s="36">
        <v>0</v>
      </c>
      <c s="36">
        <f>ROUND(G68*H68,6)</f>
      </c>
      <c r="L68" s="38">
        <v>0</v>
      </c>
      <c s="32">
        <f>ROUND(ROUND(L68,2)*ROUND(G68,3),2)</f>
      </c>
      <c s="36" t="s">
        <v>55</v>
      </c>
      <c>
        <f>(M68*21)/100</f>
      </c>
      <c t="s">
        <v>28</v>
      </c>
    </row>
    <row r="69" spans="1:5" ht="12.75">
      <c r="A69" s="35" t="s">
        <v>56</v>
      </c>
      <c r="E69" s="39" t="s">
        <v>5</v>
      </c>
    </row>
    <row r="70" spans="1:5" ht="12.75">
      <c r="A70" s="35" t="s">
        <v>57</v>
      </c>
      <c r="E70" s="40" t="s">
        <v>5</v>
      </c>
    </row>
    <row r="71" spans="1:5" ht="89.25">
      <c r="A71" t="s">
        <v>58</v>
      </c>
      <c r="E71" s="39" t="s">
        <v>115</v>
      </c>
    </row>
    <row r="72" spans="1:16" ht="12.75">
      <c r="A72" t="s">
        <v>50</v>
      </c>
      <c s="34" t="s">
        <v>119</v>
      </c>
      <c s="34" t="s">
        <v>120</v>
      </c>
      <c s="35" t="s">
        <v>5</v>
      </c>
      <c s="6" t="s">
        <v>121</v>
      </c>
      <c s="36" t="s">
        <v>79</v>
      </c>
      <c s="37">
        <v>50</v>
      </c>
      <c s="36">
        <v>0</v>
      </c>
      <c s="36">
        <f>ROUND(G72*H72,6)</f>
      </c>
      <c r="L72" s="38">
        <v>0</v>
      </c>
      <c s="32">
        <f>ROUND(ROUND(L72,2)*ROUND(G72,3),2)</f>
      </c>
      <c s="36" t="s">
        <v>55</v>
      </c>
      <c>
        <f>(M72*21)/100</f>
      </c>
      <c t="s">
        <v>28</v>
      </c>
    </row>
    <row r="73" spans="1:5" ht="12.75">
      <c r="A73" s="35" t="s">
        <v>56</v>
      </c>
      <c r="E73" s="39" t="s">
        <v>5</v>
      </c>
    </row>
    <row r="74" spans="1:5" ht="12.75">
      <c r="A74" s="35" t="s">
        <v>57</v>
      </c>
      <c r="E74" s="40" t="s">
        <v>5</v>
      </c>
    </row>
    <row r="75" spans="1:5" ht="89.25">
      <c r="A75" t="s">
        <v>58</v>
      </c>
      <c r="E75" s="39" t="s">
        <v>115</v>
      </c>
    </row>
    <row r="76" spans="1:16" ht="25.5">
      <c r="A76" t="s">
        <v>50</v>
      </c>
      <c s="34" t="s">
        <v>122</v>
      </c>
      <c s="34" t="s">
        <v>123</v>
      </c>
      <c s="35" t="s">
        <v>5</v>
      </c>
      <c s="6" t="s">
        <v>124</v>
      </c>
      <c s="36" t="s">
        <v>75</v>
      </c>
      <c s="37">
        <v>2</v>
      </c>
      <c s="36">
        <v>0</v>
      </c>
      <c s="36">
        <f>ROUND(G76*H76,6)</f>
      </c>
      <c r="L76" s="38">
        <v>0</v>
      </c>
      <c s="32">
        <f>ROUND(ROUND(L76,2)*ROUND(G76,3),2)</f>
      </c>
      <c s="36" t="s">
        <v>55</v>
      </c>
      <c>
        <f>(M76*21)/100</f>
      </c>
      <c t="s">
        <v>28</v>
      </c>
    </row>
    <row r="77" spans="1:5" ht="12.75">
      <c r="A77" s="35" t="s">
        <v>56</v>
      </c>
      <c r="E77" s="39" t="s">
        <v>5</v>
      </c>
    </row>
    <row r="78" spans="1:5" ht="12.75">
      <c r="A78" s="35" t="s">
        <v>57</v>
      </c>
      <c r="E78" s="40" t="s">
        <v>5</v>
      </c>
    </row>
    <row r="79" spans="1:5" ht="102">
      <c r="A79" t="s">
        <v>58</v>
      </c>
      <c r="E79" s="39" t="s">
        <v>125</v>
      </c>
    </row>
    <row r="80" spans="1:16" ht="25.5">
      <c r="A80" t="s">
        <v>50</v>
      </c>
      <c s="34" t="s">
        <v>126</v>
      </c>
      <c s="34" t="s">
        <v>127</v>
      </c>
      <c s="35" t="s">
        <v>5</v>
      </c>
      <c s="6" t="s">
        <v>128</v>
      </c>
      <c s="36" t="s">
        <v>75</v>
      </c>
      <c s="37">
        <v>4</v>
      </c>
      <c s="36">
        <v>0</v>
      </c>
      <c s="36">
        <f>ROUND(G80*H80,6)</f>
      </c>
      <c r="L80" s="38">
        <v>0</v>
      </c>
      <c s="32">
        <f>ROUND(ROUND(L80,2)*ROUND(G80,3),2)</f>
      </c>
      <c s="36" t="s">
        <v>55</v>
      </c>
      <c>
        <f>(M80*21)/100</f>
      </c>
      <c t="s">
        <v>28</v>
      </c>
    </row>
    <row r="81" spans="1:5" ht="12.75">
      <c r="A81" s="35" t="s">
        <v>56</v>
      </c>
      <c r="E81" s="39" t="s">
        <v>5</v>
      </c>
    </row>
    <row r="82" spans="1:5" ht="12.75">
      <c r="A82" s="35" t="s">
        <v>57</v>
      </c>
      <c r="E82" s="40" t="s">
        <v>5</v>
      </c>
    </row>
    <row r="83" spans="1:5" ht="102">
      <c r="A83" t="s">
        <v>58</v>
      </c>
      <c r="E83" s="39" t="s">
        <v>125</v>
      </c>
    </row>
    <row r="84" spans="1:16" ht="12.75">
      <c r="A84" t="s">
        <v>50</v>
      </c>
      <c s="34" t="s">
        <v>129</v>
      </c>
      <c s="34" t="s">
        <v>130</v>
      </c>
      <c s="35" t="s">
        <v>5</v>
      </c>
      <c s="6" t="s">
        <v>131</v>
      </c>
      <c s="36" t="s">
        <v>132</v>
      </c>
      <c s="37">
        <v>67.32</v>
      </c>
      <c s="36">
        <v>0</v>
      </c>
      <c s="36">
        <f>ROUND(G84*H84,6)</f>
      </c>
      <c r="L84" s="38">
        <v>0</v>
      </c>
      <c s="32">
        <f>ROUND(ROUND(L84,2)*ROUND(G84,3),2)</f>
      </c>
      <c s="36" t="s">
        <v>55</v>
      </c>
      <c>
        <f>(M84*21)/100</f>
      </c>
      <c t="s">
        <v>28</v>
      </c>
    </row>
    <row r="85" spans="1:5" ht="12.75">
      <c r="A85" s="35" t="s">
        <v>56</v>
      </c>
      <c r="E85" s="39" t="s">
        <v>5</v>
      </c>
    </row>
    <row r="86" spans="1:5" ht="12.75">
      <c r="A86" s="35" t="s">
        <v>57</v>
      </c>
      <c r="E86" s="40" t="s">
        <v>5</v>
      </c>
    </row>
    <row r="87" spans="1:5" ht="76.5">
      <c r="A87" t="s">
        <v>58</v>
      </c>
      <c r="E87" s="39" t="s">
        <v>133</v>
      </c>
    </row>
    <row r="88" spans="1:16" ht="12.75">
      <c r="A88" t="s">
        <v>50</v>
      </c>
      <c s="34" t="s">
        <v>134</v>
      </c>
      <c s="34" t="s">
        <v>135</v>
      </c>
      <c s="35" t="s">
        <v>5</v>
      </c>
      <c s="6" t="s">
        <v>136</v>
      </c>
      <c s="36" t="s">
        <v>132</v>
      </c>
      <c s="37">
        <v>17.4</v>
      </c>
      <c s="36">
        <v>0</v>
      </c>
      <c s="36">
        <f>ROUND(G88*H88,6)</f>
      </c>
      <c r="L88" s="38">
        <v>0</v>
      </c>
      <c s="32">
        <f>ROUND(ROUND(L88,2)*ROUND(G88,3),2)</f>
      </c>
      <c s="36" t="s">
        <v>55</v>
      </c>
      <c>
        <f>(M88*21)/100</f>
      </c>
      <c t="s">
        <v>28</v>
      </c>
    </row>
    <row r="89" spans="1:5" ht="12.75">
      <c r="A89" s="35" t="s">
        <v>56</v>
      </c>
      <c r="E89" s="39" t="s">
        <v>5</v>
      </c>
    </row>
    <row r="90" spans="1:5" ht="12.75">
      <c r="A90" s="35" t="s">
        <v>57</v>
      </c>
      <c r="E90" s="40" t="s">
        <v>5</v>
      </c>
    </row>
    <row r="91" spans="1:5" ht="76.5">
      <c r="A91" t="s">
        <v>58</v>
      </c>
      <c r="E91" s="39" t="s">
        <v>133</v>
      </c>
    </row>
    <row r="92" spans="1:16" ht="12.75">
      <c r="A92" t="s">
        <v>50</v>
      </c>
      <c s="34" t="s">
        <v>137</v>
      </c>
      <c s="34" t="s">
        <v>138</v>
      </c>
      <c s="35" t="s">
        <v>5</v>
      </c>
      <c s="6" t="s">
        <v>139</v>
      </c>
      <c s="36" t="s">
        <v>132</v>
      </c>
      <c s="37">
        <v>115.12</v>
      </c>
      <c s="36">
        <v>0</v>
      </c>
      <c s="36">
        <f>ROUND(G92*H92,6)</f>
      </c>
      <c r="L92" s="38">
        <v>0</v>
      </c>
      <c s="32">
        <f>ROUND(ROUND(L92,2)*ROUND(G92,3),2)</f>
      </c>
      <c s="36" t="s">
        <v>55</v>
      </c>
      <c>
        <f>(M92*21)/100</f>
      </c>
      <c t="s">
        <v>28</v>
      </c>
    </row>
    <row r="93" spans="1:5" ht="12.75">
      <c r="A93" s="35" t="s">
        <v>56</v>
      </c>
      <c r="E93" s="39" t="s">
        <v>5</v>
      </c>
    </row>
    <row r="94" spans="1:5" ht="12.75">
      <c r="A94" s="35" t="s">
        <v>57</v>
      </c>
      <c r="E94" s="40" t="s">
        <v>5</v>
      </c>
    </row>
    <row r="95" spans="1:5" ht="76.5">
      <c r="A95" t="s">
        <v>58</v>
      </c>
      <c r="E95" s="39" t="s">
        <v>133</v>
      </c>
    </row>
    <row r="96" spans="1:16" ht="12.75">
      <c r="A96" t="s">
        <v>50</v>
      </c>
      <c s="34" t="s">
        <v>140</v>
      </c>
      <c s="34" t="s">
        <v>141</v>
      </c>
      <c s="35" t="s">
        <v>5</v>
      </c>
      <c s="6" t="s">
        <v>142</v>
      </c>
      <c s="36" t="s">
        <v>132</v>
      </c>
      <c s="37">
        <v>711.58</v>
      </c>
      <c s="36">
        <v>0</v>
      </c>
      <c s="36">
        <f>ROUND(G96*H96,6)</f>
      </c>
      <c r="L96" s="38">
        <v>0</v>
      </c>
      <c s="32">
        <f>ROUND(ROUND(L96,2)*ROUND(G96,3),2)</f>
      </c>
      <c s="36" t="s">
        <v>55</v>
      </c>
      <c>
        <f>(M96*21)/100</f>
      </c>
      <c t="s">
        <v>28</v>
      </c>
    </row>
    <row r="97" spans="1:5" ht="12.75">
      <c r="A97" s="35" t="s">
        <v>56</v>
      </c>
      <c r="E97" s="39" t="s">
        <v>5</v>
      </c>
    </row>
    <row r="98" spans="1:5" ht="12.75">
      <c r="A98" s="35" t="s">
        <v>57</v>
      </c>
      <c r="E98" s="40" t="s">
        <v>5</v>
      </c>
    </row>
    <row r="99" spans="1:5" ht="76.5">
      <c r="A99" t="s">
        <v>58</v>
      </c>
      <c r="E99" s="39" t="s">
        <v>133</v>
      </c>
    </row>
    <row r="100" spans="1:16" ht="12.75">
      <c r="A100" t="s">
        <v>50</v>
      </c>
      <c s="34" t="s">
        <v>143</v>
      </c>
      <c s="34" t="s">
        <v>144</v>
      </c>
      <c s="35" t="s">
        <v>5</v>
      </c>
      <c s="6" t="s">
        <v>145</v>
      </c>
      <c s="36" t="s">
        <v>132</v>
      </c>
      <c s="37">
        <v>67.32</v>
      </c>
      <c s="36">
        <v>0</v>
      </c>
      <c s="36">
        <f>ROUND(G100*H100,6)</f>
      </c>
      <c r="L100" s="38">
        <v>0</v>
      </c>
      <c s="32">
        <f>ROUND(ROUND(L100,2)*ROUND(G100,3),2)</f>
      </c>
      <c s="36" t="s">
        <v>55</v>
      </c>
      <c>
        <f>(M100*21)/100</f>
      </c>
      <c t="s">
        <v>28</v>
      </c>
    </row>
    <row r="101" spans="1:5" ht="12.75">
      <c r="A101" s="35" t="s">
        <v>56</v>
      </c>
      <c r="E101" s="39" t="s">
        <v>5</v>
      </c>
    </row>
    <row r="102" spans="1:5" ht="12.75">
      <c r="A102" s="35" t="s">
        <v>57</v>
      </c>
      <c r="E102" s="40" t="s">
        <v>5</v>
      </c>
    </row>
    <row r="103" spans="1:5" ht="204">
      <c r="A103" t="s">
        <v>58</v>
      </c>
      <c r="E103" s="39" t="s">
        <v>146</v>
      </c>
    </row>
    <row r="104" spans="1:16" ht="12.75">
      <c r="A104" t="s">
        <v>50</v>
      </c>
      <c s="34" t="s">
        <v>147</v>
      </c>
      <c s="34" t="s">
        <v>148</v>
      </c>
      <c s="35" t="s">
        <v>5</v>
      </c>
      <c s="6" t="s">
        <v>149</v>
      </c>
      <c s="36" t="s">
        <v>132</v>
      </c>
      <c s="37">
        <v>17.4</v>
      </c>
      <c s="36">
        <v>0</v>
      </c>
      <c s="36">
        <f>ROUND(G104*H104,6)</f>
      </c>
      <c r="L104" s="38">
        <v>0</v>
      </c>
      <c s="32">
        <f>ROUND(ROUND(L104,2)*ROUND(G104,3),2)</f>
      </c>
      <c s="36" t="s">
        <v>55</v>
      </c>
      <c>
        <f>(M104*21)/100</f>
      </c>
      <c t="s">
        <v>28</v>
      </c>
    </row>
    <row r="105" spans="1:5" ht="12.75">
      <c r="A105" s="35" t="s">
        <v>56</v>
      </c>
      <c r="E105" s="39" t="s">
        <v>5</v>
      </c>
    </row>
    <row r="106" spans="1:5" ht="12.75">
      <c r="A106" s="35" t="s">
        <v>57</v>
      </c>
      <c r="E106" s="40" t="s">
        <v>5</v>
      </c>
    </row>
    <row r="107" spans="1:5" ht="204">
      <c r="A107" t="s">
        <v>58</v>
      </c>
      <c r="E107" s="39" t="s">
        <v>150</v>
      </c>
    </row>
    <row r="108" spans="1:16" ht="12.75">
      <c r="A108" t="s">
        <v>50</v>
      </c>
      <c s="34" t="s">
        <v>151</v>
      </c>
      <c s="34" t="s">
        <v>152</v>
      </c>
      <c s="35" t="s">
        <v>5</v>
      </c>
      <c s="6" t="s">
        <v>153</v>
      </c>
      <c s="36" t="s">
        <v>132</v>
      </c>
      <c s="37">
        <v>115.12</v>
      </c>
      <c s="36">
        <v>0</v>
      </c>
      <c s="36">
        <f>ROUND(G108*H108,6)</f>
      </c>
      <c r="L108" s="38">
        <v>0</v>
      </c>
      <c s="32">
        <f>ROUND(ROUND(L108,2)*ROUND(G108,3),2)</f>
      </c>
      <c s="36" t="s">
        <v>55</v>
      </c>
      <c>
        <f>(M108*21)/100</f>
      </c>
      <c t="s">
        <v>28</v>
      </c>
    </row>
    <row r="109" spans="1:5" ht="12.75">
      <c r="A109" s="35" t="s">
        <v>56</v>
      </c>
      <c r="E109" s="39" t="s">
        <v>5</v>
      </c>
    </row>
    <row r="110" spans="1:5" ht="12.75">
      <c r="A110" s="35" t="s">
        <v>57</v>
      </c>
      <c r="E110" s="40" t="s">
        <v>5</v>
      </c>
    </row>
    <row r="111" spans="1:5" ht="204">
      <c r="A111" t="s">
        <v>58</v>
      </c>
      <c r="E111" s="39" t="s">
        <v>154</v>
      </c>
    </row>
    <row r="112" spans="1:16" ht="12.75">
      <c r="A112" t="s">
        <v>50</v>
      </c>
      <c s="34" t="s">
        <v>155</v>
      </c>
      <c s="34" t="s">
        <v>156</v>
      </c>
      <c s="35" t="s">
        <v>5</v>
      </c>
      <c s="6" t="s">
        <v>157</v>
      </c>
      <c s="36" t="s">
        <v>132</v>
      </c>
      <c s="37">
        <v>711.58</v>
      </c>
      <c s="36">
        <v>0</v>
      </c>
      <c s="36">
        <f>ROUND(G112*H112,6)</f>
      </c>
      <c r="L112" s="38">
        <v>0</v>
      </c>
      <c s="32">
        <f>ROUND(ROUND(L112,2)*ROUND(G112,3),2)</f>
      </c>
      <c s="36" t="s">
        <v>55</v>
      </c>
      <c>
        <f>(M112*21)/100</f>
      </c>
      <c t="s">
        <v>28</v>
      </c>
    </row>
    <row r="113" spans="1:5" ht="12.75">
      <c r="A113" s="35" t="s">
        <v>56</v>
      </c>
      <c r="E113" s="39" t="s">
        <v>5</v>
      </c>
    </row>
    <row r="114" spans="1:5" ht="12.75">
      <c r="A114" s="35" t="s">
        <v>57</v>
      </c>
      <c r="E114" s="40" t="s">
        <v>5</v>
      </c>
    </row>
    <row r="115" spans="1:5" ht="204">
      <c r="A115" t="s">
        <v>58</v>
      </c>
      <c r="E115" s="39" t="s">
        <v>150</v>
      </c>
    </row>
    <row r="116" spans="1:16" ht="25.5">
      <c r="A116" t="s">
        <v>50</v>
      </c>
      <c s="34" t="s">
        <v>158</v>
      </c>
      <c s="34" t="s">
        <v>159</v>
      </c>
      <c s="35" t="s">
        <v>5</v>
      </c>
      <c s="6" t="s">
        <v>160</v>
      </c>
      <c s="36" t="s">
        <v>75</v>
      </c>
      <c s="37">
        <v>386</v>
      </c>
      <c s="36">
        <v>0</v>
      </c>
      <c s="36">
        <f>ROUND(G116*H116,6)</f>
      </c>
      <c r="L116" s="38">
        <v>0</v>
      </c>
      <c s="32">
        <f>ROUND(ROUND(L116,2)*ROUND(G116,3),2)</f>
      </c>
      <c s="36" t="s">
        <v>55</v>
      </c>
      <c>
        <f>(M116*21)/100</f>
      </c>
      <c t="s">
        <v>28</v>
      </c>
    </row>
    <row r="117" spans="1:5" ht="12.75">
      <c r="A117" s="35" t="s">
        <v>56</v>
      </c>
      <c r="E117" s="39" t="s">
        <v>5</v>
      </c>
    </row>
    <row r="118" spans="1:5" ht="12.75">
      <c r="A118" s="35" t="s">
        <v>57</v>
      </c>
      <c r="E118" s="40" t="s">
        <v>5</v>
      </c>
    </row>
    <row r="119" spans="1:5" ht="114.75">
      <c r="A119" t="s">
        <v>58</v>
      </c>
      <c r="E119" s="39" t="s">
        <v>161</v>
      </c>
    </row>
    <row r="120" spans="1:16" ht="25.5">
      <c r="A120" t="s">
        <v>50</v>
      </c>
      <c s="34" t="s">
        <v>162</v>
      </c>
      <c s="34" t="s">
        <v>163</v>
      </c>
      <c s="35" t="s">
        <v>5</v>
      </c>
      <c s="6" t="s">
        <v>164</v>
      </c>
      <c s="36" t="s">
        <v>75</v>
      </c>
      <c s="37">
        <v>72</v>
      </c>
      <c s="36">
        <v>0</v>
      </c>
      <c s="36">
        <f>ROUND(G120*H120,6)</f>
      </c>
      <c r="L120" s="38">
        <v>0</v>
      </c>
      <c s="32">
        <f>ROUND(ROUND(L120,2)*ROUND(G120,3),2)</f>
      </c>
      <c s="36" t="s">
        <v>55</v>
      </c>
      <c>
        <f>(M120*21)/100</f>
      </c>
      <c t="s">
        <v>28</v>
      </c>
    </row>
    <row r="121" spans="1:5" ht="12.75">
      <c r="A121" s="35" t="s">
        <v>56</v>
      </c>
      <c r="E121" s="39" t="s">
        <v>5</v>
      </c>
    </row>
    <row r="122" spans="1:5" ht="12.75">
      <c r="A122" s="35" t="s">
        <v>57</v>
      </c>
      <c r="E122" s="40" t="s">
        <v>5</v>
      </c>
    </row>
    <row r="123" spans="1:5" ht="114.75">
      <c r="A123" t="s">
        <v>58</v>
      </c>
      <c r="E123" s="39" t="s">
        <v>161</v>
      </c>
    </row>
    <row r="124" spans="1:16" ht="12.75">
      <c r="A124" t="s">
        <v>50</v>
      </c>
      <c s="34" t="s">
        <v>165</v>
      </c>
      <c s="34" t="s">
        <v>166</v>
      </c>
      <c s="35" t="s">
        <v>5</v>
      </c>
      <c s="6" t="s">
        <v>167</v>
      </c>
      <c s="36" t="s">
        <v>79</v>
      </c>
      <c s="37">
        <v>50</v>
      </c>
      <c s="36">
        <v>0</v>
      </c>
      <c s="36">
        <f>ROUND(G124*H124,6)</f>
      </c>
      <c r="L124" s="38">
        <v>0</v>
      </c>
      <c s="32">
        <f>ROUND(ROUND(L124,2)*ROUND(G124,3),2)</f>
      </c>
      <c s="36" t="s">
        <v>55</v>
      </c>
      <c>
        <f>(M124*21)/100</f>
      </c>
      <c t="s">
        <v>28</v>
      </c>
    </row>
    <row r="125" spans="1:5" ht="12.75">
      <c r="A125" s="35" t="s">
        <v>56</v>
      </c>
      <c r="E125" s="39" t="s">
        <v>5</v>
      </c>
    </row>
    <row r="126" spans="1:5" ht="12.75">
      <c r="A126" s="35" t="s">
        <v>57</v>
      </c>
      <c r="E126" s="40" t="s">
        <v>5</v>
      </c>
    </row>
    <row r="127" spans="1:5" ht="114.75">
      <c r="A127" t="s">
        <v>58</v>
      </c>
      <c r="E127" s="39" t="s">
        <v>168</v>
      </c>
    </row>
    <row r="128" spans="1:16" ht="12.75">
      <c r="A128" t="s">
        <v>50</v>
      </c>
      <c s="34" t="s">
        <v>169</v>
      </c>
      <c s="34" t="s">
        <v>170</v>
      </c>
      <c s="35" t="s">
        <v>5</v>
      </c>
      <c s="6" t="s">
        <v>171</v>
      </c>
      <c s="36" t="s">
        <v>79</v>
      </c>
      <c s="37">
        <v>50</v>
      </c>
      <c s="36">
        <v>0</v>
      </c>
      <c s="36">
        <f>ROUND(G128*H128,6)</f>
      </c>
      <c r="L128" s="38">
        <v>0</v>
      </c>
      <c s="32">
        <f>ROUND(ROUND(L128,2)*ROUND(G128,3),2)</f>
      </c>
      <c s="36" t="s">
        <v>55</v>
      </c>
      <c>
        <f>(M128*21)/100</f>
      </c>
      <c t="s">
        <v>28</v>
      </c>
    </row>
    <row r="129" spans="1:5" ht="12.75">
      <c r="A129" s="35" t="s">
        <v>56</v>
      </c>
      <c r="E129" s="39" t="s">
        <v>5</v>
      </c>
    </row>
    <row r="130" spans="1:5" ht="12.75">
      <c r="A130" s="35" t="s">
        <v>57</v>
      </c>
      <c r="E130" s="40" t="s">
        <v>5</v>
      </c>
    </row>
    <row r="131" spans="1:5" ht="114.75">
      <c r="A131" t="s">
        <v>58</v>
      </c>
      <c r="E131" s="39" t="s">
        <v>172</v>
      </c>
    </row>
    <row r="132" spans="1:16" ht="25.5">
      <c r="A132" t="s">
        <v>50</v>
      </c>
      <c s="34" t="s">
        <v>173</v>
      </c>
      <c s="34" t="s">
        <v>174</v>
      </c>
      <c s="35" t="s">
        <v>5</v>
      </c>
      <c s="6" t="s">
        <v>175</v>
      </c>
      <c s="36" t="s">
        <v>75</v>
      </c>
      <c s="37">
        <v>1</v>
      </c>
      <c s="36">
        <v>0</v>
      </c>
      <c s="36">
        <f>ROUND(G132*H132,6)</f>
      </c>
      <c r="L132" s="38">
        <v>0</v>
      </c>
      <c s="32">
        <f>ROUND(ROUND(L132,2)*ROUND(G132,3),2)</f>
      </c>
      <c s="36" t="s">
        <v>55</v>
      </c>
      <c>
        <f>(M132*21)/100</f>
      </c>
      <c t="s">
        <v>28</v>
      </c>
    </row>
    <row r="133" spans="1:5" ht="12.75">
      <c r="A133" s="35" t="s">
        <v>56</v>
      </c>
      <c r="E133" s="39" t="s">
        <v>5</v>
      </c>
    </row>
    <row r="134" spans="1:5" ht="12.75">
      <c r="A134" s="35" t="s">
        <v>57</v>
      </c>
      <c r="E134" s="40" t="s">
        <v>5</v>
      </c>
    </row>
    <row r="135" spans="1:5" ht="127.5">
      <c r="A135" t="s">
        <v>58</v>
      </c>
      <c r="E135" s="39" t="s">
        <v>176</v>
      </c>
    </row>
    <row r="136" spans="1:16" ht="25.5">
      <c r="A136" t="s">
        <v>50</v>
      </c>
      <c s="34" t="s">
        <v>177</v>
      </c>
      <c s="34" t="s">
        <v>178</v>
      </c>
      <c s="35" t="s">
        <v>5</v>
      </c>
      <c s="6" t="s">
        <v>179</v>
      </c>
      <c s="36" t="s">
        <v>75</v>
      </c>
      <c s="37">
        <v>1</v>
      </c>
      <c s="36">
        <v>0</v>
      </c>
      <c s="36">
        <f>ROUND(G136*H136,6)</f>
      </c>
      <c r="L136" s="38">
        <v>0</v>
      </c>
      <c s="32">
        <f>ROUND(ROUND(L136,2)*ROUND(G136,3),2)</f>
      </c>
      <c s="36" t="s">
        <v>55</v>
      </c>
      <c>
        <f>(M136*21)/100</f>
      </c>
      <c t="s">
        <v>28</v>
      </c>
    </row>
    <row r="137" spans="1:5" ht="12.75">
      <c r="A137" s="35" t="s">
        <v>56</v>
      </c>
      <c r="E137" s="39" t="s">
        <v>5</v>
      </c>
    </row>
    <row r="138" spans="1:5" ht="12.75">
      <c r="A138" s="35" t="s">
        <v>57</v>
      </c>
      <c r="E138" s="40" t="s">
        <v>5</v>
      </c>
    </row>
    <row r="139" spans="1:5" ht="127.5">
      <c r="A139" t="s">
        <v>58</v>
      </c>
      <c r="E139" s="39" t="s">
        <v>180</v>
      </c>
    </row>
    <row r="140" spans="1:16" ht="12.75">
      <c r="A140" t="s">
        <v>50</v>
      </c>
      <c s="34" t="s">
        <v>181</v>
      </c>
      <c s="34" t="s">
        <v>182</v>
      </c>
      <c s="35" t="s">
        <v>5</v>
      </c>
      <c s="6" t="s">
        <v>183</v>
      </c>
      <c s="36" t="s">
        <v>75</v>
      </c>
      <c s="37">
        <v>1</v>
      </c>
      <c s="36">
        <v>0</v>
      </c>
      <c s="36">
        <f>ROUND(G140*H140,6)</f>
      </c>
      <c r="L140" s="38">
        <v>0</v>
      </c>
      <c s="32">
        <f>ROUND(ROUND(L140,2)*ROUND(G140,3),2)</f>
      </c>
      <c s="36" t="s">
        <v>55</v>
      </c>
      <c>
        <f>(M140*21)/100</f>
      </c>
      <c t="s">
        <v>28</v>
      </c>
    </row>
    <row r="141" spans="1:5" ht="12.75">
      <c r="A141" s="35" t="s">
        <v>56</v>
      </c>
      <c r="E141" s="39" t="s">
        <v>5</v>
      </c>
    </row>
    <row r="142" spans="1:5" ht="12.75">
      <c r="A142" s="35" t="s">
        <v>57</v>
      </c>
      <c r="E142" s="40" t="s">
        <v>5</v>
      </c>
    </row>
    <row r="143" spans="1:5" ht="127.5">
      <c r="A143" t="s">
        <v>58</v>
      </c>
      <c r="E143" s="39" t="s">
        <v>184</v>
      </c>
    </row>
    <row r="144" spans="1:16" ht="12.75">
      <c r="A144" t="s">
        <v>50</v>
      </c>
      <c s="34" t="s">
        <v>185</v>
      </c>
      <c s="34" t="s">
        <v>186</v>
      </c>
      <c s="35" t="s">
        <v>5</v>
      </c>
      <c s="6" t="s">
        <v>187</v>
      </c>
      <c s="36" t="s">
        <v>75</v>
      </c>
      <c s="37">
        <v>1</v>
      </c>
      <c s="36">
        <v>0</v>
      </c>
      <c s="36">
        <f>ROUND(G144*H144,6)</f>
      </c>
      <c r="L144" s="38">
        <v>0</v>
      </c>
      <c s="32">
        <f>ROUND(ROUND(L144,2)*ROUND(G144,3),2)</f>
      </c>
      <c s="36" t="s">
        <v>55</v>
      </c>
      <c>
        <f>(M144*21)/100</f>
      </c>
      <c t="s">
        <v>28</v>
      </c>
    </row>
    <row r="145" spans="1:5" ht="12.75">
      <c r="A145" s="35" t="s">
        <v>56</v>
      </c>
      <c r="E145" s="39" t="s">
        <v>5</v>
      </c>
    </row>
    <row r="146" spans="1:5" ht="12.75">
      <c r="A146" s="35" t="s">
        <v>57</v>
      </c>
      <c r="E146" s="40" t="s">
        <v>5</v>
      </c>
    </row>
    <row r="147" spans="1:5" ht="153">
      <c r="A147" t="s">
        <v>58</v>
      </c>
      <c r="E147" s="39" t="s">
        <v>188</v>
      </c>
    </row>
    <row r="148" spans="1:16" ht="25.5">
      <c r="A148" t="s">
        <v>50</v>
      </c>
      <c s="34" t="s">
        <v>189</v>
      </c>
      <c s="34" t="s">
        <v>190</v>
      </c>
      <c s="35" t="s">
        <v>5</v>
      </c>
      <c s="6" t="s">
        <v>191</v>
      </c>
      <c s="36" t="s">
        <v>75</v>
      </c>
      <c s="37">
        <v>2</v>
      </c>
      <c s="36">
        <v>0</v>
      </c>
      <c s="36">
        <f>ROUND(G148*H148,6)</f>
      </c>
      <c r="L148" s="38">
        <v>0</v>
      </c>
      <c s="32">
        <f>ROUND(ROUND(L148,2)*ROUND(G148,3),2)</f>
      </c>
      <c s="36" t="s">
        <v>55</v>
      </c>
      <c>
        <f>(M148*21)/100</f>
      </c>
      <c t="s">
        <v>28</v>
      </c>
    </row>
    <row r="149" spans="1:5" ht="12.75">
      <c r="A149" s="35" t="s">
        <v>56</v>
      </c>
      <c r="E149" s="39" t="s">
        <v>5</v>
      </c>
    </row>
    <row r="150" spans="1:5" ht="12.75">
      <c r="A150" s="35" t="s">
        <v>57</v>
      </c>
      <c r="E150" s="40" t="s">
        <v>5</v>
      </c>
    </row>
    <row r="151" spans="1:5" ht="114.75">
      <c r="A151" t="s">
        <v>58</v>
      </c>
      <c r="E151" s="39" t="s">
        <v>192</v>
      </c>
    </row>
    <row r="152" spans="1:16" ht="25.5">
      <c r="A152" t="s">
        <v>50</v>
      </c>
      <c s="34" t="s">
        <v>193</v>
      </c>
      <c s="34" t="s">
        <v>194</v>
      </c>
      <c s="35" t="s">
        <v>5</v>
      </c>
      <c s="6" t="s">
        <v>195</v>
      </c>
      <c s="36" t="s">
        <v>75</v>
      </c>
      <c s="37">
        <v>2</v>
      </c>
      <c s="36">
        <v>0</v>
      </c>
      <c s="36">
        <f>ROUND(G152*H152,6)</f>
      </c>
      <c r="L152" s="38">
        <v>0</v>
      </c>
      <c s="32">
        <f>ROUND(ROUND(L152,2)*ROUND(G152,3),2)</f>
      </c>
      <c s="36" t="s">
        <v>55</v>
      </c>
      <c>
        <f>(M152*21)/100</f>
      </c>
      <c t="s">
        <v>28</v>
      </c>
    </row>
    <row r="153" spans="1:5" ht="12.75">
      <c r="A153" s="35" t="s">
        <v>56</v>
      </c>
      <c r="E153" s="39" t="s">
        <v>5</v>
      </c>
    </row>
    <row r="154" spans="1:5" ht="12.75">
      <c r="A154" s="35" t="s">
        <v>57</v>
      </c>
      <c r="E154" s="40" t="s">
        <v>5</v>
      </c>
    </row>
    <row r="155" spans="1:5" ht="114.75">
      <c r="A155" t="s">
        <v>58</v>
      </c>
      <c r="E155" s="39" t="s">
        <v>196</v>
      </c>
    </row>
    <row r="156" spans="1:16" ht="12.75">
      <c r="A156" t="s">
        <v>50</v>
      </c>
      <c s="34" t="s">
        <v>197</v>
      </c>
      <c s="34" t="s">
        <v>198</v>
      </c>
      <c s="35" t="s">
        <v>5</v>
      </c>
      <c s="6" t="s">
        <v>199</v>
      </c>
      <c s="36" t="s">
        <v>75</v>
      </c>
      <c s="37">
        <v>4</v>
      </c>
      <c s="36">
        <v>0</v>
      </c>
      <c s="36">
        <f>ROUND(G156*H156,6)</f>
      </c>
      <c r="L156" s="38">
        <v>0</v>
      </c>
      <c s="32">
        <f>ROUND(ROUND(L156,2)*ROUND(G156,3),2)</f>
      </c>
      <c s="36" t="s">
        <v>55</v>
      </c>
      <c>
        <f>(M156*21)/100</f>
      </c>
      <c t="s">
        <v>28</v>
      </c>
    </row>
    <row r="157" spans="1:5" ht="12.75">
      <c r="A157" s="35" t="s">
        <v>56</v>
      </c>
      <c r="E157" s="39" t="s">
        <v>5</v>
      </c>
    </row>
    <row r="158" spans="1:5" ht="12.75">
      <c r="A158" s="35" t="s">
        <v>57</v>
      </c>
      <c r="E158" s="40" t="s">
        <v>5</v>
      </c>
    </row>
    <row r="159" spans="1:5" ht="114.75">
      <c r="A159" t="s">
        <v>58</v>
      </c>
      <c r="E159" s="39" t="s">
        <v>200</v>
      </c>
    </row>
    <row r="160" spans="1:16" ht="12.75">
      <c r="A160" t="s">
        <v>50</v>
      </c>
      <c s="34" t="s">
        <v>201</v>
      </c>
      <c s="34" t="s">
        <v>202</v>
      </c>
      <c s="35" t="s">
        <v>5</v>
      </c>
      <c s="6" t="s">
        <v>203</v>
      </c>
      <c s="36" t="s">
        <v>75</v>
      </c>
      <c s="37">
        <v>4</v>
      </c>
      <c s="36">
        <v>0</v>
      </c>
      <c s="36">
        <f>ROUND(G160*H160,6)</f>
      </c>
      <c r="L160" s="38">
        <v>0</v>
      </c>
      <c s="32">
        <f>ROUND(ROUND(L160,2)*ROUND(G160,3),2)</f>
      </c>
      <c s="36" t="s">
        <v>55</v>
      </c>
      <c>
        <f>(M160*21)/100</f>
      </c>
      <c t="s">
        <v>28</v>
      </c>
    </row>
    <row r="161" spans="1:5" ht="12.75">
      <c r="A161" s="35" t="s">
        <v>56</v>
      </c>
      <c r="E161" s="39" t="s">
        <v>5</v>
      </c>
    </row>
    <row r="162" spans="1:5" ht="12.75">
      <c r="A162" s="35" t="s">
        <v>57</v>
      </c>
      <c r="E162" s="40" t="s">
        <v>5</v>
      </c>
    </row>
    <row r="163" spans="1:5" ht="102">
      <c r="A163" t="s">
        <v>58</v>
      </c>
      <c r="E163" s="39" t="s">
        <v>204</v>
      </c>
    </row>
    <row r="164" spans="1:16" ht="12.75">
      <c r="A164" t="s">
        <v>50</v>
      </c>
      <c s="34" t="s">
        <v>205</v>
      </c>
      <c s="34" t="s">
        <v>206</v>
      </c>
      <c s="35" t="s">
        <v>5</v>
      </c>
      <c s="6" t="s">
        <v>207</v>
      </c>
      <c s="36" t="s">
        <v>75</v>
      </c>
      <c s="37">
        <v>1</v>
      </c>
      <c s="36">
        <v>0</v>
      </c>
      <c s="36">
        <f>ROUND(G164*H164,6)</f>
      </c>
      <c r="L164" s="38">
        <v>0</v>
      </c>
      <c s="32">
        <f>ROUND(ROUND(L164,2)*ROUND(G164,3),2)</f>
      </c>
      <c s="36" t="s">
        <v>55</v>
      </c>
      <c>
        <f>(M164*21)/100</f>
      </c>
      <c t="s">
        <v>28</v>
      </c>
    </row>
    <row r="165" spans="1:5" ht="12.75">
      <c r="A165" s="35" t="s">
        <v>56</v>
      </c>
      <c r="E165" s="39" t="s">
        <v>5</v>
      </c>
    </row>
    <row r="166" spans="1:5" ht="12.75">
      <c r="A166" s="35" t="s">
        <v>57</v>
      </c>
      <c r="E166" s="40" t="s">
        <v>5</v>
      </c>
    </row>
    <row r="167" spans="1:5" ht="127.5">
      <c r="A167" t="s">
        <v>58</v>
      </c>
      <c r="E167" s="39" t="s">
        <v>208</v>
      </c>
    </row>
    <row r="168" spans="1:16" ht="12.75">
      <c r="A168" t="s">
        <v>50</v>
      </c>
      <c s="34" t="s">
        <v>209</v>
      </c>
      <c s="34" t="s">
        <v>210</v>
      </c>
      <c s="35" t="s">
        <v>5</v>
      </c>
      <c s="6" t="s">
        <v>211</v>
      </c>
      <c s="36" t="s">
        <v>75</v>
      </c>
      <c s="37">
        <v>1</v>
      </c>
      <c s="36">
        <v>0</v>
      </c>
      <c s="36">
        <f>ROUND(G168*H168,6)</f>
      </c>
      <c r="L168" s="38">
        <v>0</v>
      </c>
      <c s="32">
        <f>ROUND(ROUND(L168,2)*ROUND(G168,3),2)</f>
      </c>
      <c s="36" t="s">
        <v>55</v>
      </c>
      <c>
        <f>(M168*21)/100</f>
      </c>
      <c t="s">
        <v>28</v>
      </c>
    </row>
    <row r="169" spans="1:5" ht="12.75">
      <c r="A169" s="35" t="s">
        <v>56</v>
      </c>
      <c r="E169" s="39" t="s">
        <v>5</v>
      </c>
    </row>
    <row r="170" spans="1:5" ht="12.75">
      <c r="A170" s="35" t="s">
        <v>57</v>
      </c>
      <c r="E170" s="40" t="s">
        <v>5</v>
      </c>
    </row>
    <row r="171" spans="1:5" ht="102">
      <c r="A171" t="s">
        <v>58</v>
      </c>
      <c r="E171" s="39" t="s">
        <v>212</v>
      </c>
    </row>
    <row r="172" spans="1:16" ht="25.5">
      <c r="A172" t="s">
        <v>50</v>
      </c>
      <c s="34" t="s">
        <v>213</v>
      </c>
      <c s="34" t="s">
        <v>214</v>
      </c>
      <c s="35" t="s">
        <v>5</v>
      </c>
      <c s="6" t="s">
        <v>215</v>
      </c>
      <c s="36" t="s">
        <v>216</v>
      </c>
      <c s="37">
        <v>30</v>
      </c>
      <c s="36">
        <v>0</v>
      </c>
      <c s="36">
        <f>ROUND(G172*H172,6)</f>
      </c>
      <c r="L172" s="38">
        <v>0</v>
      </c>
      <c s="32">
        <f>ROUND(ROUND(L172,2)*ROUND(G172,3),2)</f>
      </c>
      <c s="36" t="s">
        <v>55</v>
      </c>
      <c>
        <f>(M172*21)/100</f>
      </c>
      <c t="s">
        <v>28</v>
      </c>
    </row>
    <row r="173" spans="1:5" ht="12.75">
      <c r="A173" s="35" t="s">
        <v>56</v>
      </c>
      <c r="E173" s="39" t="s">
        <v>5</v>
      </c>
    </row>
    <row r="174" spans="1:5" ht="12.75">
      <c r="A174" s="35" t="s">
        <v>57</v>
      </c>
      <c r="E174" s="40" t="s">
        <v>5</v>
      </c>
    </row>
    <row r="175" spans="1:5" ht="127.5">
      <c r="A175" t="s">
        <v>58</v>
      </c>
      <c r="E175" s="39" t="s">
        <v>217</v>
      </c>
    </row>
    <row r="176" spans="1:16" ht="25.5">
      <c r="A176" t="s">
        <v>50</v>
      </c>
      <c s="34" t="s">
        <v>218</v>
      </c>
      <c s="34" t="s">
        <v>219</v>
      </c>
      <c s="35" t="s">
        <v>5</v>
      </c>
      <c s="6" t="s">
        <v>220</v>
      </c>
      <c s="36" t="s">
        <v>216</v>
      </c>
      <c s="37">
        <v>30</v>
      </c>
      <c s="36">
        <v>0</v>
      </c>
      <c s="36">
        <f>ROUND(G176*H176,6)</f>
      </c>
      <c r="L176" s="38">
        <v>0</v>
      </c>
      <c s="32">
        <f>ROUND(ROUND(L176,2)*ROUND(G176,3),2)</f>
      </c>
      <c s="36" t="s">
        <v>55</v>
      </c>
      <c>
        <f>(M176*21)/100</f>
      </c>
      <c t="s">
        <v>28</v>
      </c>
    </row>
    <row r="177" spans="1:5" ht="12.75">
      <c r="A177" s="35" t="s">
        <v>56</v>
      </c>
      <c r="E177" s="39" t="s">
        <v>5</v>
      </c>
    </row>
    <row r="178" spans="1:5" ht="12.75">
      <c r="A178" s="35" t="s">
        <v>57</v>
      </c>
      <c r="E178" s="40" t="s">
        <v>5</v>
      </c>
    </row>
    <row r="179" spans="1:5" ht="127.5">
      <c r="A179" t="s">
        <v>58</v>
      </c>
      <c r="E179" s="39" t="s">
        <v>221</v>
      </c>
    </row>
    <row r="180" spans="1:16" ht="12.75">
      <c r="A180" t="s">
        <v>50</v>
      </c>
      <c s="34" t="s">
        <v>222</v>
      </c>
      <c s="34" t="s">
        <v>223</v>
      </c>
      <c s="35" t="s">
        <v>5</v>
      </c>
      <c s="6" t="s">
        <v>224</v>
      </c>
      <c s="36" t="s">
        <v>75</v>
      </c>
      <c s="37">
        <v>4</v>
      </c>
      <c s="36">
        <v>0</v>
      </c>
      <c s="36">
        <f>ROUND(G180*H180,6)</f>
      </c>
      <c r="L180" s="38">
        <v>0</v>
      </c>
      <c s="32">
        <f>ROUND(ROUND(L180,2)*ROUND(G180,3),2)</f>
      </c>
      <c s="36" t="s">
        <v>55</v>
      </c>
      <c>
        <f>(M180*21)/100</f>
      </c>
      <c t="s">
        <v>28</v>
      </c>
    </row>
    <row r="181" spans="1:5" ht="12.75">
      <c r="A181" s="35" t="s">
        <v>56</v>
      </c>
      <c r="E181" s="39" t="s">
        <v>5</v>
      </c>
    </row>
    <row r="182" spans="1:5" ht="12.75">
      <c r="A182" s="35" t="s">
        <v>57</v>
      </c>
      <c r="E182" s="40" t="s">
        <v>5</v>
      </c>
    </row>
    <row r="183" spans="1:5" ht="140.25">
      <c r="A183" t="s">
        <v>58</v>
      </c>
      <c r="E183" s="39" t="s">
        <v>225</v>
      </c>
    </row>
    <row r="184" spans="1:16" ht="12.75">
      <c r="A184" t="s">
        <v>50</v>
      </c>
      <c s="34" t="s">
        <v>226</v>
      </c>
      <c s="34" t="s">
        <v>227</v>
      </c>
      <c s="35" t="s">
        <v>5</v>
      </c>
      <c s="6" t="s">
        <v>228</v>
      </c>
      <c s="36" t="s">
        <v>75</v>
      </c>
      <c s="37">
        <v>4</v>
      </c>
      <c s="36">
        <v>0</v>
      </c>
      <c s="36">
        <f>ROUND(G184*H184,6)</f>
      </c>
      <c r="L184" s="38">
        <v>0</v>
      </c>
      <c s="32">
        <f>ROUND(ROUND(L184,2)*ROUND(G184,3),2)</f>
      </c>
      <c s="36" t="s">
        <v>55</v>
      </c>
      <c>
        <f>(M184*21)/100</f>
      </c>
      <c t="s">
        <v>28</v>
      </c>
    </row>
    <row r="185" spans="1:5" ht="12.75">
      <c r="A185" s="35" t="s">
        <v>56</v>
      </c>
      <c r="E185" s="39" t="s">
        <v>5</v>
      </c>
    </row>
    <row r="186" spans="1:5" ht="12.75">
      <c r="A186" s="35" t="s">
        <v>57</v>
      </c>
      <c r="E186" s="40" t="s">
        <v>5</v>
      </c>
    </row>
    <row r="187" spans="1:5" ht="127.5">
      <c r="A187" t="s">
        <v>58</v>
      </c>
      <c r="E187" s="39" t="s">
        <v>229</v>
      </c>
    </row>
    <row r="188" spans="1:16" ht="12.75">
      <c r="A188" t="s">
        <v>50</v>
      </c>
      <c s="34" t="s">
        <v>230</v>
      </c>
      <c s="34" t="s">
        <v>231</v>
      </c>
      <c s="35" t="s">
        <v>5</v>
      </c>
      <c s="6" t="s">
        <v>232</v>
      </c>
      <c s="36" t="s">
        <v>75</v>
      </c>
      <c s="37">
        <v>1</v>
      </c>
      <c s="36">
        <v>0</v>
      </c>
      <c s="36">
        <f>ROUND(G188*H188,6)</f>
      </c>
      <c r="L188" s="38">
        <v>0</v>
      </c>
      <c s="32">
        <f>ROUND(ROUND(L188,2)*ROUND(G188,3),2)</f>
      </c>
      <c s="36" t="s">
        <v>55</v>
      </c>
      <c>
        <f>(M188*21)/100</f>
      </c>
      <c t="s">
        <v>28</v>
      </c>
    </row>
    <row r="189" spans="1:5" ht="12.75">
      <c r="A189" s="35" t="s">
        <v>56</v>
      </c>
      <c r="E189" s="39" t="s">
        <v>5</v>
      </c>
    </row>
    <row r="190" spans="1:5" ht="12.75">
      <c r="A190" s="35" t="s">
        <v>57</v>
      </c>
      <c r="E190" s="40" t="s">
        <v>5</v>
      </c>
    </row>
    <row r="191" spans="1:5" ht="127.5">
      <c r="A191" t="s">
        <v>58</v>
      </c>
      <c r="E191" s="39" t="s">
        <v>233</v>
      </c>
    </row>
    <row r="192" spans="1:16" ht="12.75">
      <c r="A192" t="s">
        <v>50</v>
      </c>
      <c s="34" t="s">
        <v>234</v>
      </c>
      <c s="34" t="s">
        <v>235</v>
      </c>
      <c s="35" t="s">
        <v>5</v>
      </c>
      <c s="6" t="s">
        <v>236</v>
      </c>
      <c s="36" t="s">
        <v>75</v>
      </c>
      <c s="37">
        <v>1</v>
      </c>
      <c s="36">
        <v>0</v>
      </c>
      <c s="36">
        <f>ROUND(G192*H192,6)</f>
      </c>
      <c r="L192" s="38">
        <v>0</v>
      </c>
      <c s="32">
        <f>ROUND(ROUND(L192,2)*ROUND(G192,3),2)</f>
      </c>
      <c s="36" t="s">
        <v>55</v>
      </c>
      <c>
        <f>(M192*21)/100</f>
      </c>
      <c t="s">
        <v>28</v>
      </c>
    </row>
    <row r="193" spans="1:5" ht="12.75">
      <c r="A193" s="35" t="s">
        <v>56</v>
      </c>
      <c r="E193" s="39" t="s">
        <v>5</v>
      </c>
    </row>
    <row r="194" spans="1:5" ht="12.75">
      <c r="A194" s="35" t="s">
        <v>57</v>
      </c>
      <c r="E194" s="40" t="s">
        <v>5</v>
      </c>
    </row>
    <row r="195" spans="1:5" ht="114.75">
      <c r="A195" t="s">
        <v>58</v>
      </c>
      <c r="E195" s="39" t="s">
        <v>237</v>
      </c>
    </row>
    <row r="196" spans="1:16" ht="12.75">
      <c r="A196" t="s">
        <v>50</v>
      </c>
      <c s="34" t="s">
        <v>238</v>
      </c>
      <c s="34" t="s">
        <v>239</v>
      </c>
      <c s="35" t="s">
        <v>5</v>
      </c>
      <c s="6" t="s">
        <v>240</v>
      </c>
      <c s="36" t="s">
        <v>75</v>
      </c>
      <c s="37">
        <v>1</v>
      </c>
      <c s="36">
        <v>0</v>
      </c>
      <c s="36">
        <f>ROUND(G196*H196,6)</f>
      </c>
      <c r="L196" s="38">
        <v>0</v>
      </c>
      <c s="32">
        <f>ROUND(ROUND(L196,2)*ROUND(G196,3),2)</f>
      </c>
      <c s="36" t="s">
        <v>55</v>
      </c>
      <c>
        <f>(M196*21)/100</f>
      </c>
      <c t="s">
        <v>28</v>
      </c>
    </row>
    <row r="197" spans="1:5" ht="12.75">
      <c r="A197" s="35" t="s">
        <v>56</v>
      </c>
      <c r="E197" s="39" t="s">
        <v>5</v>
      </c>
    </row>
    <row r="198" spans="1:5" ht="12.75">
      <c r="A198" s="35" t="s">
        <v>57</v>
      </c>
      <c r="E198" s="40" t="s">
        <v>5</v>
      </c>
    </row>
    <row r="199" spans="1:5" ht="114.75">
      <c r="A199" t="s">
        <v>58</v>
      </c>
      <c r="E199" s="39" t="s">
        <v>241</v>
      </c>
    </row>
    <row r="200" spans="1:16" ht="12.75">
      <c r="A200" t="s">
        <v>50</v>
      </c>
      <c s="34" t="s">
        <v>242</v>
      </c>
      <c s="34" t="s">
        <v>243</v>
      </c>
      <c s="35" t="s">
        <v>5</v>
      </c>
      <c s="6" t="s">
        <v>244</v>
      </c>
      <c s="36" t="s">
        <v>75</v>
      </c>
      <c s="37">
        <v>3</v>
      </c>
      <c s="36">
        <v>0</v>
      </c>
      <c s="36">
        <f>ROUND(G200*H200,6)</f>
      </c>
      <c r="L200" s="38">
        <v>0</v>
      </c>
      <c s="32">
        <f>ROUND(ROUND(L200,2)*ROUND(G200,3),2)</f>
      </c>
      <c s="36" t="s">
        <v>55</v>
      </c>
      <c>
        <f>(M200*21)/100</f>
      </c>
      <c t="s">
        <v>28</v>
      </c>
    </row>
    <row r="201" spans="1:5" ht="12.75">
      <c r="A201" s="35" t="s">
        <v>56</v>
      </c>
      <c r="E201" s="39" t="s">
        <v>5</v>
      </c>
    </row>
    <row r="202" spans="1:5" ht="12.75">
      <c r="A202" s="35" t="s">
        <v>57</v>
      </c>
      <c r="E202" s="40" t="s">
        <v>5</v>
      </c>
    </row>
    <row r="203" spans="1:5" ht="102">
      <c r="A203" t="s">
        <v>58</v>
      </c>
      <c r="E203" s="39" t="s">
        <v>245</v>
      </c>
    </row>
    <row r="204" spans="1:16" ht="12.75">
      <c r="A204" t="s">
        <v>50</v>
      </c>
      <c s="34" t="s">
        <v>246</v>
      </c>
      <c s="34" t="s">
        <v>247</v>
      </c>
      <c s="35" t="s">
        <v>5</v>
      </c>
      <c s="6" t="s">
        <v>248</v>
      </c>
      <c s="36" t="s">
        <v>75</v>
      </c>
      <c s="37">
        <v>3</v>
      </c>
      <c s="36">
        <v>0</v>
      </c>
      <c s="36">
        <f>ROUND(G204*H204,6)</f>
      </c>
      <c r="L204" s="38">
        <v>0</v>
      </c>
      <c s="32">
        <f>ROUND(ROUND(L204,2)*ROUND(G204,3),2)</f>
      </c>
      <c s="36" t="s">
        <v>55</v>
      </c>
      <c>
        <f>(M204*21)/100</f>
      </c>
      <c t="s">
        <v>28</v>
      </c>
    </row>
    <row r="205" spans="1:5" ht="12.75">
      <c r="A205" s="35" t="s">
        <v>56</v>
      </c>
      <c r="E205" s="39" t="s">
        <v>5</v>
      </c>
    </row>
    <row r="206" spans="1:5" ht="12.75">
      <c r="A206" s="35" t="s">
        <v>57</v>
      </c>
      <c r="E206" s="40" t="s">
        <v>5</v>
      </c>
    </row>
    <row r="207" spans="1:5" ht="114.75">
      <c r="A207" t="s">
        <v>58</v>
      </c>
      <c r="E207" s="39" t="s">
        <v>249</v>
      </c>
    </row>
    <row r="208" spans="1:16" ht="12.75">
      <c r="A208" t="s">
        <v>50</v>
      </c>
      <c s="34" t="s">
        <v>250</v>
      </c>
      <c s="34" t="s">
        <v>251</v>
      </c>
      <c s="35" t="s">
        <v>5</v>
      </c>
      <c s="6" t="s">
        <v>252</v>
      </c>
      <c s="36" t="s">
        <v>75</v>
      </c>
      <c s="37">
        <v>2</v>
      </c>
      <c s="36">
        <v>0</v>
      </c>
      <c s="36">
        <f>ROUND(G208*H208,6)</f>
      </c>
      <c r="L208" s="38">
        <v>0</v>
      </c>
      <c s="32">
        <f>ROUND(ROUND(L208,2)*ROUND(G208,3),2)</f>
      </c>
      <c s="36" t="s">
        <v>55</v>
      </c>
      <c>
        <f>(M208*21)/100</f>
      </c>
      <c t="s">
        <v>28</v>
      </c>
    </row>
    <row r="209" spans="1:5" ht="12.75">
      <c r="A209" s="35" t="s">
        <v>56</v>
      </c>
      <c r="E209" s="39" t="s">
        <v>5</v>
      </c>
    </row>
    <row r="210" spans="1:5" ht="12.75">
      <c r="A210" s="35" t="s">
        <v>57</v>
      </c>
      <c r="E210" s="40" t="s">
        <v>5</v>
      </c>
    </row>
    <row r="211" spans="1:5" ht="114.75">
      <c r="A211" t="s">
        <v>58</v>
      </c>
      <c r="E211" s="39" t="s">
        <v>253</v>
      </c>
    </row>
    <row r="212" spans="1:16" ht="12.75">
      <c r="A212" t="s">
        <v>50</v>
      </c>
      <c s="34" t="s">
        <v>254</v>
      </c>
      <c s="34" t="s">
        <v>255</v>
      </c>
      <c s="35" t="s">
        <v>5</v>
      </c>
      <c s="6" t="s">
        <v>256</v>
      </c>
      <c s="36" t="s">
        <v>75</v>
      </c>
      <c s="37">
        <v>2</v>
      </c>
      <c s="36">
        <v>0</v>
      </c>
      <c s="36">
        <f>ROUND(G212*H212,6)</f>
      </c>
      <c r="L212" s="38">
        <v>0</v>
      </c>
      <c s="32">
        <f>ROUND(ROUND(L212,2)*ROUND(G212,3),2)</f>
      </c>
      <c s="36" t="s">
        <v>55</v>
      </c>
      <c>
        <f>(M212*21)/100</f>
      </c>
      <c t="s">
        <v>28</v>
      </c>
    </row>
    <row r="213" spans="1:5" ht="12.75">
      <c r="A213" s="35" t="s">
        <v>56</v>
      </c>
      <c r="E213" s="39" t="s">
        <v>5</v>
      </c>
    </row>
    <row r="214" spans="1:5" ht="12.75">
      <c r="A214" s="35" t="s">
        <v>57</v>
      </c>
      <c r="E214" s="40" t="s">
        <v>5</v>
      </c>
    </row>
    <row r="215" spans="1:5" ht="114.75">
      <c r="A215" t="s">
        <v>58</v>
      </c>
      <c r="E215" s="39" t="s">
        <v>257</v>
      </c>
    </row>
    <row r="216" spans="1:16" ht="12.75">
      <c r="A216" t="s">
        <v>50</v>
      </c>
      <c s="34" t="s">
        <v>258</v>
      </c>
      <c s="34" t="s">
        <v>259</v>
      </c>
      <c s="35" t="s">
        <v>5</v>
      </c>
      <c s="6" t="s">
        <v>260</v>
      </c>
      <c s="36" t="s">
        <v>75</v>
      </c>
      <c s="37">
        <v>156</v>
      </c>
      <c s="36">
        <v>0</v>
      </c>
      <c s="36">
        <f>ROUND(G216*H216,6)</f>
      </c>
      <c r="L216" s="38">
        <v>0</v>
      </c>
      <c s="32">
        <f>ROUND(ROUND(L216,2)*ROUND(G216,3),2)</f>
      </c>
      <c s="36" t="s">
        <v>55</v>
      </c>
      <c>
        <f>(M216*21)/100</f>
      </c>
      <c t="s">
        <v>28</v>
      </c>
    </row>
    <row r="217" spans="1:5" ht="12.75">
      <c r="A217" s="35" t="s">
        <v>56</v>
      </c>
      <c r="E217" s="39" t="s">
        <v>5</v>
      </c>
    </row>
    <row r="218" spans="1:5" ht="12.75">
      <c r="A218" s="35" t="s">
        <v>57</v>
      </c>
      <c r="E218" s="40" t="s">
        <v>5</v>
      </c>
    </row>
    <row r="219" spans="1:5" ht="102">
      <c r="A219" t="s">
        <v>58</v>
      </c>
      <c r="E219" s="39" t="s">
        <v>261</v>
      </c>
    </row>
    <row r="220" spans="1:16" ht="12.75">
      <c r="A220" t="s">
        <v>50</v>
      </c>
      <c s="34" t="s">
        <v>262</v>
      </c>
      <c s="34" t="s">
        <v>263</v>
      </c>
      <c s="35" t="s">
        <v>5</v>
      </c>
      <c s="6" t="s">
        <v>264</v>
      </c>
      <c s="36" t="s">
        <v>75</v>
      </c>
      <c s="37">
        <v>156</v>
      </c>
      <c s="36">
        <v>0</v>
      </c>
      <c s="36">
        <f>ROUND(G220*H220,6)</f>
      </c>
      <c r="L220" s="38">
        <v>0</v>
      </c>
      <c s="32">
        <f>ROUND(ROUND(L220,2)*ROUND(G220,3),2)</f>
      </c>
      <c s="36" t="s">
        <v>55</v>
      </c>
      <c>
        <f>(M220*21)/100</f>
      </c>
      <c t="s">
        <v>28</v>
      </c>
    </row>
    <row r="221" spans="1:5" ht="12.75">
      <c r="A221" s="35" t="s">
        <v>56</v>
      </c>
      <c r="E221" s="39" t="s">
        <v>5</v>
      </c>
    </row>
    <row r="222" spans="1:5" ht="12.75">
      <c r="A222" s="35" t="s">
        <v>57</v>
      </c>
      <c r="E222" s="40" t="s">
        <v>5</v>
      </c>
    </row>
    <row r="223" spans="1:5" ht="102">
      <c r="A223" t="s">
        <v>58</v>
      </c>
      <c r="E223" s="39" t="s">
        <v>265</v>
      </c>
    </row>
    <row r="224" spans="1:16" ht="25.5">
      <c r="A224" t="s">
        <v>50</v>
      </c>
      <c s="34" t="s">
        <v>266</v>
      </c>
      <c s="34" t="s">
        <v>267</v>
      </c>
      <c s="35" t="s">
        <v>5</v>
      </c>
      <c s="6" t="s">
        <v>268</v>
      </c>
      <c s="36" t="s">
        <v>75</v>
      </c>
      <c s="37">
        <v>3</v>
      </c>
      <c s="36">
        <v>0</v>
      </c>
      <c s="36">
        <f>ROUND(G224*H224,6)</f>
      </c>
      <c r="L224" s="38">
        <v>0</v>
      </c>
      <c s="32">
        <f>ROUND(ROUND(L224,2)*ROUND(G224,3),2)</f>
      </c>
      <c s="36" t="s">
        <v>55</v>
      </c>
      <c>
        <f>(M224*21)/100</f>
      </c>
      <c t="s">
        <v>28</v>
      </c>
    </row>
    <row r="225" spans="1:5" ht="12.75">
      <c r="A225" s="35" t="s">
        <v>56</v>
      </c>
      <c r="E225" s="39" t="s">
        <v>5</v>
      </c>
    </row>
    <row r="226" spans="1:5" ht="12.75">
      <c r="A226" s="35" t="s">
        <v>57</v>
      </c>
      <c r="E226" s="40" t="s">
        <v>5</v>
      </c>
    </row>
    <row r="227" spans="1:5" ht="127.5">
      <c r="A227" t="s">
        <v>58</v>
      </c>
      <c r="E227" s="39" t="s">
        <v>269</v>
      </c>
    </row>
    <row r="228" spans="1:16" ht="25.5">
      <c r="A228" t="s">
        <v>50</v>
      </c>
      <c s="34" t="s">
        <v>270</v>
      </c>
      <c s="34" t="s">
        <v>271</v>
      </c>
      <c s="35" t="s">
        <v>5</v>
      </c>
      <c s="6" t="s">
        <v>272</v>
      </c>
      <c s="36" t="s">
        <v>75</v>
      </c>
      <c s="37">
        <v>3</v>
      </c>
      <c s="36">
        <v>0</v>
      </c>
      <c s="36">
        <f>ROUND(G228*H228,6)</f>
      </c>
      <c r="L228" s="38">
        <v>0</v>
      </c>
      <c s="32">
        <f>ROUND(ROUND(L228,2)*ROUND(G228,3),2)</f>
      </c>
      <c s="36" t="s">
        <v>55</v>
      </c>
      <c>
        <f>(M228*21)/100</f>
      </c>
      <c t="s">
        <v>28</v>
      </c>
    </row>
    <row r="229" spans="1:5" ht="12.75">
      <c r="A229" s="35" t="s">
        <v>56</v>
      </c>
      <c r="E229" s="39" t="s">
        <v>5</v>
      </c>
    </row>
    <row r="230" spans="1:5" ht="12.75">
      <c r="A230" s="35" t="s">
        <v>57</v>
      </c>
      <c r="E230" s="40" t="s">
        <v>5</v>
      </c>
    </row>
    <row r="231" spans="1:5" ht="114.75">
      <c r="A231" t="s">
        <v>58</v>
      </c>
      <c r="E231" s="39" t="s">
        <v>273</v>
      </c>
    </row>
    <row r="232" spans="1:16" ht="25.5">
      <c r="A232" t="s">
        <v>50</v>
      </c>
      <c s="34" t="s">
        <v>274</v>
      </c>
      <c s="34" t="s">
        <v>275</v>
      </c>
      <c s="35" t="s">
        <v>5</v>
      </c>
      <c s="6" t="s">
        <v>276</v>
      </c>
      <c s="36" t="s">
        <v>75</v>
      </c>
      <c s="37">
        <v>3</v>
      </c>
      <c s="36">
        <v>0</v>
      </c>
      <c s="36">
        <f>ROUND(G232*H232,6)</f>
      </c>
      <c r="L232" s="38">
        <v>0</v>
      </c>
      <c s="32">
        <f>ROUND(ROUND(L232,2)*ROUND(G232,3),2)</f>
      </c>
      <c s="36" t="s">
        <v>55</v>
      </c>
      <c>
        <f>(M232*21)/100</f>
      </c>
      <c t="s">
        <v>28</v>
      </c>
    </row>
    <row r="233" spans="1:5" ht="12.75">
      <c r="A233" s="35" t="s">
        <v>56</v>
      </c>
      <c r="E233" s="39" t="s">
        <v>5</v>
      </c>
    </row>
    <row r="234" spans="1:5" ht="12.75">
      <c r="A234" s="35" t="s">
        <v>57</v>
      </c>
      <c r="E234" s="40" t="s">
        <v>5</v>
      </c>
    </row>
    <row r="235" spans="1:5" ht="127.5">
      <c r="A235" t="s">
        <v>58</v>
      </c>
      <c r="E235" s="39" t="s">
        <v>277</v>
      </c>
    </row>
    <row r="236" spans="1:16" ht="25.5">
      <c r="A236" t="s">
        <v>50</v>
      </c>
      <c s="34" t="s">
        <v>278</v>
      </c>
      <c s="34" t="s">
        <v>279</v>
      </c>
      <c s="35" t="s">
        <v>5</v>
      </c>
      <c s="6" t="s">
        <v>280</v>
      </c>
      <c s="36" t="s">
        <v>75</v>
      </c>
      <c s="37">
        <v>3</v>
      </c>
      <c s="36">
        <v>0</v>
      </c>
      <c s="36">
        <f>ROUND(G236*H236,6)</f>
      </c>
      <c r="L236" s="38">
        <v>0</v>
      </c>
      <c s="32">
        <f>ROUND(ROUND(L236,2)*ROUND(G236,3),2)</f>
      </c>
      <c s="36" t="s">
        <v>55</v>
      </c>
      <c>
        <f>(M236*21)/100</f>
      </c>
      <c t="s">
        <v>28</v>
      </c>
    </row>
    <row r="237" spans="1:5" ht="12.75">
      <c r="A237" s="35" t="s">
        <v>56</v>
      </c>
      <c r="E237" s="39" t="s">
        <v>5</v>
      </c>
    </row>
    <row r="238" spans="1:5" ht="12.75">
      <c r="A238" s="35" t="s">
        <v>57</v>
      </c>
      <c r="E238" s="40" t="s">
        <v>5</v>
      </c>
    </row>
    <row r="239" spans="1:5" ht="114.75">
      <c r="A239" t="s">
        <v>58</v>
      </c>
      <c r="E239" s="39" t="s">
        <v>281</v>
      </c>
    </row>
    <row r="240" spans="1:16" ht="25.5">
      <c r="A240" t="s">
        <v>50</v>
      </c>
      <c s="34" t="s">
        <v>282</v>
      </c>
      <c s="34" t="s">
        <v>283</v>
      </c>
      <c s="35" t="s">
        <v>5</v>
      </c>
      <c s="6" t="s">
        <v>284</v>
      </c>
      <c s="36" t="s">
        <v>75</v>
      </c>
      <c s="37">
        <v>2</v>
      </c>
      <c s="36">
        <v>0</v>
      </c>
      <c s="36">
        <f>ROUND(G240*H240,6)</f>
      </c>
      <c r="L240" s="38">
        <v>0</v>
      </c>
      <c s="32">
        <f>ROUND(ROUND(L240,2)*ROUND(G240,3),2)</f>
      </c>
      <c s="36" t="s">
        <v>55</v>
      </c>
      <c>
        <f>(M240*21)/100</f>
      </c>
      <c t="s">
        <v>28</v>
      </c>
    </row>
    <row r="241" spans="1:5" ht="12.75">
      <c r="A241" s="35" t="s">
        <v>56</v>
      </c>
      <c r="E241" s="39" t="s">
        <v>5</v>
      </c>
    </row>
    <row r="242" spans="1:5" ht="12.75">
      <c r="A242" s="35" t="s">
        <v>57</v>
      </c>
      <c r="E242" s="40" t="s">
        <v>5</v>
      </c>
    </row>
    <row r="243" spans="1:5" ht="127.5">
      <c r="A243" t="s">
        <v>58</v>
      </c>
      <c r="E243" s="39" t="s">
        <v>285</v>
      </c>
    </row>
    <row r="244" spans="1:16" ht="25.5">
      <c r="A244" t="s">
        <v>50</v>
      </c>
      <c s="34" t="s">
        <v>286</v>
      </c>
      <c s="34" t="s">
        <v>287</v>
      </c>
      <c s="35" t="s">
        <v>5</v>
      </c>
      <c s="6" t="s">
        <v>288</v>
      </c>
      <c s="36" t="s">
        <v>75</v>
      </c>
      <c s="37">
        <v>2</v>
      </c>
      <c s="36">
        <v>0</v>
      </c>
      <c s="36">
        <f>ROUND(G244*H244,6)</f>
      </c>
      <c r="L244" s="38">
        <v>0</v>
      </c>
      <c s="32">
        <f>ROUND(ROUND(L244,2)*ROUND(G244,3),2)</f>
      </c>
      <c s="36" t="s">
        <v>55</v>
      </c>
      <c>
        <f>(M244*21)/100</f>
      </c>
      <c t="s">
        <v>28</v>
      </c>
    </row>
    <row r="245" spans="1:5" ht="12.75">
      <c r="A245" s="35" t="s">
        <v>56</v>
      </c>
      <c r="E245" s="39" t="s">
        <v>5</v>
      </c>
    </row>
    <row r="246" spans="1:5" ht="12.75">
      <c r="A246" s="35" t="s">
        <v>57</v>
      </c>
      <c r="E246" s="40" t="s">
        <v>5</v>
      </c>
    </row>
    <row r="247" spans="1:5" ht="114.75">
      <c r="A247" t="s">
        <v>58</v>
      </c>
      <c r="E247" s="39" t="s">
        <v>289</v>
      </c>
    </row>
    <row r="248" spans="1:16" ht="12.75">
      <c r="A248" t="s">
        <v>50</v>
      </c>
      <c s="34" t="s">
        <v>290</v>
      </c>
      <c s="34" t="s">
        <v>291</v>
      </c>
      <c s="35" t="s">
        <v>5</v>
      </c>
      <c s="6" t="s">
        <v>292</v>
      </c>
      <c s="36" t="s">
        <v>75</v>
      </c>
      <c s="37">
        <v>1</v>
      </c>
      <c s="36">
        <v>0</v>
      </c>
      <c s="36">
        <f>ROUND(G248*H248,6)</f>
      </c>
      <c r="L248" s="38">
        <v>0</v>
      </c>
      <c s="32">
        <f>ROUND(ROUND(L248,2)*ROUND(G248,3),2)</f>
      </c>
      <c s="36" t="s">
        <v>55</v>
      </c>
      <c>
        <f>(M248*21)/100</f>
      </c>
      <c t="s">
        <v>28</v>
      </c>
    </row>
    <row r="249" spans="1:5" ht="12.75">
      <c r="A249" s="35" t="s">
        <v>56</v>
      </c>
      <c r="E249" s="39" t="s">
        <v>5</v>
      </c>
    </row>
    <row r="250" spans="1:5" ht="12.75">
      <c r="A250" s="35" t="s">
        <v>57</v>
      </c>
      <c r="E250" s="40" t="s">
        <v>5</v>
      </c>
    </row>
    <row r="251" spans="1:5" ht="114.75">
      <c r="A251" t="s">
        <v>58</v>
      </c>
      <c r="E251" s="39" t="s">
        <v>293</v>
      </c>
    </row>
    <row r="252" spans="1:16" ht="12.75">
      <c r="A252" t="s">
        <v>50</v>
      </c>
      <c s="34" t="s">
        <v>294</v>
      </c>
      <c s="34" t="s">
        <v>295</v>
      </c>
      <c s="35" t="s">
        <v>5</v>
      </c>
      <c s="6" t="s">
        <v>296</v>
      </c>
      <c s="36" t="s">
        <v>75</v>
      </c>
      <c s="37">
        <v>1</v>
      </c>
      <c s="36">
        <v>0</v>
      </c>
      <c s="36">
        <f>ROUND(G252*H252,6)</f>
      </c>
      <c r="L252" s="38">
        <v>0</v>
      </c>
      <c s="32">
        <f>ROUND(ROUND(L252,2)*ROUND(G252,3),2)</f>
      </c>
      <c s="36" t="s">
        <v>55</v>
      </c>
      <c>
        <f>(M252*21)/100</f>
      </c>
      <c t="s">
        <v>28</v>
      </c>
    </row>
    <row r="253" spans="1:5" ht="12.75">
      <c r="A253" s="35" t="s">
        <v>56</v>
      </c>
      <c r="E253" s="39" t="s">
        <v>5</v>
      </c>
    </row>
    <row r="254" spans="1:5" ht="12.75">
      <c r="A254" s="35" t="s">
        <v>57</v>
      </c>
      <c r="E254" s="40" t="s">
        <v>5</v>
      </c>
    </row>
    <row r="255" spans="1:5" ht="102">
      <c r="A255" t="s">
        <v>58</v>
      </c>
      <c r="E255" s="39" t="s">
        <v>297</v>
      </c>
    </row>
    <row r="256" spans="1:16" ht="12.75">
      <c r="A256" t="s">
        <v>50</v>
      </c>
      <c s="34" t="s">
        <v>298</v>
      </c>
      <c s="34" t="s">
        <v>299</v>
      </c>
      <c s="35" t="s">
        <v>5</v>
      </c>
      <c s="6" t="s">
        <v>300</v>
      </c>
      <c s="36" t="s">
        <v>75</v>
      </c>
      <c s="37">
        <v>2</v>
      </c>
      <c s="36">
        <v>0</v>
      </c>
      <c s="36">
        <f>ROUND(G256*H256,6)</f>
      </c>
      <c r="L256" s="38">
        <v>0</v>
      </c>
      <c s="32">
        <f>ROUND(ROUND(L256,2)*ROUND(G256,3),2)</f>
      </c>
      <c s="36" t="s">
        <v>55</v>
      </c>
      <c>
        <f>(M256*21)/100</f>
      </c>
      <c t="s">
        <v>28</v>
      </c>
    </row>
    <row r="257" spans="1:5" ht="12.75">
      <c r="A257" s="35" t="s">
        <v>56</v>
      </c>
      <c r="E257" s="39" t="s">
        <v>5</v>
      </c>
    </row>
    <row r="258" spans="1:5" ht="12.75">
      <c r="A258" s="35" t="s">
        <v>57</v>
      </c>
      <c r="E258" s="40" t="s">
        <v>5</v>
      </c>
    </row>
    <row r="259" spans="1:5" ht="127.5">
      <c r="A259" t="s">
        <v>58</v>
      </c>
      <c r="E259" s="39" t="s">
        <v>301</v>
      </c>
    </row>
    <row r="260" spans="1:16" ht="12.75">
      <c r="A260" t="s">
        <v>50</v>
      </c>
      <c s="34" t="s">
        <v>302</v>
      </c>
      <c s="34" t="s">
        <v>303</v>
      </c>
      <c s="35" t="s">
        <v>5</v>
      </c>
      <c s="6" t="s">
        <v>304</v>
      </c>
      <c s="36" t="s">
        <v>75</v>
      </c>
      <c s="37">
        <v>2</v>
      </c>
      <c s="36">
        <v>0</v>
      </c>
      <c s="36">
        <f>ROUND(G260*H260,6)</f>
      </c>
      <c r="L260" s="38">
        <v>0</v>
      </c>
      <c s="32">
        <f>ROUND(ROUND(L260,2)*ROUND(G260,3),2)</f>
      </c>
      <c s="36" t="s">
        <v>55</v>
      </c>
      <c>
        <f>(M260*21)/100</f>
      </c>
      <c t="s">
        <v>28</v>
      </c>
    </row>
    <row r="261" spans="1:5" ht="12.75">
      <c r="A261" s="35" t="s">
        <v>56</v>
      </c>
      <c r="E261" s="39" t="s">
        <v>5</v>
      </c>
    </row>
    <row r="262" spans="1:5" ht="12.75">
      <c r="A262" s="35" t="s">
        <v>57</v>
      </c>
      <c r="E262" s="40" t="s">
        <v>5</v>
      </c>
    </row>
    <row r="263" spans="1:5" ht="114.75">
      <c r="A263" t="s">
        <v>58</v>
      </c>
      <c r="E263" s="39" t="s">
        <v>305</v>
      </c>
    </row>
    <row r="264" spans="1:16" ht="25.5">
      <c r="A264" t="s">
        <v>50</v>
      </c>
      <c s="34" t="s">
        <v>306</v>
      </c>
      <c s="34" t="s">
        <v>307</v>
      </c>
      <c s="35" t="s">
        <v>5</v>
      </c>
      <c s="6" t="s">
        <v>308</v>
      </c>
      <c s="36" t="s">
        <v>75</v>
      </c>
      <c s="37">
        <v>1</v>
      </c>
      <c s="36">
        <v>0</v>
      </c>
      <c s="36">
        <f>ROUND(G264*H264,6)</f>
      </c>
      <c r="L264" s="38">
        <v>0</v>
      </c>
      <c s="32">
        <f>ROUND(ROUND(L264,2)*ROUND(G264,3),2)</f>
      </c>
      <c s="36" t="s">
        <v>55</v>
      </c>
      <c>
        <f>(M264*21)/100</f>
      </c>
      <c t="s">
        <v>28</v>
      </c>
    </row>
    <row r="265" spans="1:5" ht="12.75">
      <c r="A265" s="35" t="s">
        <v>56</v>
      </c>
      <c r="E265" s="39" t="s">
        <v>5</v>
      </c>
    </row>
    <row r="266" spans="1:5" ht="12.75">
      <c r="A266" s="35" t="s">
        <v>57</v>
      </c>
      <c r="E266" s="40" t="s">
        <v>5</v>
      </c>
    </row>
    <row r="267" spans="1:5" ht="89.25">
      <c r="A267" t="s">
        <v>58</v>
      </c>
      <c r="E267" s="39" t="s">
        <v>309</v>
      </c>
    </row>
    <row r="268" spans="1:16" ht="25.5">
      <c r="A268" t="s">
        <v>50</v>
      </c>
      <c s="34" t="s">
        <v>310</v>
      </c>
      <c s="34" t="s">
        <v>311</v>
      </c>
      <c s="35" t="s">
        <v>5</v>
      </c>
      <c s="6" t="s">
        <v>312</v>
      </c>
      <c s="36" t="s">
        <v>216</v>
      </c>
      <c s="37">
        <v>30</v>
      </c>
      <c s="36">
        <v>0</v>
      </c>
      <c s="36">
        <f>ROUND(G268*H268,6)</f>
      </c>
      <c r="L268" s="38">
        <v>0</v>
      </c>
      <c s="32">
        <f>ROUND(ROUND(L268,2)*ROUND(G268,3),2)</f>
      </c>
      <c s="36" t="s">
        <v>55</v>
      </c>
      <c>
        <f>(M268*21)/100</f>
      </c>
      <c t="s">
        <v>28</v>
      </c>
    </row>
    <row r="269" spans="1:5" ht="12.75">
      <c r="A269" s="35" t="s">
        <v>56</v>
      </c>
      <c r="E269" s="39" t="s">
        <v>5</v>
      </c>
    </row>
    <row r="270" spans="1:5" ht="12.75">
      <c r="A270" s="35" t="s">
        <v>57</v>
      </c>
      <c r="E270" s="40" t="s">
        <v>5</v>
      </c>
    </row>
    <row r="271" spans="1:5" ht="114.75">
      <c r="A271" t="s">
        <v>58</v>
      </c>
      <c r="E271" s="39" t="s">
        <v>313</v>
      </c>
    </row>
    <row r="272" spans="1:16" ht="12.75">
      <c r="A272" t="s">
        <v>50</v>
      </c>
      <c s="34" t="s">
        <v>314</v>
      </c>
      <c s="34" t="s">
        <v>315</v>
      </c>
      <c s="35" t="s">
        <v>5</v>
      </c>
      <c s="6" t="s">
        <v>316</v>
      </c>
      <c s="36" t="s">
        <v>75</v>
      </c>
      <c s="37">
        <v>2</v>
      </c>
      <c s="36">
        <v>0</v>
      </c>
      <c s="36">
        <f>ROUND(G272*H272,6)</f>
      </c>
      <c r="L272" s="38">
        <v>0</v>
      </c>
      <c s="32">
        <f>ROUND(ROUND(L272,2)*ROUND(G272,3),2)</f>
      </c>
      <c s="36" t="s">
        <v>55</v>
      </c>
      <c>
        <f>(M272*21)/100</f>
      </c>
      <c t="s">
        <v>28</v>
      </c>
    </row>
    <row r="273" spans="1:5" ht="12.75">
      <c r="A273" s="35" t="s">
        <v>56</v>
      </c>
      <c r="E273" s="39" t="s">
        <v>5</v>
      </c>
    </row>
    <row r="274" spans="1:5" ht="12.75">
      <c r="A274" s="35" t="s">
        <v>57</v>
      </c>
      <c r="E274" s="40" t="s">
        <v>5</v>
      </c>
    </row>
    <row r="275" spans="1:5" ht="89.25">
      <c r="A275" t="s">
        <v>58</v>
      </c>
      <c r="E275" s="39" t="s">
        <v>317</v>
      </c>
    </row>
    <row r="276" spans="1:16" ht="12.75">
      <c r="A276" t="s">
        <v>50</v>
      </c>
      <c s="34" t="s">
        <v>318</v>
      </c>
      <c s="34" t="s">
        <v>319</v>
      </c>
      <c s="35" t="s">
        <v>5</v>
      </c>
      <c s="6" t="s">
        <v>320</v>
      </c>
      <c s="36" t="s">
        <v>75</v>
      </c>
      <c s="37">
        <v>2</v>
      </c>
      <c s="36">
        <v>0</v>
      </c>
      <c s="36">
        <f>ROUND(G276*H276,6)</f>
      </c>
      <c r="L276" s="38">
        <v>0</v>
      </c>
      <c s="32">
        <f>ROUND(ROUND(L276,2)*ROUND(G276,3),2)</f>
      </c>
      <c s="36" t="s">
        <v>55</v>
      </c>
      <c>
        <f>(M276*21)/100</f>
      </c>
      <c t="s">
        <v>28</v>
      </c>
    </row>
    <row r="277" spans="1:5" ht="12.75">
      <c r="A277" s="35" t="s">
        <v>56</v>
      </c>
      <c r="E277" s="39" t="s">
        <v>5</v>
      </c>
    </row>
    <row r="278" spans="1:5" ht="12.75">
      <c r="A278" s="35" t="s">
        <v>57</v>
      </c>
      <c r="E278" s="40" t="s">
        <v>5</v>
      </c>
    </row>
    <row r="279" spans="1:5" ht="89.25">
      <c r="A279" t="s">
        <v>58</v>
      </c>
      <c r="E279" s="39" t="s">
        <v>321</v>
      </c>
    </row>
    <row r="280" spans="1:16" ht="12.75">
      <c r="A280" t="s">
        <v>50</v>
      </c>
      <c s="34" t="s">
        <v>322</v>
      </c>
      <c s="34" t="s">
        <v>323</v>
      </c>
      <c s="35" t="s">
        <v>5</v>
      </c>
      <c s="6" t="s">
        <v>324</v>
      </c>
      <c s="36" t="s">
        <v>75</v>
      </c>
      <c s="37">
        <v>25</v>
      </c>
      <c s="36">
        <v>0</v>
      </c>
      <c s="36">
        <f>ROUND(G280*H280,6)</f>
      </c>
      <c r="L280" s="38">
        <v>0</v>
      </c>
      <c s="32">
        <f>ROUND(ROUND(L280,2)*ROUND(G280,3),2)</f>
      </c>
      <c s="36" t="s">
        <v>55</v>
      </c>
      <c>
        <f>(M280*21)/100</f>
      </c>
      <c t="s">
        <v>28</v>
      </c>
    </row>
    <row r="281" spans="1:5" ht="12.75">
      <c r="A281" s="35" t="s">
        <v>56</v>
      </c>
      <c r="E281" s="39" t="s">
        <v>5</v>
      </c>
    </row>
    <row r="282" spans="1:5" ht="12.75">
      <c r="A282" s="35" t="s">
        <v>57</v>
      </c>
      <c r="E282" s="40" t="s">
        <v>5</v>
      </c>
    </row>
    <row r="283" spans="1:5" ht="114.75">
      <c r="A283" t="s">
        <v>58</v>
      </c>
      <c r="E283" s="39" t="s">
        <v>325</v>
      </c>
    </row>
    <row r="284" spans="1:16" ht="12.75">
      <c r="A284" t="s">
        <v>50</v>
      </c>
      <c s="34" t="s">
        <v>326</v>
      </c>
      <c s="34" t="s">
        <v>327</v>
      </c>
      <c s="35" t="s">
        <v>5</v>
      </c>
      <c s="6" t="s">
        <v>328</v>
      </c>
      <c s="36" t="s">
        <v>75</v>
      </c>
      <c s="37">
        <v>25</v>
      </c>
      <c s="36">
        <v>0</v>
      </c>
      <c s="36">
        <f>ROUND(G284*H284,6)</f>
      </c>
      <c r="L284" s="38">
        <v>0</v>
      </c>
      <c s="32">
        <f>ROUND(ROUND(L284,2)*ROUND(G284,3),2)</f>
      </c>
      <c s="36" t="s">
        <v>55</v>
      </c>
      <c>
        <f>(M284*21)/100</f>
      </c>
      <c t="s">
        <v>28</v>
      </c>
    </row>
    <row r="285" spans="1:5" ht="12.75">
      <c r="A285" s="35" t="s">
        <v>56</v>
      </c>
      <c r="E285" s="39" t="s">
        <v>5</v>
      </c>
    </row>
    <row r="286" spans="1:5" ht="12.75">
      <c r="A286" s="35" t="s">
        <v>57</v>
      </c>
      <c r="E286" s="40" t="s">
        <v>5</v>
      </c>
    </row>
    <row r="287" spans="1:5" ht="140.25">
      <c r="A287" t="s">
        <v>58</v>
      </c>
      <c r="E287" s="39" t="s">
        <v>329</v>
      </c>
    </row>
    <row r="288" spans="1:16" ht="12.75">
      <c r="A288" t="s">
        <v>50</v>
      </c>
      <c s="34" t="s">
        <v>330</v>
      </c>
      <c s="34" t="s">
        <v>331</v>
      </c>
      <c s="35" t="s">
        <v>5</v>
      </c>
      <c s="6" t="s">
        <v>332</v>
      </c>
      <c s="36" t="s">
        <v>75</v>
      </c>
      <c s="37">
        <v>16</v>
      </c>
      <c s="36">
        <v>0</v>
      </c>
      <c s="36">
        <f>ROUND(G288*H288,6)</f>
      </c>
      <c r="L288" s="38">
        <v>0</v>
      </c>
      <c s="32">
        <f>ROUND(ROUND(L288,2)*ROUND(G288,3),2)</f>
      </c>
      <c s="36" t="s">
        <v>55</v>
      </c>
      <c>
        <f>(M288*21)/100</f>
      </c>
      <c t="s">
        <v>28</v>
      </c>
    </row>
    <row r="289" spans="1:5" ht="12.75">
      <c r="A289" s="35" t="s">
        <v>56</v>
      </c>
      <c r="E289" s="39" t="s">
        <v>5</v>
      </c>
    </row>
    <row r="290" spans="1:5" ht="12.75">
      <c r="A290" s="35" t="s">
        <v>57</v>
      </c>
      <c r="E290" s="40" t="s">
        <v>5</v>
      </c>
    </row>
    <row r="291" spans="1:5" ht="114.75">
      <c r="A291" t="s">
        <v>58</v>
      </c>
      <c r="E291" s="39" t="s">
        <v>333</v>
      </c>
    </row>
    <row r="292" spans="1:16" ht="12.75">
      <c r="A292" t="s">
        <v>50</v>
      </c>
      <c s="34" t="s">
        <v>334</v>
      </c>
      <c s="34" t="s">
        <v>335</v>
      </c>
      <c s="35" t="s">
        <v>5</v>
      </c>
      <c s="6" t="s">
        <v>336</v>
      </c>
      <c s="36" t="s">
        <v>75</v>
      </c>
      <c s="37">
        <v>16</v>
      </c>
      <c s="36">
        <v>0</v>
      </c>
      <c s="36">
        <f>ROUND(G292*H292,6)</f>
      </c>
      <c r="L292" s="38">
        <v>0</v>
      </c>
      <c s="32">
        <f>ROUND(ROUND(L292,2)*ROUND(G292,3),2)</f>
      </c>
      <c s="36" t="s">
        <v>55</v>
      </c>
      <c>
        <f>(M292*21)/100</f>
      </c>
      <c t="s">
        <v>28</v>
      </c>
    </row>
    <row r="293" spans="1:5" ht="12.75">
      <c r="A293" s="35" t="s">
        <v>56</v>
      </c>
      <c r="E293" s="39" t="s">
        <v>5</v>
      </c>
    </row>
    <row r="294" spans="1:5" ht="12.75">
      <c r="A294" s="35" t="s">
        <v>57</v>
      </c>
      <c r="E294" s="40" t="s">
        <v>5</v>
      </c>
    </row>
    <row r="295" spans="1:5" ht="140.25">
      <c r="A295" t="s">
        <v>58</v>
      </c>
      <c r="E295" s="39" t="s">
        <v>337</v>
      </c>
    </row>
    <row r="296" spans="1:16" ht="25.5">
      <c r="A296" t="s">
        <v>50</v>
      </c>
      <c s="34" t="s">
        <v>338</v>
      </c>
      <c s="34" t="s">
        <v>339</v>
      </c>
      <c s="35" t="s">
        <v>5</v>
      </c>
      <c s="6" t="s">
        <v>340</v>
      </c>
      <c s="36" t="s">
        <v>75</v>
      </c>
      <c s="37">
        <v>1</v>
      </c>
      <c s="36">
        <v>0</v>
      </c>
      <c s="36">
        <f>ROUND(G296*H296,6)</f>
      </c>
      <c r="L296" s="38">
        <v>0</v>
      </c>
      <c s="32">
        <f>ROUND(ROUND(L296,2)*ROUND(G296,3),2)</f>
      </c>
      <c s="36" t="s">
        <v>55</v>
      </c>
      <c>
        <f>(M296*21)/100</f>
      </c>
      <c t="s">
        <v>28</v>
      </c>
    </row>
    <row r="297" spans="1:5" ht="12.75">
      <c r="A297" s="35" t="s">
        <v>56</v>
      </c>
      <c r="E297" s="39" t="s">
        <v>5</v>
      </c>
    </row>
    <row r="298" spans="1:5" ht="12.75">
      <c r="A298" s="35" t="s">
        <v>57</v>
      </c>
      <c r="E298" s="40" t="s">
        <v>5</v>
      </c>
    </row>
    <row r="299" spans="1:5" ht="114.75">
      <c r="A299" t="s">
        <v>58</v>
      </c>
      <c r="E299" s="39" t="s">
        <v>341</v>
      </c>
    </row>
    <row r="300" spans="1:16" ht="12.75">
      <c r="A300" t="s">
        <v>50</v>
      </c>
      <c s="34" t="s">
        <v>342</v>
      </c>
      <c s="34" t="s">
        <v>343</v>
      </c>
      <c s="35" t="s">
        <v>5</v>
      </c>
      <c s="6" t="s">
        <v>344</v>
      </c>
      <c s="36" t="s">
        <v>75</v>
      </c>
      <c s="37">
        <v>1</v>
      </c>
      <c s="36">
        <v>0</v>
      </c>
      <c s="36">
        <f>ROUND(G300*H300,6)</f>
      </c>
      <c r="L300" s="38">
        <v>0</v>
      </c>
      <c s="32">
        <f>ROUND(ROUND(L300,2)*ROUND(G300,3),2)</f>
      </c>
      <c s="36" t="s">
        <v>55</v>
      </c>
      <c>
        <f>(M300*21)/100</f>
      </c>
      <c t="s">
        <v>28</v>
      </c>
    </row>
    <row r="301" spans="1:5" ht="12.75">
      <c r="A301" s="35" t="s">
        <v>56</v>
      </c>
      <c r="E301" s="39" t="s">
        <v>5</v>
      </c>
    </row>
    <row r="302" spans="1:5" ht="12.75">
      <c r="A302" s="35" t="s">
        <v>57</v>
      </c>
      <c r="E302" s="40" t="s">
        <v>5</v>
      </c>
    </row>
    <row r="303" spans="1:5" ht="140.25">
      <c r="A303" t="s">
        <v>58</v>
      </c>
      <c r="E303" s="39" t="s">
        <v>345</v>
      </c>
    </row>
    <row r="304" spans="1:16" ht="12.75">
      <c r="A304" t="s">
        <v>50</v>
      </c>
      <c s="34" t="s">
        <v>346</v>
      </c>
      <c s="34" t="s">
        <v>347</v>
      </c>
      <c s="35" t="s">
        <v>5</v>
      </c>
      <c s="6" t="s">
        <v>348</v>
      </c>
      <c s="36" t="s">
        <v>75</v>
      </c>
      <c s="37">
        <v>4</v>
      </c>
      <c s="36">
        <v>0</v>
      </c>
      <c s="36">
        <f>ROUND(G304*H304,6)</f>
      </c>
      <c r="L304" s="38">
        <v>0</v>
      </c>
      <c s="32">
        <f>ROUND(ROUND(L304,2)*ROUND(G304,3),2)</f>
      </c>
      <c s="36" t="s">
        <v>55</v>
      </c>
      <c>
        <f>(M304*21)/100</f>
      </c>
      <c t="s">
        <v>28</v>
      </c>
    </row>
    <row r="305" spans="1:5" ht="12.75">
      <c r="A305" s="35" t="s">
        <v>56</v>
      </c>
      <c r="E305" s="39" t="s">
        <v>5</v>
      </c>
    </row>
    <row r="306" spans="1:5" ht="12.75">
      <c r="A306" s="35" t="s">
        <v>57</v>
      </c>
      <c r="E306" s="40" t="s">
        <v>5</v>
      </c>
    </row>
    <row r="307" spans="1:5" ht="114.75">
      <c r="A307" t="s">
        <v>58</v>
      </c>
      <c r="E307" s="39" t="s">
        <v>349</v>
      </c>
    </row>
    <row r="308" spans="1:16" ht="12.75">
      <c r="A308" t="s">
        <v>50</v>
      </c>
      <c s="34" t="s">
        <v>350</v>
      </c>
      <c s="34" t="s">
        <v>351</v>
      </c>
      <c s="35" t="s">
        <v>5</v>
      </c>
      <c s="6" t="s">
        <v>352</v>
      </c>
      <c s="36" t="s">
        <v>75</v>
      </c>
      <c s="37">
        <v>4</v>
      </c>
      <c s="36">
        <v>0</v>
      </c>
      <c s="36">
        <f>ROUND(G308*H308,6)</f>
      </c>
      <c r="L308" s="38">
        <v>0</v>
      </c>
      <c s="32">
        <f>ROUND(ROUND(L308,2)*ROUND(G308,3),2)</f>
      </c>
      <c s="36" t="s">
        <v>55</v>
      </c>
      <c>
        <f>(M308*21)/100</f>
      </c>
      <c t="s">
        <v>28</v>
      </c>
    </row>
    <row r="309" spans="1:5" ht="12.75">
      <c r="A309" s="35" t="s">
        <v>56</v>
      </c>
      <c r="E309" s="39" t="s">
        <v>5</v>
      </c>
    </row>
    <row r="310" spans="1:5" ht="12.75">
      <c r="A310" s="35" t="s">
        <v>57</v>
      </c>
      <c r="E310" s="40" t="s">
        <v>5</v>
      </c>
    </row>
    <row r="311" spans="1:5" ht="153">
      <c r="A311" t="s">
        <v>58</v>
      </c>
      <c r="E311" s="39" t="s">
        <v>353</v>
      </c>
    </row>
    <row r="312" spans="1:16" ht="12.75">
      <c r="A312" t="s">
        <v>50</v>
      </c>
      <c s="34" t="s">
        <v>354</v>
      </c>
      <c s="34" t="s">
        <v>355</v>
      </c>
      <c s="35" t="s">
        <v>5</v>
      </c>
      <c s="6" t="s">
        <v>356</v>
      </c>
      <c s="36" t="s">
        <v>75</v>
      </c>
      <c s="37">
        <v>1</v>
      </c>
      <c s="36">
        <v>0</v>
      </c>
      <c s="36">
        <f>ROUND(G312*H312,6)</f>
      </c>
      <c r="L312" s="38">
        <v>0</v>
      </c>
      <c s="32">
        <f>ROUND(ROUND(L312,2)*ROUND(G312,3),2)</f>
      </c>
      <c s="36" t="s">
        <v>55</v>
      </c>
      <c>
        <f>(M312*21)/100</f>
      </c>
      <c t="s">
        <v>28</v>
      </c>
    </row>
    <row r="313" spans="1:5" ht="12.75">
      <c r="A313" s="35" t="s">
        <v>56</v>
      </c>
      <c r="E313" s="39" t="s">
        <v>5</v>
      </c>
    </row>
    <row r="314" spans="1:5" ht="12.75">
      <c r="A314" s="35" t="s">
        <v>57</v>
      </c>
      <c r="E314" s="40" t="s">
        <v>5</v>
      </c>
    </row>
    <row r="315" spans="1:5" ht="114.75">
      <c r="A315" t="s">
        <v>58</v>
      </c>
      <c r="E315" s="39" t="s">
        <v>349</v>
      </c>
    </row>
    <row r="316" spans="1:16" ht="12.75">
      <c r="A316" t="s">
        <v>50</v>
      </c>
      <c s="34" t="s">
        <v>357</v>
      </c>
      <c s="34" t="s">
        <v>358</v>
      </c>
      <c s="35" t="s">
        <v>5</v>
      </c>
      <c s="6" t="s">
        <v>359</v>
      </c>
      <c s="36" t="s">
        <v>75</v>
      </c>
      <c s="37">
        <v>1</v>
      </c>
      <c s="36">
        <v>0</v>
      </c>
      <c s="36">
        <f>ROUND(G316*H316,6)</f>
      </c>
      <c r="L316" s="38">
        <v>0</v>
      </c>
      <c s="32">
        <f>ROUND(ROUND(L316,2)*ROUND(G316,3),2)</f>
      </c>
      <c s="36" t="s">
        <v>55</v>
      </c>
      <c>
        <f>(M316*21)/100</f>
      </c>
      <c t="s">
        <v>28</v>
      </c>
    </row>
    <row r="317" spans="1:5" ht="12.75">
      <c r="A317" s="35" t="s">
        <v>56</v>
      </c>
      <c r="E317" s="39" t="s">
        <v>5</v>
      </c>
    </row>
    <row r="318" spans="1:5" ht="12.75">
      <c r="A318" s="35" t="s">
        <v>57</v>
      </c>
      <c r="E318" s="40" t="s">
        <v>5</v>
      </c>
    </row>
    <row r="319" spans="1:5" ht="140.25">
      <c r="A319" t="s">
        <v>58</v>
      </c>
      <c r="E319" s="39" t="s">
        <v>360</v>
      </c>
    </row>
    <row r="320" spans="1:16" ht="12.75">
      <c r="A320" t="s">
        <v>50</v>
      </c>
      <c s="34" t="s">
        <v>361</v>
      </c>
      <c s="34" t="s">
        <v>362</v>
      </c>
      <c s="35" t="s">
        <v>5</v>
      </c>
      <c s="6" t="s">
        <v>363</v>
      </c>
      <c s="36" t="s">
        <v>75</v>
      </c>
      <c s="37">
        <v>2</v>
      </c>
      <c s="36">
        <v>0</v>
      </c>
      <c s="36">
        <f>ROUND(G320*H320,6)</f>
      </c>
      <c r="L320" s="38">
        <v>0</v>
      </c>
      <c s="32">
        <f>ROUND(ROUND(L320,2)*ROUND(G320,3),2)</f>
      </c>
      <c s="36" t="s">
        <v>55</v>
      </c>
      <c>
        <f>(M320*21)/100</f>
      </c>
      <c t="s">
        <v>28</v>
      </c>
    </row>
    <row r="321" spans="1:5" ht="12.75">
      <c r="A321" s="35" t="s">
        <v>56</v>
      </c>
      <c r="E321" s="39" t="s">
        <v>5</v>
      </c>
    </row>
    <row r="322" spans="1:5" ht="12.75">
      <c r="A322" s="35" t="s">
        <v>57</v>
      </c>
      <c r="E322" s="40" t="s">
        <v>5</v>
      </c>
    </row>
    <row r="323" spans="1:5" ht="114.75">
      <c r="A323" t="s">
        <v>58</v>
      </c>
      <c r="E323" s="39" t="s">
        <v>364</v>
      </c>
    </row>
    <row r="324" spans="1:16" ht="12.75">
      <c r="A324" t="s">
        <v>50</v>
      </c>
      <c s="34" t="s">
        <v>365</v>
      </c>
      <c s="34" t="s">
        <v>366</v>
      </c>
      <c s="35" t="s">
        <v>5</v>
      </c>
      <c s="6" t="s">
        <v>367</v>
      </c>
      <c s="36" t="s">
        <v>75</v>
      </c>
      <c s="37">
        <v>2</v>
      </c>
      <c s="36">
        <v>0</v>
      </c>
      <c s="36">
        <f>ROUND(G324*H324,6)</f>
      </c>
      <c r="L324" s="38">
        <v>0</v>
      </c>
      <c s="32">
        <f>ROUND(ROUND(L324,2)*ROUND(G324,3),2)</f>
      </c>
      <c s="36" t="s">
        <v>55</v>
      </c>
      <c>
        <f>(M324*21)/100</f>
      </c>
      <c t="s">
        <v>28</v>
      </c>
    </row>
    <row r="325" spans="1:5" ht="12.75">
      <c r="A325" s="35" t="s">
        <v>56</v>
      </c>
      <c r="E325" s="39" t="s">
        <v>5</v>
      </c>
    </row>
    <row r="326" spans="1:5" ht="12.75">
      <c r="A326" s="35" t="s">
        <v>57</v>
      </c>
      <c r="E326" s="40" t="s">
        <v>5</v>
      </c>
    </row>
    <row r="327" spans="1:5" ht="127.5">
      <c r="A327" t="s">
        <v>58</v>
      </c>
      <c r="E327" s="39" t="s">
        <v>368</v>
      </c>
    </row>
    <row r="328" spans="1:16" ht="12.75">
      <c r="A328" t="s">
        <v>50</v>
      </c>
      <c s="34" t="s">
        <v>369</v>
      </c>
      <c s="34" t="s">
        <v>370</v>
      </c>
      <c s="35" t="s">
        <v>5</v>
      </c>
      <c s="6" t="s">
        <v>371</v>
      </c>
      <c s="36" t="s">
        <v>75</v>
      </c>
      <c s="37">
        <v>1</v>
      </c>
      <c s="36">
        <v>0</v>
      </c>
      <c s="36">
        <f>ROUND(G328*H328,6)</f>
      </c>
      <c r="L328" s="38">
        <v>0</v>
      </c>
      <c s="32">
        <f>ROUND(ROUND(L328,2)*ROUND(G328,3),2)</f>
      </c>
      <c s="36" t="s">
        <v>55</v>
      </c>
      <c>
        <f>(M328*21)/100</f>
      </c>
      <c t="s">
        <v>28</v>
      </c>
    </row>
    <row r="329" spans="1:5" ht="12.75">
      <c r="A329" s="35" t="s">
        <v>56</v>
      </c>
      <c r="E329" s="39" t="s">
        <v>5</v>
      </c>
    </row>
    <row r="330" spans="1:5" ht="12.75">
      <c r="A330" s="35" t="s">
        <v>57</v>
      </c>
      <c r="E330" s="40" t="s">
        <v>5</v>
      </c>
    </row>
    <row r="331" spans="1:5" ht="114.75">
      <c r="A331" t="s">
        <v>58</v>
      </c>
      <c r="E331" s="39" t="s">
        <v>372</v>
      </c>
    </row>
    <row r="332" spans="1:16" ht="12.75">
      <c r="A332" t="s">
        <v>50</v>
      </c>
      <c s="34" t="s">
        <v>373</v>
      </c>
      <c s="34" t="s">
        <v>374</v>
      </c>
      <c s="35" t="s">
        <v>5</v>
      </c>
      <c s="6" t="s">
        <v>375</v>
      </c>
      <c s="36" t="s">
        <v>75</v>
      </c>
      <c s="37">
        <v>1</v>
      </c>
      <c s="36">
        <v>0</v>
      </c>
      <c s="36">
        <f>ROUND(G332*H332,6)</f>
      </c>
      <c r="L332" s="38">
        <v>0</v>
      </c>
      <c s="32">
        <f>ROUND(ROUND(L332,2)*ROUND(G332,3),2)</f>
      </c>
      <c s="36" t="s">
        <v>55</v>
      </c>
      <c>
        <f>(M332*21)/100</f>
      </c>
      <c t="s">
        <v>28</v>
      </c>
    </row>
    <row r="333" spans="1:5" ht="12.75">
      <c r="A333" s="35" t="s">
        <v>56</v>
      </c>
      <c r="E333" s="39" t="s">
        <v>5</v>
      </c>
    </row>
    <row r="334" spans="1:5" ht="12.75">
      <c r="A334" s="35" t="s">
        <v>57</v>
      </c>
      <c r="E334" s="40" t="s">
        <v>5</v>
      </c>
    </row>
    <row r="335" spans="1:5" ht="127.5">
      <c r="A335" t="s">
        <v>58</v>
      </c>
      <c r="E335" s="39" t="s">
        <v>376</v>
      </c>
    </row>
    <row r="336" spans="1:16" ht="25.5">
      <c r="A336" t="s">
        <v>50</v>
      </c>
      <c s="34" t="s">
        <v>377</v>
      </c>
      <c s="34" t="s">
        <v>378</v>
      </c>
      <c s="35" t="s">
        <v>5</v>
      </c>
      <c s="6" t="s">
        <v>379</v>
      </c>
      <c s="36" t="s">
        <v>75</v>
      </c>
      <c s="37">
        <v>2</v>
      </c>
      <c s="36">
        <v>0</v>
      </c>
      <c s="36">
        <f>ROUND(G336*H336,6)</f>
      </c>
      <c r="L336" s="38">
        <v>0</v>
      </c>
      <c s="32">
        <f>ROUND(ROUND(L336,2)*ROUND(G336,3),2)</f>
      </c>
      <c s="36" t="s">
        <v>55</v>
      </c>
      <c>
        <f>(M336*21)/100</f>
      </c>
      <c t="s">
        <v>28</v>
      </c>
    </row>
    <row r="337" spans="1:5" ht="12.75">
      <c r="A337" s="35" t="s">
        <v>56</v>
      </c>
      <c r="E337" s="39" t="s">
        <v>5</v>
      </c>
    </row>
    <row r="338" spans="1:5" ht="12.75">
      <c r="A338" s="35" t="s">
        <v>57</v>
      </c>
      <c r="E338" s="40" t="s">
        <v>5</v>
      </c>
    </row>
    <row r="339" spans="1:5" ht="114.75">
      <c r="A339" t="s">
        <v>58</v>
      </c>
      <c r="E339" s="39" t="s">
        <v>380</v>
      </c>
    </row>
    <row r="340" spans="1:16" ht="12.75">
      <c r="A340" t="s">
        <v>50</v>
      </c>
      <c s="34" t="s">
        <v>381</v>
      </c>
      <c s="34" t="s">
        <v>382</v>
      </c>
      <c s="35" t="s">
        <v>5</v>
      </c>
      <c s="6" t="s">
        <v>383</v>
      </c>
      <c s="36" t="s">
        <v>75</v>
      </c>
      <c s="37">
        <v>2</v>
      </c>
      <c s="36">
        <v>0</v>
      </c>
      <c s="36">
        <f>ROUND(G340*H340,6)</f>
      </c>
      <c r="L340" s="38">
        <v>0</v>
      </c>
      <c s="32">
        <f>ROUND(ROUND(L340,2)*ROUND(G340,3),2)</f>
      </c>
      <c s="36" t="s">
        <v>55</v>
      </c>
      <c>
        <f>(M340*21)/100</f>
      </c>
      <c t="s">
        <v>28</v>
      </c>
    </row>
    <row r="341" spans="1:5" ht="12.75">
      <c r="A341" s="35" t="s">
        <v>56</v>
      </c>
      <c r="E341" s="39" t="s">
        <v>5</v>
      </c>
    </row>
    <row r="342" spans="1:5" ht="12.75">
      <c r="A342" s="35" t="s">
        <v>57</v>
      </c>
      <c r="E342" s="40" t="s">
        <v>5</v>
      </c>
    </row>
    <row r="343" spans="1:5" ht="127.5">
      <c r="A343" t="s">
        <v>58</v>
      </c>
      <c r="E343" s="39" t="s">
        <v>384</v>
      </c>
    </row>
    <row r="344" spans="1:16" ht="12.75">
      <c r="A344" t="s">
        <v>50</v>
      </c>
      <c s="34" t="s">
        <v>385</v>
      </c>
      <c s="34" t="s">
        <v>386</v>
      </c>
      <c s="35" t="s">
        <v>5</v>
      </c>
      <c s="6" t="s">
        <v>387</v>
      </c>
      <c s="36" t="s">
        <v>75</v>
      </c>
      <c s="37">
        <v>24</v>
      </c>
      <c s="36">
        <v>0</v>
      </c>
      <c s="36">
        <f>ROUND(G344*H344,6)</f>
      </c>
      <c r="L344" s="38">
        <v>0</v>
      </c>
      <c s="32">
        <f>ROUND(ROUND(L344,2)*ROUND(G344,3),2)</f>
      </c>
      <c s="36" t="s">
        <v>55</v>
      </c>
      <c>
        <f>(M344*21)/100</f>
      </c>
      <c t="s">
        <v>28</v>
      </c>
    </row>
    <row r="345" spans="1:5" ht="12.75">
      <c r="A345" s="35" t="s">
        <v>56</v>
      </c>
      <c r="E345" s="39" t="s">
        <v>5</v>
      </c>
    </row>
    <row r="346" spans="1:5" ht="12.75">
      <c r="A346" s="35" t="s">
        <v>57</v>
      </c>
      <c r="E346" s="40" t="s">
        <v>5</v>
      </c>
    </row>
    <row r="347" spans="1:5" ht="114.75">
      <c r="A347" t="s">
        <v>58</v>
      </c>
      <c r="E347" s="39" t="s">
        <v>388</v>
      </c>
    </row>
    <row r="348" spans="1:16" ht="12.75">
      <c r="A348" t="s">
        <v>50</v>
      </c>
      <c s="34" t="s">
        <v>389</v>
      </c>
      <c s="34" t="s">
        <v>390</v>
      </c>
      <c s="35" t="s">
        <v>5</v>
      </c>
      <c s="6" t="s">
        <v>391</v>
      </c>
      <c s="36" t="s">
        <v>75</v>
      </c>
      <c s="37">
        <v>24</v>
      </c>
      <c s="36">
        <v>0</v>
      </c>
      <c s="36">
        <f>ROUND(G348*H348,6)</f>
      </c>
      <c r="L348" s="38">
        <v>0</v>
      </c>
      <c s="32">
        <f>ROUND(ROUND(L348,2)*ROUND(G348,3),2)</f>
      </c>
      <c s="36" t="s">
        <v>55</v>
      </c>
      <c>
        <f>(M348*21)/100</f>
      </c>
      <c t="s">
        <v>28</v>
      </c>
    </row>
    <row r="349" spans="1:5" ht="12.75">
      <c r="A349" s="35" t="s">
        <v>56</v>
      </c>
      <c r="E349" s="39" t="s">
        <v>5</v>
      </c>
    </row>
    <row r="350" spans="1:5" ht="12.75">
      <c r="A350" s="35" t="s">
        <v>57</v>
      </c>
      <c r="E350" s="40" t="s">
        <v>5</v>
      </c>
    </row>
    <row r="351" spans="1:5" ht="165.75">
      <c r="A351" t="s">
        <v>58</v>
      </c>
      <c r="E351" s="39" t="s">
        <v>392</v>
      </c>
    </row>
    <row r="352" spans="1:16" ht="12.75">
      <c r="A352" t="s">
        <v>50</v>
      </c>
      <c s="34" t="s">
        <v>393</v>
      </c>
      <c s="34" t="s">
        <v>394</v>
      </c>
      <c s="35" t="s">
        <v>5</v>
      </c>
      <c s="6" t="s">
        <v>395</v>
      </c>
      <c s="36" t="s">
        <v>75</v>
      </c>
      <c s="37">
        <v>17</v>
      </c>
      <c s="36">
        <v>0</v>
      </c>
      <c s="36">
        <f>ROUND(G352*H352,6)</f>
      </c>
      <c r="L352" s="38">
        <v>0</v>
      </c>
      <c s="32">
        <f>ROUND(ROUND(L352,2)*ROUND(G352,3),2)</f>
      </c>
      <c s="36" t="s">
        <v>55</v>
      </c>
      <c>
        <f>(M352*21)/100</f>
      </c>
      <c t="s">
        <v>28</v>
      </c>
    </row>
    <row r="353" spans="1:5" ht="12.75">
      <c r="A353" s="35" t="s">
        <v>56</v>
      </c>
      <c r="E353" s="39" t="s">
        <v>5</v>
      </c>
    </row>
    <row r="354" spans="1:5" ht="12.75">
      <c r="A354" s="35" t="s">
        <v>57</v>
      </c>
      <c r="E354" s="40" t="s">
        <v>5</v>
      </c>
    </row>
    <row r="355" spans="1:5" ht="114.75">
      <c r="A355" t="s">
        <v>58</v>
      </c>
      <c r="E355" s="39" t="s">
        <v>396</v>
      </c>
    </row>
    <row r="356" spans="1:16" ht="12.75">
      <c r="A356" t="s">
        <v>50</v>
      </c>
      <c s="34" t="s">
        <v>397</v>
      </c>
      <c s="34" t="s">
        <v>398</v>
      </c>
      <c s="35" t="s">
        <v>5</v>
      </c>
      <c s="6" t="s">
        <v>399</v>
      </c>
      <c s="36" t="s">
        <v>75</v>
      </c>
      <c s="37">
        <v>17</v>
      </c>
      <c s="36">
        <v>0</v>
      </c>
      <c s="36">
        <f>ROUND(G356*H356,6)</f>
      </c>
      <c r="L356" s="38">
        <v>0</v>
      </c>
      <c s="32">
        <f>ROUND(ROUND(L356,2)*ROUND(G356,3),2)</f>
      </c>
      <c s="36" t="s">
        <v>55</v>
      </c>
      <c>
        <f>(M356*21)/100</f>
      </c>
      <c t="s">
        <v>28</v>
      </c>
    </row>
    <row r="357" spans="1:5" ht="12.75">
      <c r="A357" s="35" t="s">
        <v>56</v>
      </c>
      <c r="E357" s="39" t="s">
        <v>5</v>
      </c>
    </row>
    <row r="358" spans="1:5" ht="12.75">
      <c r="A358" s="35" t="s">
        <v>57</v>
      </c>
      <c r="E358" s="40" t="s">
        <v>5</v>
      </c>
    </row>
    <row r="359" spans="1:5" ht="165.75">
      <c r="A359" t="s">
        <v>58</v>
      </c>
      <c r="E359" s="39" t="s">
        <v>400</v>
      </c>
    </row>
    <row r="360" spans="1:16" ht="12.75">
      <c r="A360" t="s">
        <v>50</v>
      </c>
      <c s="34" t="s">
        <v>401</v>
      </c>
      <c s="34" t="s">
        <v>402</v>
      </c>
      <c s="35" t="s">
        <v>5</v>
      </c>
      <c s="6" t="s">
        <v>403</v>
      </c>
      <c s="36" t="s">
        <v>75</v>
      </c>
      <c s="37">
        <v>14</v>
      </c>
      <c s="36">
        <v>0</v>
      </c>
      <c s="36">
        <f>ROUND(G360*H360,6)</f>
      </c>
      <c r="L360" s="38">
        <v>0</v>
      </c>
      <c s="32">
        <f>ROUND(ROUND(L360,2)*ROUND(G360,3),2)</f>
      </c>
      <c s="36" t="s">
        <v>55</v>
      </c>
      <c>
        <f>(M360*21)/100</f>
      </c>
      <c t="s">
        <v>28</v>
      </c>
    </row>
    <row r="361" spans="1:5" ht="12.75">
      <c r="A361" s="35" t="s">
        <v>56</v>
      </c>
      <c r="E361" s="39" t="s">
        <v>5</v>
      </c>
    </row>
    <row r="362" spans="1:5" ht="12.75">
      <c r="A362" s="35" t="s">
        <v>57</v>
      </c>
      <c r="E362" s="40" t="s">
        <v>5</v>
      </c>
    </row>
    <row r="363" spans="1:5" ht="114.75">
      <c r="A363" t="s">
        <v>58</v>
      </c>
      <c r="E363" s="39" t="s">
        <v>404</v>
      </c>
    </row>
    <row r="364" spans="1:16" ht="12.75">
      <c r="A364" t="s">
        <v>50</v>
      </c>
      <c s="34" t="s">
        <v>405</v>
      </c>
      <c s="34" t="s">
        <v>406</v>
      </c>
      <c s="35" t="s">
        <v>5</v>
      </c>
      <c s="6" t="s">
        <v>407</v>
      </c>
      <c s="36" t="s">
        <v>75</v>
      </c>
      <c s="37">
        <v>14</v>
      </c>
      <c s="36">
        <v>0</v>
      </c>
      <c s="36">
        <f>ROUND(G364*H364,6)</f>
      </c>
      <c r="L364" s="38">
        <v>0</v>
      </c>
      <c s="32">
        <f>ROUND(ROUND(L364,2)*ROUND(G364,3),2)</f>
      </c>
      <c s="36" t="s">
        <v>55</v>
      </c>
      <c>
        <f>(M364*21)/100</f>
      </c>
      <c t="s">
        <v>28</v>
      </c>
    </row>
    <row r="365" spans="1:5" ht="12.75">
      <c r="A365" s="35" t="s">
        <v>56</v>
      </c>
      <c r="E365" s="39" t="s">
        <v>5</v>
      </c>
    </row>
    <row r="366" spans="1:5" ht="12.75">
      <c r="A366" s="35" t="s">
        <v>57</v>
      </c>
      <c r="E366" s="40" t="s">
        <v>5</v>
      </c>
    </row>
    <row r="367" spans="1:5" ht="114.75">
      <c r="A367" t="s">
        <v>58</v>
      </c>
      <c r="E367" s="39" t="s">
        <v>408</v>
      </c>
    </row>
    <row r="368" spans="1:16" ht="25.5">
      <c r="A368" t="s">
        <v>50</v>
      </c>
      <c s="34" t="s">
        <v>409</v>
      </c>
      <c s="34" t="s">
        <v>410</v>
      </c>
      <c s="35" t="s">
        <v>5</v>
      </c>
      <c s="6" t="s">
        <v>411</v>
      </c>
      <c s="36" t="s">
        <v>75</v>
      </c>
      <c s="37">
        <v>4</v>
      </c>
      <c s="36">
        <v>0</v>
      </c>
      <c s="36">
        <f>ROUND(G368*H368,6)</f>
      </c>
      <c r="L368" s="38">
        <v>0</v>
      </c>
      <c s="32">
        <f>ROUND(ROUND(L368,2)*ROUND(G368,3),2)</f>
      </c>
      <c s="36" t="s">
        <v>55</v>
      </c>
      <c>
        <f>(M368*21)/100</f>
      </c>
      <c t="s">
        <v>28</v>
      </c>
    </row>
    <row r="369" spans="1:5" ht="12.75">
      <c r="A369" s="35" t="s">
        <v>56</v>
      </c>
      <c r="E369" s="39" t="s">
        <v>5</v>
      </c>
    </row>
    <row r="370" spans="1:5" ht="12.75">
      <c r="A370" s="35" t="s">
        <v>57</v>
      </c>
      <c r="E370" s="40" t="s">
        <v>5</v>
      </c>
    </row>
    <row r="371" spans="1:5" ht="114.75">
      <c r="A371" t="s">
        <v>58</v>
      </c>
      <c r="E371" s="39" t="s">
        <v>412</v>
      </c>
    </row>
    <row r="372" spans="1:16" ht="25.5">
      <c r="A372" t="s">
        <v>50</v>
      </c>
      <c s="34" t="s">
        <v>413</v>
      </c>
      <c s="34" t="s">
        <v>414</v>
      </c>
      <c s="35" t="s">
        <v>5</v>
      </c>
      <c s="6" t="s">
        <v>415</v>
      </c>
      <c s="36" t="s">
        <v>75</v>
      </c>
      <c s="37">
        <v>4</v>
      </c>
      <c s="36">
        <v>0</v>
      </c>
      <c s="36">
        <f>ROUND(G372*H372,6)</f>
      </c>
      <c r="L372" s="38">
        <v>0</v>
      </c>
      <c s="32">
        <f>ROUND(ROUND(L372,2)*ROUND(G372,3),2)</f>
      </c>
      <c s="36" t="s">
        <v>55</v>
      </c>
      <c>
        <f>(M372*21)/100</f>
      </c>
      <c t="s">
        <v>28</v>
      </c>
    </row>
    <row r="373" spans="1:5" ht="12.75">
      <c r="A373" s="35" t="s">
        <v>56</v>
      </c>
      <c r="E373" s="39" t="s">
        <v>5</v>
      </c>
    </row>
    <row r="374" spans="1:5" ht="12.75">
      <c r="A374" s="35" t="s">
        <v>57</v>
      </c>
      <c r="E374" s="40" t="s">
        <v>5</v>
      </c>
    </row>
    <row r="375" spans="1:5" ht="165.75">
      <c r="A375" t="s">
        <v>58</v>
      </c>
      <c r="E375" s="39" t="s">
        <v>416</v>
      </c>
    </row>
    <row r="376" spans="1:16" ht="12.75">
      <c r="A376" t="s">
        <v>50</v>
      </c>
      <c s="34" t="s">
        <v>417</v>
      </c>
      <c s="34" t="s">
        <v>418</v>
      </c>
      <c s="35" t="s">
        <v>5</v>
      </c>
      <c s="6" t="s">
        <v>419</v>
      </c>
      <c s="36" t="s">
        <v>75</v>
      </c>
      <c s="37">
        <v>44</v>
      </c>
      <c s="36">
        <v>0</v>
      </c>
      <c s="36">
        <f>ROUND(G376*H376,6)</f>
      </c>
      <c r="L376" s="38">
        <v>0</v>
      </c>
      <c s="32">
        <f>ROUND(ROUND(L376,2)*ROUND(G376,3),2)</f>
      </c>
      <c s="36" t="s">
        <v>55</v>
      </c>
      <c>
        <f>(M376*21)/100</f>
      </c>
      <c t="s">
        <v>28</v>
      </c>
    </row>
    <row r="377" spans="1:5" ht="12.75">
      <c r="A377" s="35" t="s">
        <v>56</v>
      </c>
      <c r="E377" s="39" t="s">
        <v>5</v>
      </c>
    </row>
    <row r="378" spans="1:5" ht="12.75">
      <c r="A378" s="35" t="s">
        <v>57</v>
      </c>
      <c r="E378" s="40" t="s">
        <v>5</v>
      </c>
    </row>
    <row r="379" spans="1:5" ht="114.75">
      <c r="A379" t="s">
        <v>58</v>
      </c>
      <c r="E379" s="39" t="s">
        <v>420</v>
      </c>
    </row>
    <row r="380" spans="1:16" ht="12.75">
      <c r="A380" t="s">
        <v>50</v>
      </c>
      <c s="34" t="s">
        <v>421</v>
      </c>
      <c s="34" t="s">
        <v>422</v>
      </c>
      <c s="35" t="s">
        <v>5</v>
      </c>
      <c s="6" t="s">
        <v>423</v>
      </c>
      <c s="36" t="s">
        <v>75</v>
      </c>
      <c s="37">
        <v>44</v>
      </c>
      <c s="36">
        <v>0</v>
      </c>
      <c s="36">
        <f>ROUND(G380*H380,6)</f>
      </c>
      <c r="L380" s="38">
        <v>0</v>
      </c>
      <c s="32">
        <f>ROUND(ROUND(L380,2)*ROUND(G380,3),2)</f>
      </c>
      <c s="36" t="s">
        <v>55</v>
      </c>
      <c>
        <f>(M380*21)/100</f>
      </c>
      <c t="s">
        <v>28</v>
      </c>
    </row>
    <row r="381" spans="1:5" ht="12.75">
      <c r="A381" s="35" t="s">
        <v>56</v>
      </c>
      <c r="E381" s="39" t="s">
        <v>5</v>
      </c>
    </row>
    <row r="382" spans="1:5" ht="12.75">
      <c r="A382" s="35" t="s">
        <v>57</v>
      </c>
      <c r="E382" s="40" t="s">
        <v>5</v>
      </c>
    </row>
    <row r="383" spans="1:5" ht="114.75">
      <c r="A383" t="s">
        <v>58</v>
      </c>
      <c r="E383" s="39" t="s">
        <v>424</v>
      </c>
    </row>
    <row r="384" spans="1:16" ht="25.5">
      <c r="A384" t="s">
        <v>50</v>
      </c>
      <c s="34" t="s">
        <v>425</v>
      </c>
      <c s="34" t="s">
        <v>426</v>
      </c>
      <c s="35" t="s">
        <v>5</v>
      </c>
      <c s="6" t="s">
        <v>427</v>
      </c>
      <c s="36" t="s">
        <v>75</v>
      </c>
      <c s="37">
        <v>12</v>
      </c>
      <c s="36">
        <v>0</v>
      </c>
      <c s="36">
        <f>ROUND(G384*H384,6)</f>
      </c>
      <c r="L384" s="38">
        <v>0</v>
      </c>
      <c s="32">
        <f>ROUND(ROUND(L384,2)*ROUND(G384,3),2)</f>
      </c>
      <c s="36" t="s">
        <v>55</v>
      </c>
      <c>
        <f>(M384*21)/100</f>
      </c>
      <c t="s">
        <v>28</v>
      </c>
    </row>
    <row r="385" spans="1:5" ht="12.75">
      <c r="A385" s="35" t="s">
        <v>56</v>
      </c>
      <c r="E385" s="39" t="s">
        <v>5</v>
      </c>
    </row>
    <row r="386" spans="1:5" ht="12.75">
      <c r="A386" s="35" t="s">
        <v>57</v>
      </c>
      <c r="E386" s="40" t="s">
        <v>5</v>
      </c>
    </row>
    <row r="387" spans="1:5" ht="114.75">
      <c r="A387" t="s">
        <v>58</v>
      </c>
      <c r="E387" s="39" t="s">
        <v>428</v>
      </c>
    </row>
    <row r="388" spans="1:16" ht="25.5">
      <c r="A388" t="s">
        <v>50</v>
      </c>
      <c s="34" t="s">
        <v>429</v>
      </c>
      <c s="34" t="s">
        <v>430</v>
      </c>
      <c s="35" t="s">
        <v>5</v>
      </c>
      <c s="6" t="s">
        <v>431</v>
      </c>
      <c s="36" t="s">
        <v>75</v>
      </c>
      <c s="37">
        <v>12</v>
      </c>
      <c s="36">
        <v>0</v>
      </c>
      <c s="36">
        <f>ROUND(G388*H388,6)</f>
      </c>
      <c r="L388" s="38">
        <v>0</v>
      </c>
      <c s="32">
        <f>ROUND(ROUND(L388,2)*ROUND(G388,3),2)</f>
      </c>
      <c s="36" t="s">
        <v>55</v>
      </c>
      <c>
        <f>(M388*21)/100</f>
      </c>
      <c t="s">
        <v>28</v>
      </c>
    </row>
    <row r="389" spans="1:5" ht="12.75">
      <c r="A389" s="35" t="s">
        <v>56</v>
      </c>
      <c r="E389" s="39" t="s">
        <v>5</v>
      </c>
    </row>
    <row r="390" spans="1:5" ht="12.75">
      <c r="A390" s="35" t="s">
        <v>57</v>
      </c>
      <c r="E390" s="40" t="s">
        <v>5</v>
      </c>
    </row>
    <row r="391" spans="1:5" ht="127.5">
      <c r="A391" t="s">
        <v>58</v>
      </c>
      <c r="E391" s="39" t="s">
        <v>432</v>
      </c>
    </row>
    <row r="392" spans="1:16" ht="12.75">
      <c r="A392" t="s">
        <v>50</v>
      </c>
      <c s="34" t="s">
        <v>433</v>
      </c>
      <c s="34" t="s">
        <v>434</v>
      </c>
      <c s="35" t="s">
        <v>5</v>
      </c>
      <c s="6" t="s">
        <v>435</v>
      </c>
      <c s="36" t="s">
        <v>75</v>
      </c>
      <c s="37">
        <v>69</v>
      </c>
      <c s="36">
        <v>0</v>
      </c>
      <c s="36">
        <f>ROUND(G392*H392,6)</f>
      </c>
      <c r="L392" s="38">
        <v>0</v>
      </c>
      <c s="32">
        <f>ROUND(ROUND(L392,2)*ROUND(G392,3),2)</f>
      </c>
      <c s="36" t="s">
        <v>55</v>
      </c>
      <c>
        <f>(M392*21)/100</f>
      </c>
      <c t="s">
        <v>28</v>
      </c>
    </row>
    <row r="393" spans="1:5" ht="12.75">
      <c r="A393" s="35" t="s">
        <v>56</v>
      </c>
      <c r="E393" s="39" t="s">
        <v>5</v>
      </c>
    </row>
    <row r="394" spans="1:5" ht="12.75">
      <c r="A394" s="35" t="s">
        <v>57</v>
      </c>
      <c r="E394" s="40" t="s">
        <v>5</v>
      </c>
    </row>
    <row r="395" spans="1:5" ht="114.75">
      <c r="A395" t="s">
        <v>58</v>
      </c>
      <c r="E395" s="39" t="s">
        <v>436</v>
      </c>
    </row>
    <row r="396" spans="1:16" ht="25.5">
      <c r="A396" t="s">
        <v>50</v>
      </c>
      <c s="34" t="s">
        <v>437</v>
      </c>
      <c s="34" t="s">
        <v>438</v>
      </c>
      <c s="35" t="s">
        <v>5</v>
      </c>
      <c s="6" t="s">
        <v>439</v>
      </c>
      <c s="36" t="s">
        <v>75</v>
      </c>
      <c s="37">
        <v>69</v>
      </c>
      <c s="36">
        <v>0</v>
      </c>
      <c s="36">
        <f>ROUND(G396*H396,6)</f>
      </c>
      <c r="L396" s="38">
        <v>0</v>
      </c>
      <c s="32">
        <f>ROUND(ROUND(L396,2)*ROUND(G396,3),2)</f>
      </c>
      <c s="36" t="s">
        <v>55</v>
      </c>
      <c>
        <f>(M396*21)/100</f>
      </c>
      <c t="s">
        <v>28</v>
      </c>
    </row>
    <row r="397" spans="1:5" ht="12.75">
      <c r="A397" s="35" t="s">
        <v>56</v>
      </c>
      <c r="E397" s="39" t="s">
        <v>5</v>
      </c>
    </row>
    <row r="398" spans="1:5" ht="12.75">
      <c r="A398" s="35" t="s">
        <v>57</v>
      </c>
      <c r="E398" s="40" t="s">
        <v>5</v>
      </c>
    </row>
    <row r="399" spans="1:5" ht="140.25">
      <c r="A399" t="s">
        <v>58</v>
      </c>
      <c r="E399" s="39" t="s">
        <v>440</v>
      </c>
    </row>
    <row r="400" spans="1:16" ht="25.5">
      <c r="A400" t="s">
        <v>50</v>
      </c>
      <c s="34" t="s">
        <v>441</v>
      </c>
      <c s="34" t="s">
        <v>442</v>
      </c>
      <c s="35" t="s">
        <v>5</v>
      </c>
      <c s="6" t="s">
        <v>443</v>
      </c>
      <c s="36" t="s">
        <v>75</v>
      </c>
      <c s="37">
        <v>3</v>
      </c>
      <c s="36">
        <v>0</v>
      </c>
      <c s="36">
        <f>ROUND(G400*H400,6)</f>
      </c>
      <c r="L400" s="38">
        <v>0</v>
      </c>
      <c s="32">
        <f>ROUND(ROUND(L400,2)*ROUND(G400,3),2)</f>
      </c>
      <c s="36" t="s">
        <v>55</v>
      </c>
      <c>
        <f>(M400*21)/100</f>
      </c>
      <c t="s">
        <v>28</v>
      </c>
    </row>
    <row r="401" spans="1:5" ht="12.75">
      <c r="A401" s="35" t="s">
        <v>56</v>
      </c>
      <c r="E401" s="39" t="s">
        <v>5</v>
      </c>
    </row>
    <row r="402" spans="1:5" ht="12.75">
      <c r="A402" s="35" t="s">
        <v>57</v>
      </c>
      <c r="E402" s="40" t="s">
        <v>5</v>
      </c>
    </row>
    <row r="403" spans="1:5" ht="114.75">
      <c r="A403" t="s">
        <v>58</v>
      </c>
      <c r="E403" s="39" t="s">
        <v>444</v>
      </c>
    </row>
    <row r="404" spans="1:16" ht="25.5">
      <c r="A404" t="s">
        <v>50</v>
      </c>
      <c s="34" t="s">
        <v>445</v>
      </c>
      <c s="34" t="s">
        <v>446</v>
      </c>
      <c s="35" t="s">
        <v>5</v>
      </c>
      <c s="6" t="s">
        <v>447</v>
      </c>
      <c s="36" t="s">
        <v>75</v>
      </c>
      <c s="37">
        <v>3</v>
      </c>
      <c s="36">
        <v>0</v>
      </c>
      <c s="36">
        <f>ROUND(G404*H404,6)</f>
      </c>
      <c r="L404" s="38">
        <v>0</v>
      </c>
      <c s="32">
        <f>ROUND(ROUND(L404,2)*ROUND(G404,3),2)</f>
      </c>
      <c s="36" t="s">
        <v>55</v>
      </c>
      <c>
        <f>(M404*21)/100</f>
      </c>
      <c t="s">
        <v>28</v>
      </c>
    </row>
    <row r="405" spans="1:5" ht="12.75">
      <c r="A405" s="35" t="s">
        <v>56</v>
      </c>
      <c r="E405" s="39" t="s">
        <v>5</v>
      </c>
    </row>
    <row r="406" spans="1:5" ht="12.75">
      <c r="A406" s="35" t="s">
        <v>57</v>
      </c>
      <c r="E406" s="40" t="s">
        <v>5</v>
      </c>
    </row>
    <row r="407" spans="1:5" ht="140.25">
      <c r="A407" t="s">
        <v>58</v>
      </c>
      <c r="E407" s="39" t="s">
        <v>448</v>
      </c>
    </row>
    <row r="408" spans="1:16" ht="25.5">
      <c r="A408" t="s">
        <v>50</v>
      </c>
      <c s="34" t="s">
        <v>449</v>
      </c>
      <c s="34" t="s">
        <v>450</v>
      </c>
      <c s="35" t="s">
        <v>5</v>
      </c>
      <c s="6" t="s">
        <v>451</v>
      </c>
      <c s="36" t="s">
        <v>75</v>
      </c>
      <c s="37">
        <v>34</v>
      </c>
      <c s="36">
        <v>0</v>
      </c>
      <c s="36">
        <f>ROUND(G408*H408,6)</f>
      </c>
      <c r="L408" s="38">
        <v>0</v>
      </c>
      <c s="32">
        <f>ROUND(ROUND(L408,2)*ROUND(G408,3),2)</f>
      </c>
      <c s="36" t="s">
        <v>55</v>
      </c>
      <c>
        <f>(M408*21)/100</f>
      </c>
      <c t="s">
        <v>28</v>
      </c>
    </row>
    <row r="409" spans="1:5" ht="12.75">
      <c r="A409" s="35" t="s">
        <v>56</v>
      </c>
      <c r="E409" s="39" t="s">
        <v>5</v>
      </c>
    </row>
    <row r="410" spans="1:5" ht="12.75">
      <c r="A410" s="35" t="s">
        <v>57</v>
      </c>
      <c r="E410" s="40" t="s">
        <v>5</v>
      </c>
    </row>
    <row r="411" spans="1:5" ht="140.25">
      <c r="A411" t="s">
        <v>58</v>
      </c>
      <c r="E411" s="39" t="s">
        <v>452</v>
      </c>
    </row>
    <row r="412" spans="1:16" ht="25.5">
      <c r="A412" t="s">
        <v>50</v>
      </c>
      <c s="34" t="s">
        <v>453</v>
      </c>
      <c s="34" t="s">
        <v>454</v>
      </c>
      <c s="35" t="s">
        <v>5</v>
      </c>
      <c s="6" t="s">
        <v>455</v>
      </c>
      <c s="36" t="s">
        <v>75</v>
      </c>
      <c s="37">
        <v>34</v>
      </c>
      <c s="36">
        <v>0</v>
      </c>
      <c s="36">
        <f>ROUND(G412*H412,6)</f>
      </c>
      <c r="L412" s="38">
        <v>0</v>
      </c>
      <c s="32">
        <f>ROUND(ROUND(L412,2)*ROUND(G412,3),2)</f>
      </c>
      <c s="36" t="s">
        <v>55</v>
      </c>
      <c>
        <f>(M412*21)/100</f>
      </c>
      <c t="s">
        <v>28</v>
      </c>
    </row>
    <row r="413" spans="1:5" ht="12.75">
      <c r="A413" s="35" t="s">
        <v>56</v>
      </c>
      <c r="E413" s="39" t="s">
        <v>5</v>
      </c>
    </row>
    <row r="414" spans="1:5" ht="12.75">
      <c r="A414" s="35" t="s">
        <v>57</v>
      </c>
      <c r="E414" s="40" t="s">
        <v>5</v>
      </c>
    </row>
    <row r="415" spans="1:5" ht="140.25">
      <c r="A415" t="s">
        <v>58</v>
      </c>
      <c r="E415" s="39" t="s">
        <v>456</v>
      </c>
    </row>
    <row r="416" spans="1:16" ht="12.75">
      <c r="A416" t="s">
        <v>50</v>
      </c>
      <c s="34" t="s">
        <v>457</v>
      </c>
      <c s="34" t="s">
        <v>458</v>
      </c>
      <c s="35" t="s">
        <v>5</v>
      </c>
      <c s="6" t="s">
        <v>459</v>
      </c>
      <c s="36" t="s">
        <v>75</v>
      </c>
      <c s="37">
        <v>24</v>
      </c>
      <c s="36">
        <v>0</v>
      </c>
      <c s="36">
        <f>ROUND(G416*H416,6)</f>
      </c>
      <c r="L416" s="38">
        <v>0</v>
      </c>
      <c s="32">
        <f>ROUND(ROUND(L416,2)*ROUND(G416,3),2)</f>
      </c>
      <c s="36" t="s">
        <v>55</v>
      </c>
      <c>
        <f>(M416*21)/100</f>
      </c>
      <c t="s">
        <v>28</v>
      </c>
    </row>
    <row r="417" spans="1:5" ht="12.75">
      <c r="A417" s="35" t="s">
        <v>56</v>
      </c>
      <c r="E417" s="39" t="s">
        <v>5</v>
      </c>
    </row>
    <row r="418" spans="1:5" ht="12.75">
      <c r="A418" s="35" t="s">
        <v>57</v>
      </c>
      <c r="E418" s="40" t="s">
        <v>5</v>
      </c>
    </row>
    <row r="419" spans="1:5" ht="114.75">
      <c r="A419" t="s">
        <v>58</v>
      </c>
      <c r="E419" s="39" t="s">
        <v>460</v>
      </c>
    </row>
    <row r="420" spans="1:16" ht="12.75">
      <c r="A420" t="s">
        <v>50</v>
      </c>
      <c s="34" t="s">
        <v>461</v>
      </c>
      <c s="34" t="s">
        <v>462</v>
      </c>
      <c s="35" t="s">
        <v>5</v>
      </c>
      <c s="6" t="s">
        <v>463</v>
      </c>
      <c s="36" t="s">
        <v>75</v>
      </c>
      <c s="37">
        <v>24</v>
      </c>
      <c s="36">
        <v>0</v>
      </c>
      <c s="36">
        <f>ROUND(G420*H420,6)</f>
      </c>
      <c r="L420" s="38">
        <v>0</v>
      </c>
      <c s="32">
        <f>ROUND(ROUND(L420,2)*ROUND(G420,3),2)</f>
      </c>
      <c s="36" t="s">
        <v>55</v>
      </c>
      <c>
        <f>(M420*21)/100</f>
      </c>
      <c t="s">
        <v>28</v>
      </c>
    </row>
    <row r="421" spans="1:5" ht="12.75">
      <c r="A421" s="35" t="s">
        <v>56</v>
      </c>
      <c r="E421" s="39" t="s">
        <v>5</v>
      </c>
    </row>
    <row r="422" spans="1:5" ht="12.75">
      <c r="A422" s="35" t="s">
        <v>57</v>
      </c>
      <c r="E422" s="40" t="s">
        <v>5</v>
      </c>
    </row>
    <row r="423" spans="1:5" ht="127.5">
      <c r="A423" t="s">
        <v>58</v>
      </c>
      <c r="E423" s="39" t="s">
        <v>464</v>
      </c>
    </row>
    <row r="424" spans="1:16" ht="12.75">
      <c r="A424" t="s">
        <v>50</v>
      </c>
      <c s="34" t="s">
        <v>465</v>
      </c>
      <c s="34" t="s">
        <v>466</v>
      </c>
      <c s="35" t="s">
        <v>5</v>
      </c>
      <c s="6" t="s">
        <v>467</v>
      </c>
      <c s="36" t="s">
        <v>79</v>
      </c>
      <c s="37">
        <v>24</v>
      </c>
      <c s="36">
        <v>0</v>
      </c>
      <c s="36">
        <f>ROUND(G424*H424,6)</f>
      </c>
      <c r="L424" s="38">
        <v>0</v>
      </c>
      <c s="32">
        <f>ROUND(ROUND(L424,2)*ROUND(G424,3),2)</f>
      </c>
      <c s="36" t="s">
        <v>55</v>
      </c>
      <c>
        <f>(M424*21)/100</f>
      </c>
      <c t="s">
        <v>28</v>
      </c>
    </row>
    <row r="425" spans="1:5" ht="12.75">
      <c r="A425" s="35" t="s">
        <v>56</v>
      </c>
      <c r="E425" s="39" t="s">
        <v>5</v>
      </c>
    </row>
    <row r="426" spans="1:5" ht="12.75">
      <c r="A426" s="35" t="s">
        <v>57</v>
      </c>
      <c r="E426" s="40" t="s">
        <v>5</v>
      </c>
    </row>
    <row r="427" spans="1:5" ht="114.75">
      <c r="A427" t="s">
        <v>58</v>
      </c>
      <c r="E427" s="39" t="s">
        <v>468</v>
      </c>
    </row>
    <row r="428" spans="1:16" ht="12.75">
      <c r="A428" t="s">
        <v>50</v>
      </c>
      <c s="34" t="s">
        <v>469</v>
      </c>
      <c s="34" t="s">
        <v>470</v>
      </c>
      <c s="35" t="s">
        <v>5</v>
      </c>
      <c s="6" t="s">
        <v>471</v>
      </c>
      <c s="36" t="s">
        <v>79</v>
      </c>
      <c s="37">
        <v>24</v>
      </c>
      <c s="36">
        <v>0</v>
      </c>
      <c s="36">
        <f>ROUND(G428*H428,6)</f>
      </c>
      <c r="L428" s="38">
        <v>0</v>
      </c>
      <c s="32">
        <f>ROUND(ROUND(L428,2)*ROUND(G428,3),2)</f>
      </c>
      <c s="36" t="s">
        <v>55</v>
      </c>
      <c>
        <f>(M428*21)/100</f>
      </c>
      <c t="s">
        <v>28</v>
      </c>
    </row>
    <row r="429" spans="1:5" ht="12.75">
      <c r="A429" s="35" t="s">
        <v>56</v>
      </c>
      <c r="E429" s="39" t="s">
        <v>5</v>
      </c>
    </row>
    <row r="430" spans="1:5" ht="12.75">
      <c r="A430" s="35" t="s">
        <v>57</v>
      </c>
      <c r="E430" s="40" t="s">
        <v>5</v>
      </c>
    </row>
    <row r="431" spans="1:5" ht="127.5">
      <c r="A431" t="s">
        <v>58</v>
      </c>
      <c r="E431" s="39" t="s">
        <v>472</v>
      </c>
    </row>
    <row r="432" spans="1:16" ht="12.75">
      <c r="A432" t="s">
        <v>50</v>
      </c>
      <c s="34" t="s">
        <v>473</v>
      </c>
      <c s="34" t="s">
        <v>474</v>
      </c>
      <c s="35" t="s">
        <v>5</v>
      </c>
      <c s="6" t="s">
        <v>475</v>
      </c>
      <c s="36" t="s">
        <v>75</v>
      </c>
      <c s="37">
        <v>18</v>
      </c>
      <c s="36">
        <v>0</v>
      </c>
      <c s="36">
        <f>ROUND(G432*H432,6)</f>
      </c>
      <c r="L432" s="38">
        <v>0</v>
      </c>
      <c s="32">
        <f>ROUND(ROUND(L432,2)*ROUND(G432,3),2)</f>
      </c>
      <c s="36" t="s">
        <v>55</v>
      </c>
      <c>
        <f>(M432*21)/100</f>
      </c>
      <c t="s">
        <v>28</v>
      </c>
    </row>
    <row r="433" spans="1:5" ht="12.75">
      <c r="A433" s="35" t="s">
        <v>56</v>
      </c>
      <c r="E433" s="39" t="s">
        <v>5</v>
      </c>
    </row>
    <row r="434" spans="1:5" ht="12.75">
      <c r="A434" s="35" t="s">
        <v>57</v>
      </c>
      <c r="E434" s="40" t="s">
        <v>5</v>
      </c>
    </row>
    <row r="435" spans="1:5" ht="114.75">
      <c r="A435" t="s">
        <v>58</v>
      </c>
      <c r="E435" s="39" t="s">
        <v>476</v>
      </c>
    </row>
    <row r="436" spans="1:16" ht="12.75">
      <c r="A436" t="s">
        <v>50</v>
      </c>
      <c s="34" t="s">
        <v>477</v>
      </c>
      <c s="34" t="s">
        <v>478</v>
      </c>
      <c s="35" t="s">
        <v>5</v>
      </c>
      <c s="6" t="s">
        <v>479</v>
      </c>
      <c s="36" t="s">
        <v>75</v>
      </c>
      <c s="37">
        <v>18</v>
      </c>
      <c s="36">
        <v>0</v>
      </c>
      <c s="36">
        <f>ROUND(G436*H436,6)</f>
      </c>
      <c r="L436" s="38">
        <v>0</v>
      </c>
      <c s="32">
        <f>ROUND(ROUND(L436,2)*ROUND(G436,3),2)</f>
      </c>
      <c s="36" t="s">
        <v>55</v>
      </c>
      <c>
        <f>(M436*21)/100</f>
      </c>
      <c t="s">
        <v>28</v>
      </c>
    </row>
    <row r="437" spans="1:5" ht="12.75">
      <c r="A437" s="35" t="s">
        <v>56</v>
      </c>
      <c r="E437" s="39" t="s">
        <v>5</v>
      </c>
    </row>
    <row r="438" spans="1:5" ht="12.75">
      <c r="A438" s="35" t="s">
        <v>57</v>
      </c>
      <c r="E438" s="40" t="s">
        <v>5</v>
      </c>
    </row>
    <row r="439" spans="1:5" ht="127.5">
      <c r="A439" t="s">
        <v>58</v>
      </c>
      <c r="E439" s="39" t="s">
        <v>480</v>
      </c>
    </row>
    <row r="440" spans="1:16" ht="12.75">
      <c r="A440" t="s">
        <v>50</v>
      </c>
      <c s="34" t="s">
        <v>481</v>
      </c>
      <c s="34" t="s">
        <v>482</v>
      </c>
      <c s="35" t="s">
        <v>5</v>
      </c>
      <c s="6" t="s">
        <v>483</v>
      </c>
      <c s="36" t="s">
        <v>75</v>
      </c>
      <c s="37">
        <v>1</v>
      </c>
      <c s="36">
        <v>0</v>
      </c>
      <c s="36">
        <f>ROUND(G440*H440,6)</f>
      </c>
      <c r="L440" s="38">
        <v>0</v>
      </c>
      <c s="32">
        <f>ROUND(ROUND(L440,2)*ROUND(G440,3),2)</f>
      </c>
      <c s="36" t="s">
        <v>55</v>
      </c>
      <c>
        <f>(M440*21)/100</f>
      </c>
      <c t="s">
        <v>28</v>
      </c>
    </row>
    <row r="441" spans="1:5" ht="12.75">
      <c r="A441" s="35" t="s">
        <v>56</v>
      </c>
      <c r="E441" s="39" t="s">
        <v>5</v>
      </c>
    </row>
    <row r="442" spans="1:5" ht="12.75">
      <c r="A442" s="35" t="s">
        <v>57</v>
      </c>
      <c r="E442" s="40" t="s">
        <v>5</v>
      </c>
    </row>
    <row r="443" spans="1:5" ht="114.75">
      <c r="A443" t="s">
        <v>58</v>
      </c>
      <c r="E443" s="39" t="s">
        <v>484</v>
      </c>
    </row>
    <row r="444" spans="1:16" ht="12.75">
      <c r="A444" t="s">
        <v>50</v>
      </c>
      <c s="34" t="s">
        <v>485</v>
      </c>
      <c s="34" t="s">
        <v>486</v>
      </c>
      <c s="35" t="s">
        <v>5</v>
      </c>
      <c s="6" t="s">
        <v>487</v>
      </c>
      <c s="36" t="s">
        <v>75</v>
      </c>
      <c s="37">
        <v>1</v>
      </c>
      <c s="36">
        <v>0</v>
      </c>
      <c s="36">
        <f>ROUND(G444*H444,6)</f>
      </c>
      <c r="L444" s="38">
        <v>0</v>
      </c>
      <c s="32">
        <f>ROUND(ROUND(L444,2)*ROUND(G444,3),2)</f>
      </c>
      <c s="36" t="s">
        <v>55</v>
      </c>
      <c>
        <f>(M444*21)/100</f>
      </c>
      <c t="s">
        <v>28</v>
      </c>
    </row>
    <row r="445" spans="1:5" ht="12.75">
      <c r="A445" s="35" t="s">
        <v>56</v>
      </c>
      <c r="E445" s="39" t="s">
        <v>5</v>
      </c>
    </row>
    <row r="446" spans="1:5" ht="12.75">
      <c r="A446" s="35" t="s">
        <v>57</v>
      </c>
      <c r="E446" s="40" t="s">
        <v>5</v>
      </c>
    </row>
    <row r="447" spans="1:5" ht="127.5">
      <c r="A447" t="s">
        <v>58</v>
      </c>
      <c r="E447" s="39" t="s">
        <v>488</v>
      </c>
    </row>
    <row r="448" spans="1:16" ht="12.75">
      <c r="A448" t="s">
        <v>50</v>
      </c>
      <c s="34" t="s">
        <v>489</v>
      </c>
      <c s="34" t="s">
        <v>490</v>
      </c>
      <c s="35" t="s">
        <v>5</v>
      </c>
      <c s="6" t="s">
        <v>491</v>
      </c>
      <c s="36" t="s">
        <v>75</v>
      </c>
      <c s="37">
        <v>8</v>
      </c>
      <c s="36">
        <v>0</v>
      </c>
      <c s="36">
        <f>ROUND(G448*H448,6)</f>
      </c>
      <c r="L448" s="38">
        <v>0</v>
      </c>
      <c s="32">
        <f>ROUND(ROUND(L448,2)*ROUND(G448,3),2)</f>
      </c>
      <c s="36" t="s">
        <v>55</v>
      </c>
      <c>
        <f>(M448*21)/100</f>
      </c>
      <c t="s">
        <v>28</v>
      </c>
    </row>
    <row r="449" spans="1:5" ht="12.75">
      <c r="A449" s="35" t="s">
        <v>56</v>
      </c>
      <c r="E449" s="39" t="s">
        <v>5</v>
      </c>
    </row>
    <row r="450" spans="1:5" ht="12.75">
      <c r="A450" s="35" t="s">
        <v>57</v>
      </c>
      <c r="E450" s="40" t="s">
        <v>5</v>
      </c>
    </row>
    <row r="451" spans="1:5" ht="114.75">
      <c r="A451" t="s">
        <v>58</v>
      </c>
      <c r="E451" s="39" t="s">
        <v>492</v>
      </c>
    </row>
    <row r="452" spans="1:16" ht="12.75">
      <c r="A452" t="s">
        <v>50</v>
      </c>
      <c s="34" t="s">
        <v>493</v>
      </c>
      <c s="34" t="s">
        <v>494</v>
      </c>
      <c s="35" t="s">
        <v>5</v>
      </c>
      <c s="6" t="s">
        <v>495</v>
      </c>
      <c s="36" t="s">
        <v>75</v>
      </c>
      <c s="37">
        <v>8</v>
      </c>
      <c s="36">
        <v>0</v>
      </c>
      <c s="36">
        <f>ROUND(G452*H452,6)</f>
      </c>
      <c r="L452" s="38">
        <v>0</v>
      </c>
      <c s="32">
        <f>ROUND(ROUND(L452,2)*ROUND(G452,3),2)</f>
      </c>
      <c s="36" t="s">
        <v>55</v>
      </c>
      <c>
        <f>(M452*21)/100</f>
      </c>
      <c t="s">
        <v>28</v>
      </c>
    </row>
    <row r="453" spans="1:5" ht="12.75">
      <c r="A453" s="35" t="s">
        <v>56</v>
      </c>
      <c r="E453" s="39" t="s">
        <v>5</v>
      </c>
    </row>
    <row r="454" spans="1:5" ht="12.75">
      <c r="A454" s="35" t="s">
        <v>57</v>
      </c>
      <c r="E454" s="40" t="s">
        <v>5</v>
      </c>
    </row>
    <row r="455" spans="1:5" ht="140.25">
      <c r="A455" t="s">
        <v>58</v>
      </c>
      <c r="E455" s="39" t="s">
        <v>496</v>
      </c>
    </row>
    <row r="456" spans="1:16" ht="12.75">
      <c r="A456" t="s">
        <v>50</v>
      </c>
      <c s="34" t="s">
        <v>497</v>
      </c>
      <c s="34" t="s">
        <v>498</v>
      </c>
      <c s="35" t="s">
        <v>5</v>
      </c>
      <c s="6" t="s">
        <v>499</v>
      </c>
      <c s="36" t="s">
        <v>54</v>
      </c>
      <c s="37">
        <v>250</v>
      </c>
      <c s="36">
        <v>0</v>
      </c>
      <c s="36">
        <f>ROUND(G456*H456,6)</f>
      </c>
      <c r="L456" s="38">
        <v>0</v>
      </c>
      <c s="32">
        <f>ROUND(ROUND(L456,2)*ROUND(G456,3),2)</f>
      </c>
      <c s="36" t="s">
        <v>55</v>
      </c>
      <c>
        <f>(M456*21)/100</f>
      </c>
      <c t="s">
        <v>28</v>
      </c>
    </row>
    <row r="457" spans="1:5" ht="12.75">
      <c r="A457" s="35" t="s">
        <v>56</v>
      </c>
      <c r="E457" s="39" t="s">
        <v>5</v>
      </c>
    </row>
    <row r="458" spans="1:5" ht="12.75">
      <c r="A458" s="35" t="s">
        <v>57</v>
      </c>
      <c r="E458" s="40" t="s">
        <v>5</v>
      </c>
    </row>
    <row r="459" spans="1:5" ht="114.75">
      <c r="A459" t="s">
        <v>58</v>
      </c>
      <c r="E459" s="39" t="s">
        <v>500</v>
      </c>
    </row>
    <row r="460" spans="1:16" ht="12.75">
      <c r="A460" t="s">
        <v>50</v>
      </c>
      <c s="34" t="s">
        <v>501</v>
      </c>
      <c s="34" t="s">
        <v>502</v>
      </c>
      <c s="35" t="s">
        <v>5</v>
      </c>
      <c s="6" t="s">
        <v>503</v>
      </c>
      <c s="36" t="s">
        <v>54</v>
      </c>
      <c s="37">
        <v>20</v>
      </c>
      <c s="36">
        <v>0</v>
      </c>
      <c s="36">
        <f>ROUND(G460*H460,6)</f>
      </c>
      <c r="L460" s="38">
        <v>0</v>
      </c>
      <c s="32">
        <f>ROUND(ROUND(L460,2)*ROUND(G460,3),2)</f>
      </c>
      <c s="36" t="s">
        <v>55</v>
      </c>
      <c>
        <f>(M460*21)/100</f>
      </c>
      <c t="s">
        <v>28</v>
      </c>
    </row>
    <row r="461" spans="1:5" ht="12.75">
      <c r="A461" s="35" t="s">
        <v>56</v>
      </c>
      <c r="E461" s="39" t="s">
        <v>5</v>
      </c>
    </row>
    <row r="462" spans="1:5" ht="12.75">
      <c r="A462" s="35" t="s">
        <v>57</v>
      </c>
      <c r="E462" s="40" t="s">
        <v>5</v>
      </c>
    </row>
    <row r="463" spans="1:5" ht="102">
      <c r="A463" t="s">
        <v>58</v>
      </c>
      <c r="E463" s="39" t="s">
        <v>504</v>
      </c>
    </row>
    <row r="464" spans="1:16" ht="12.75">
      <c r="A464" t="s">
        <v>50</v>
      </c>
      <c s="34" t="s">
        <v>505</v>
      </c>
      <c s="34" t="s">
        <v>506</v>
      </c>
      <c s="35" t="s">
        <v>5</v>
      </c>
      <c s="6" t="s">
        <v>507</v>
      </c>
      <c s="36" t="s">
        <v>75</v>
      </c>
      <c s="37">
        <v>45</v>
      </c>
      <c s="36">
        <v>0</v>
      </c>
      <c s="36">
        <f>ROUND(G464*H464,6)</f>
      </c>
      <c r="L464" s="38">
        <v>0</v>
      </c>
      <c s="32">
        <f>ROUND(ROUND(L464,2)*ROUND(G464,3),2)</f>
      </c>
      <c s="36" t="s">
        <v>55</v>
      </c>
      <c>
        <f>(M464*21)/100</f>
      </c>
      <c t="s">
        <v>28</v>
      </c>
    </row>
    <row r="465" spans="1:5" ht="12.75">
      <c r="A465" s="35" t="s">
        <v>56</v>
      </c>
      <c r="E465" s="39" t="s">
        <v>5</v>
      </c>
    </row>
    <row r="466" spans="1:5" ht="12.75">
      <c r="A466" s="35" t="s">
        <v>57</v>
      </c>
      <c r="E466" s="40" t="s">
        <v>5</v>
      </c>
    </row>
    <row r="467" spans="1:5" ht="114.75">
      <c r="A467" t="s">
        <v>58</v>
      </c>
      <c r="E467" s="39" t="s">
        <v>508</v>
      </c>
    </row>
    <row r="468" spans="1:16" ht="25.5">
      <c r="A468" t="s">
        <v>50</v>
      </c>
      <c s="34" t="s">
        <v>509</v>
      </c>
      <c s="34" t="s">
        <v>510</v>
      </c>
      <c s="35" t="s">
        <v>5</v>
      </c>
      <c s="6" t="s">
        <v>511</v>
      </c>
      <c s="36" t="s">
        <v>75</v>
      </c>
      <c s="37">
        <v>8</v>
      </c>
      <c s="36">
        <v>0</v>
      </c>
      <c s="36">
        <f>ROUND(G468*H468,6)</f>
      </c>
      <c r="L468" s="38">
        <v>0</v>
      </c>
      <c s="32">
        <f>ROUND(ROUND(L468,2)*ROUND(G468,3),2)</f>
      </c>
      <c s="36" t="s">
        <v>55</v>
      </c>
      <c>
        <f>(M468*21)/100</f>
      </c>
      <c t="s">
        <v>28</v>
      </c>
    </row>
    <row r="469" spans="1:5" ht="12.75">
      <c r="A469" s="35" t="s">
        <v>56</v>
      </c>
      <c r="E469" s="39" t="s">
        <v>5</v>
      </c>
    </row>
    <row r="470" spans="1:5" ht="12.75">
      <c r="A470" s="35" t="s">
        <v>57</v>
      </c>
      <c r="E470" s="40" t="s">
        <v>5</v>
      </c>
    </row>
    <row r="471" spans="1:5" ht="127.5">
      <c r="A471" t="s">
        <v>58</v>
      </c>
      <c r="E471" s="39" t="s">
        <v>512</v>
      </c>
    </row>
    <row r="472" spans="1:16" ht="25.5">
      <c r="A472" t="s">
        <v>50</v>
      </c>
      <c s="34" t="s">
        <v>513</v>
      </c>
      <c s="34" t="s">
        <v>514</v>
      </c>
      <c s="35" t="s">
        <v>5</v>
      </c>
      <c s="6" t="s">
        <v>515</v>
      </c>
      <c s="36" t="s">
        <v>75</v>
      </c>
      <c s="37">
        <v>92</v>
      </c>
      <c s="36">
        <v>0</v>
      </c>
      <c s="36">
        <f>ROUND(G472*H472,6)</f>
      </c>
      <c r="L472" s="38">
        <v>0</v>
      </c>
      <c s="32">
        <f>ROUND(ROUND(L472,2)*ROUND(G472,3),2)</f>
      </c>
      <c s="36" t="s">
        <v>55</v>
      </c>
      <c>
        <f>(M472*21)/100</f>
      </c>
      <c t="s">
        <v>28</v>
      </c>
    </row>
    <row r="473" spans="1:5" ht="12.75">
      <c r="A473" s="35" t="s">
        <v>56</v>
      </c>
      <c r="E473" s="39" t="s">
        <v>5</v>
      </c>
    </row>
    <row r="474" spans="1:5" ht="12.75">
      <c r="A474" s="35" t="s">
        <v>57</v>
      </c>
      <c r="E474" s="40" t="s">
        <v>5</v>
      </c>
    </row>
    <row r="475" spans="1:5" ht="89.25">
      <c r="A475" t="s">
        <v>58</v>
      </c>
      <c r="E475" s="39" t="s">
        <v>516</v>
      </c>
    </row>
    <row r="476" spans="1:16" ht="12.75">
      <c r="A476" t="s">
        <v>50</v>
      </c>
      <c s="34" t="s">
        <v>517</v>
      </c>
      <c s="34" t="s">
        <v>518</v>
      </c>
      <c s="35" t="s">
        <v>5</v>
      </c>
      <c s="6" t="s">
        <v>519</v>
      </c>
      <c s="36" t="s">
        <v>54</v>
      </c>
      <c s="37">
        <v>650</v>
      </c>
      <c s="36">
        <v>0</v>
      </c>
      <c s="36">
        <f>ROUND(G476*H476,6)</f>
      </c>
      <c r="L476" s="38">
        <v>0</v>
      </c>
      <c s="32">
        <f>ROUND(ROUND(L476,2)*ROUND(G476,3),2)</f>
      </c>
      <c s="36" t="s">
        <v>55</v>
      </c>
      <c>
        <f>(M476*21)/100</f>
      </c>
      <c t="s">
        <v>28</v>
      </c>
    </row>
    <row r="477" spans="1:5" ht="12.75">
      <c r="A477" s="35" t="s">
        <v>56</v>
      </c>
      <c r="E477" s="39" t="s">
        <v>5</v>
      </c>
    </row>
    <row r="478" spans="1:5" ht="12.75">
      <c r="A478" s="35" t="s">
        <v>57</v>
      </c>
      <c r="E478" s="40" t="s">
        <v>5</v>
      </c>
    </row>
    <row r="479" spans="1:5" ht="114.75">
      <c r="A479" t="s">
        <v>58</v>
      </c>
      <c r="E479" s="39" t="s">
        <v>520</v>
      </c>
    </row>
    <row r="480" spans="1:16" ht="12.75">
      <c r="A480" t="s">
        <v>50</v>
      </c>
      <c s="34" t="s">
        <v>521</v>
      </c>
      <c s="34" t="s">
        <v>522</v>
      </c>
      <c s="35" t="s">
        <v>5</v>
      </c>
      <c s="6" t="s">
        <v>523</v>
      </c>
      <c s="36" t="s">
        <v>75</v>
      </c>
      <c s="37">
        <v>1</v>
      </c>
      <c s="36">
        <v>0</v>
      </c>
      <c s="36">
        <f>ROUND(G480*H480,6)</f>
      </c>
      <c r="L480" s="38">
        <v>0</v>
      </c>
      <c s="32">
        <f>ROUND(ROUND(L480,2)*ROUND(G480,3),2)</f>
      </c>
      <c s="36" t="s">
        <v>55</v>
      </c>
      <c>
        <f>(M480*21)/100</f>
      </c>
      <c t="s">
        <v>28</v>
      </c>
    </row>
    <row r="481" spans="1:5" ht="12.75">
      <c r="A481" s="35" t="s">
        <v>56</v>
      </c>
      <c r="E481" s="39" t="s">
        <v>5</v>
      </c>
    </row>
    <row r="482" spans="1:5" ht="12.75">
      <c r="A482" s="35" t="s">
        <v>57</v>
      </c>
      <c r="E482" s="40" t="s">
        <v>5</v>
      </c>
    </row>
    <row r="483" spans="1:5" ht="76.5">
      <c r="A483" t="s">
        <v>58</v>
      </c>
      <c r="E483" s="39" t="s">
        <v>524</v>
      </c>
    </row>
    <row r="484" spans="1:16" ht="12.75">
      <c r="A484" t="s">
        <v>50</v>
      </c>
      <c s="34" t="s">
        <v>525</v>
      </c>
      <c s="34" t="s">
        <v>526</v>
      </c>
      <c s="35" t="s">
        <v>5</v>
      </c>
      <c s="6" t="s">
        <v>527</v>
      </c>
      <c s="36" t="s">
        <v>528</v>
      </c>
      <c s="37">
        <v>0.25</v>
      </c>
      <c s="36">
        <v>0</v>
      </c>
      <c s="36">
        <f>ROUND(G484*H484,6)</f>
      </c>
      <c r="L484" s="38">
        <v>0</v>
      </c>
      <c s="32">
        <f>ROUND(ROUND(L484,2)*ROUND(G484,3),2)</f>
      </c>
      <c s="36" t="s">
        <v>55</v>
      </c>
      <c>
        <f>(M484*21)/100</f>
      </c>
      <c t="s">
        <v>28</v>
      </c>
    </row>
    <row r="485" spans="1:5" ht="12.75">
      <c r="A485" s="35" t="s">
        <v>56</v>
      </c>
      <c r="E485" s="39" t="s">
        <v>5</v>
      </c>
    </row>
    <row r="486" spans="1:5" ht="12.75">
      <c r="A486" s="35" t="s">
        <v>57</v>
      </c>
      <c r="E486" s="40" t="s">
        <v>5</v>
      </c>
    </row>
    <row r="487" spans="1:5" ht="153">
      <c r="A487" t="s">
        <v>58</v>
      </c>
      <c r="E487" s="39" t="s">
        <v>529</v>
      </c>
    </row>
    <row r="488" spans="1:16" ht="25.5">
      <c r="A488" t="s">
        <v>50</v>
      </c>
      <c s="34" t="s">
        <v>530</v>
      </c>
      <c s="34" t="s">
        <v>531</v>
      </c>
      <c s="35" t="s">
        <v>5</v>
      </c>
      <c s="6" t="s">
        <v>532</v>
      </c>
      <c s="36" t="s">
        <v>79</v>
      </c>
      <c s="37">
        <v>25</v>
      </c>
      <c s="36">
        <v>0</v>
      </c>
      <c s="36">
        <f>ROUND(G488*H488,6)</f>
      </c>
      <c r="L488" s="38">
        <v>0</v>
      </c>
      <c s="32">
        <f>ROUND(ROUND(L488,2)*ROUND(G488,3),2)</f>
      </c>
      <c s="36" t="s">
        <v>55</v>
      </c>
      <c>
        <f>(M488*21)/100</f>
      </c>
      <c t="s">
        <v>28</v>
      </c>
    </row>
    <row r="489" spans="1:5" ht="12.75">
      <c r="A489" s="35" t="s">
        <v>56</v>
      </c>
      <c r="E489" s="39" t="s">
        <v>5</v>
      </c>
    </row>
    <row r="490" spans="1:5" ht="12.75">
      <c r="A490" s="35" t="s">
        <v>57</v>
      </c>
      <c r="E490" s="40" t="s">
        <v>5</v>
      </c>
    </row>
    <row r="491" spans="1:5" ht="114.75">
      <c r="A491" t="s">
        <v>58</v>
      </c>
      <c r="E491" s="39" t="s">
        <v>533</v>
      </c>
    </row>
    <row r="492" spans="1:16" ht="12.75">
      <c r="A492" t="s">
        <v>50</v>
      </c>
      <c s="34" t="s">
        <v>534</v>
      </c>
      <c s="34" t="s">
        <v>535</v>
      </c>
      <c s="35" t="s">
        <v>5</v>
      </c>
      <c s="6" t="s">
        <v>536</v>
      </c>
      <c s="36" t="s">
        <v>537</v>
      </c>
      <c s="37">
        <v>0.3</v>
      </c>
      <c s="36">
        <v>0</v>
      </c>
      <c s="36">
        <f>ROUND(G492*H492,6)</f>
      </c>
      <c r="L492" s="38">
        <v>0</v>
      </c>
      <c s="32">
        <f>ROUND(ROUND(L492,2)*ROUND(G492,3),2)</f>
      </c>
      <c s="36" t="s">
        <v>55</v>
      </c>
      <c>
        <f>(M492*21)/100</f>
      </c>
      <c t="s">
        <v>28</v>
      </c>
    </row>
    <row r="493" spans="1:5" ht="12.75">
      <c r="A493" s="35" t="s">
        <v>56</v>
      </c>
      <c r="E493" s="39" t="s">
        <v>5</v>
      </c>
    </row>
    <row r="494" spans="1:5" ht="12.75">
      <c r="A494" s="35" t="s">
        <v>57</v>
      </c>
      <c r="E494" s="40" t="s">
        <v>5</v>
      </c>
    </row>
    <row r="495" spans="1:5" ht="153">
      <c r="A495" t="s">
        <v>58</v>
      </c>
      <c r="E495" s="39" t="s">
        <v>538</v>
      </c>
    </row>
    <row r="496" spans="1:16" ht="12.75">
      <c r="A496" t="s">
        <v>50</v>
      </c>
      <c s="34" t="s">
        <v>539</v>
      </c>
      <c s="34" t="s">
        <v>540</v>
      </c>
      <c s="35" t="s">
        <v>5</v>
      </c>
      <c s="6" t="s">
        <v>541</v>
      </c>
      <c s="36" t="s">
        <v>79</v>
      </c>
      <c s="37">
        <v>500</v>
      </c>
      <c s="36">
        <v>0</v>
      </c>
      <c s="36">
        <f>ROUND(G496*H496,6)</f>
      </c>
      <c r="L496" s="38">
        <v>0</v>
      </c>
      <c s="32">
        <f>ROUND(ROUND(L496,2)*ROUND(G496,3),2)</f>
      </c>
      <c s="36" t="s">
        <v>55</v>
      </c>
      <c>
        <f>(M496*21)/100</f>
      </c>
      <c t="s">
        <v>28</v>
      </c>
    </row>
    <row r="497" spans="1:5" ht="12.75">
      <c r="A497" s="35" t="s">
        <v>56</v>
      </c>
      <c r="E497" s="39" t="s">
        <v>5</v>
      </c>
    </row>
    <row r="498" spans="1:5" ht="12.75">
      <c r="A498" s="35" t="s">
        <v>57</v>
      </c>
      <c r="E498" s="40" t="s">
        <v>5</v>
      </c>
    </row>
    <row r="499" spans="1:5" ht="153">
      <c r="A499" t="s">
        <v>58</v>
      </c>
      <c r="E499" s="39" t="s">
        <v>542</v>
      </c>
    </row>
    <row r="500" spans="1:16" ht="12.75">
      <c r="A500" t="s">
        <v>50</v>
      </c>
      <c s="34" t="s">
        <v>543</v>
      </c>
      <c s="34" t="s">
        <v>544</v>
      </c>
      <c s="35" t="s">
        <v>5</v>
      </c>
      <c s="6" t="s">
        <v>545</v>
      </c>
      <c s="36" t="s">
        <v>79</v>
      </c>
      <c s="37">
        <v>500</v>
      </c>
      <c s="36">
        <v>0</v>
      </c>
      <c s="36">
        <f>ROUND(G500*H500,6)</f>
      </c>
      <c r="L500" s="38">
        <v>0</v>
      </c>
      <c s="32">
        <f>ROUND(ROUND(L500,2)*ROUND(G500,3),2)</f>
      </c>
      <c s="36" t="s">
        <v>55</v>
      </c>
      <c>
        <f>(M500*21)/100</f>
      </c>
      <c t="s">
        <v>28</v>
      </c>
    </row>
    <row r="501" spans="1:5" ht="12.75">
      <c r="A501" s="35" t="s">
        <v>56</v>
      </c>
      <c r="E501" s="39" t="s">
        <v>5</v>
      </c>
    </row>
    <row r="502" spans="1:5" ht="12.75">
      <c r="A502" s="35" t="s">
        <v>57</v>
      </c>
      <c r="E502" s="40" t="s">
        <v>5</v>
      </c>
    </row>
    <row r="503" spans="1:5" ht="114.75">
      <c r="A503" t="s">
        <v>58</v>
      </c>
      <c r="E503" s="39" t="s">
        <v>546</v>
      </c>
    </row>
    <row r="504" spans="1:16" ht="12.75">
      <c r="A504" t="s">
        <v>50</v>
      </c>
      <c s="34" t="s">
        <v>547</v>
      </c>
      <c s="34" t="s">
        <v>548</v>
      </c>
      <c s="35" t="s">
        <v>5</v>
      </c>
      <c s="6" t="s">
        <v>549</v>
      </c>
      <c s="36" t="s">
        <v>75</v>
      </c>
      <c s="37">
        <v>2</v>
      </c>
      <c s="36">
        <v>0</v>
      </c>
      <c s="36">
        <f>ROUND(G504*H504,6)</f>
      </c>
      <c r="L504" s="38">
        <v>0</v>
      </c>
      <c s="32">
        <f>ROUND(ROUND(L504,2)*ROUND(G504,3),2)</f>
      </c>
      <c s="36" t="s">
        <v>55</v>
      </c>
      <c>
        <f>(M504*21)/100</f>
      </c>
      <c t="s">
        <v>28</v>
      </c>
    </row>
    <row r="505" spans="1:5" ht="12.75">
      <c r="A505" s="35" t="s">
        <v>56</v>
      </c>
      <c r="E505" s="39" t="s">
        <v>5</v>
      </c>
    </row>
    <row r="506" spans="1:5" ht="12.75">
      <c r="A506" s="35" t="s">
        <v>57</v>
      </c>
      <c r="E506" s="40" t="s">
        <v>5</v>
      </c>
    </row>
    <row r="507" spans="1:5" ht="127.5">
      <c r="A507" t="s">
        <v>58</v>
      </c>
      <c r="E507" s="39" t="s">
        <v>550</v>
      </c>
    </row>
    <row r="508" spans="1:13" ht="12.75">
      <c r="A508" t="s">
        <v>47</v>
      </c>
      <c r="C508" s="31" t="s">
        <v>551</v>
      </c>
      <c r="E508" s="33" t="s">
        <v>552</v>
      </c>
      <c r="J508" s="32">
        <f>0</f>
      </c>
      <c s="32">
        <f>0</f>
      </c>
      <c s="32">
        <f>0+L509+L513+L517+L521</f>
      </c>
      <c s="32">
        <f>0+M509+M513+M517+M521</f>
      </c>
    </row>
    <row r="509" spans="1:16" ht="38.25">
      <c r="A509" t="s">
        <v>50</v>
      </c>
      <c s="34" t="s">
        <v>553</v>
      </c>
      <c s="34" t="s">
        <v>554</v>
      </c>
      <c s="35" t="s">
        <v>555</v>
      </c>
      <c s="6" t="s">
        <v>556</v>
      </c>
      <c s="36" t="s">
        <v>557</v>
      </c>
      <c s="37">
        <v>250</v>
      </c>
      <c s="36">
        <v>0</v>
      </c>
      <c s="36">
        <f>ROUND(G509*H509,6)</f>
      </c>
      <c r="L509" s="38">
        <v>0</v>
      </c>
      <c s="32">
        <f>ROUND(ROUND(L509,2)*ROUND(G509,3),2)</f>
      </c>
      <c s="36" t="s">
        <v>55</v>
      </c>
      <c>
        <f>(M509*21)/100</f>
      </c>
      <c t="s">
        <v>28</v>
      </c>
    </row>
    <row r="510" spans="1:5" ht="12.75">
      <c r="A510" s="35" t="s">
        <v>56</v>
      </c>
      <c r="E510" s="39" t="s">
        <v>558</v>
      </c>
    </row>
    <row r="511" spans="1:5" ht="12.75">
      <c r="A511" s="35" t="s">
        <v>57</v>
      </c>
      <c r="E511" s="40" t="s">
        <v>5</v>
      </c>
    </row>
    <row r="512" spans="1:5" ht="165.75">
      <c r="A512" t="s">
        <v>58</v>
      </c>
      <c r="E512" s="39" t="s">
        <v>559</v>
      </c>
    </row>
    <row r="513" spans="1:16" ht="38.25">
      <c r="A513" t="s">
        <v>50</v>
      </c>
      <c s="34" t="s">
        <v>560</v>
      </c>
      <c s="34" t="s">
        <v>561</v>
      </c>
      <c s="35" t="s">
        <v>555</v>
      </c>
      <c s="6" t="s">
        <v>562</v>
      </c>
      <c s="36" t="s">
        <v>557</v>
      </c>
      <c s="37">
        <v>20</v>
      </c>
      <c s="36">
        <v>0</v>
      </c>
      <c s="36">
        <f>ROUND(G513*H513,6)</f>
      </c>
      <c r="L513" s="38">
        <v>0</v>
      </c>
      <c s="32">
        <f>ROUND(ROUND(L513,2)*ROUND(G513,3),2)</f>
      </c>
      <c s="36" t="s">
        <v>55</v>
      </c>
      <c>
        <f>(M513*21)/100</f>
      </c>
      <c t="s">
        <v>28</v>
      </c>
    </row>
    <row r="514" spans="1:5" ht="12.75">
      <c r="A514" s="35" t="s">
        <v>56</v>
      </c>
      <c r="E514" s="39" t="s">
        <v>558</v>
      </c>
    </row>
    <row r="515" spans="1:5" ht="12.75">
      <c r="A515" s="35" t="s">
        <v>57</v>
      </c>
      <c r="E515" s="40" t="s">
        <v>5</v>
      </c>
    </row>
    <row r="516" spans="1:5" ht="165.75">
      <c r="A516" t="s">
        <v>58</v>
      </c>
      <c r="E516" s="39" t="s">
        <v>559</v>
      </c>
    </row>
    <row r="517" spans="1:16" ht="25.5">
      <c r="A517" t="s">
        <v>50</v>
      </c>
      <c s="34" t="s">
        <v>563</v>
      </c>
      <c s="34" t="s">
        <v>564</v>
      </c>
      <c s="35" t="s">
        <v>555</v>
      </c>
      <c s="6" t="s">
        <v>565</v>
      </c>
      <c s="36" t="s">
        <v>557</v>
      </c>
      <c s="37">
        <v>10</v>
      </c>
      <c s="36">
        <v>0</v>
      </c>
      <c s="36">
        <f>ROUND(G517*H517,6)</f>
      </c>
      <c r="L517" s="38">
        <v>0</v>
      </c>
      <c s="32">
        <f>ROUND(ROUND(L517,2)*ROUND(G517,3),2)</f>
      </c>
      <c s="36" t="s">
        <v>55</v>
      </c>
      <c>
        <f>(M517*21)/100</f>
      </c>
      <c t="s">
        <v>28</v>
      </c>
    </row>
    <row r="518" spans="1:5" ht="25.5">
      <c r="A518" s="35" t="s">
        <v>56</v>
      </c>
      <c r="E518" s="39" t="s">
        <v>566</v>
      </c>
    </row>
    <row r="519" spans="1:5" ht="12.75">
      <c r="A519" s="35" t="s">
        <v>57</v>
      </c>
      <c r="E519" s="40" t="s">
        <v>5</v>
      </c>
    </row>
    <row r="520" spans="1:5" ht="165.75">
      <c r="A520" t="s">
        <v>58</v>
      </c>
      <c r="E520" s="39" t="s">
        <v>559</v>
      </c>
    </row>
    <row r="521" spans="1:16" ht="38.25">
      <c r="A521" t="s">
        <v>50</v>
      </c>
      <c s="34" t="s">
        <v>567</v>
      </c>
      <c s="34" t="s">
        <v>568</v>
      </c>
      <c s="35" t="s">
        <v>555</v>
      </c>
      <c s="6" t="s">
        <v>569</v>
      </c>
      <c s="36" t="s">
        <v>557</v>
      </c>
      <c s="37">
        <v>1</v>
      </c>
      <c s="36">
        <v>0</v>
      </c>
      <c s="36">
        <f>ROUND(G521*H521,6)</f>
      </c>
      <c r="L521" s="38">
        <v>0</v>
      </c>
      <c s="32">
        <f>ROUND(ROUND(L521,2)*ROUND(G521,3),2)</f>
      </c>
      <c s="36" t="s">
        <v>55</v>
      </c>
      <c>
        <f>(M521*21)/100</f>
      </c>
      <c t="s">
        <v>28</v>
      </c>
    </row>
    <row r="522" spans="1:5" ht="51">
      <c r="A522" s="35" t="s">
        <v>56</v>
      </c>
      <c r="E522" s="39" t="s">
        <v>570</v>
      </c>
    </row>
    <row r="523" spans="1:5" ht="12.75">
      <c r="A523" s="35" t="s">
        <v>57</v>
      </c>
      <c r="E523" s="40" t="s">
        <v>5</v>
      </c>
    </row>
    <row r="524" spans="1:5" ht="165.75">
      <c r="A524" t="s">
        <v>58</v>
      </c>
      <c r="E524" s="39" t="s">
        <v>559</v>
      </c>
    </row>
    <row r="525" spans="1:13" ht="12.75">
      <c r="A525" t="s">
        <v>47</v>
      </c>
      <c r="C525" s="31" t="s">
        <v>571</v>
      </c>
      <c r="E525" s="33" t="s">
        <v>572</v>
      </c>
      <c r="J525" s="32">
        <f>0</f>
      </c>
      <c s="32">
        <f>0</f>
      </c>
      <c s="32">
        <f>0+L526+L530+L534+L538+L542+L546+L550+L554+L558+L562+L566+L570+L574+L578</f>
      </c>
      <c s="32">
        <f>0+M526+M530+M534+M538+M542+M546+M550+M554+M558+M562+M566+M570+M574+M578</f>
      </c>
    </row>
    <row r="526" spans="1:16" ht="12.75">
      <c r="A526" t="s">
        <v>50</v>
      </c>
      <c s="34" t="s">
        <v>573</v>
      </c>
      <c s="34" t="s">
        <v>574</v>
      </c>
      <c s="35" t="s">
        <v>5</v>
      </c>
      <c s="6" t="s">
        <v>575</v>
      </c>
      <c s="36" t="s">
        <v>75</v>
      </c>
      <c s="37">
        <v>6</v>
      </c>
      <c s="36">
        <v>0</v>
      </c>
      <c s="36">
        <f>ROUND(G526*H526,6)</f>
      </c>
      <c r="L526" s="38">
        <v>0</v>
      </c>
      <c s="32">
        <f>ROUND(ROUND(L526,2)*ROUND(G526,3),2)</f>
      </c>
      <c s="36" t="s">
        <v>55</v>
      </c>
      <c>
        <f>(M526*21)/100</f>
      </c>
      <c t="s">
        <v>28</v>
      </c>
    </row>
    <row r="527" spans="1:5" ht="12.75">
      <c r="A527" s="35" t="s">
        <v>56</v>
      </c>
      <c r="E527" s="39" t="s">
        <v>5</v>
      </c>
    </row>
    <row r="528" spans="1:5" ht="12.75">
      <c r="A528" s="35" t="s">
        <v>57</v>
      </c>
      <c r="E528" s="40" t="s">
        <v>5</v>
      </c>
    </row>
    <row r="529" spans="1:5" ht="25.5">
      <c r="A529" t="s">
        <v>58</v>
      </c>
      <c r="E529" s="39" t="s">
        <v>576</v>
      </c>
    </row>
    <row r="530" spans="1:16" ht="12.75">
      <c r="A530" t="s">
        <v>50</v>
      </c>
      <c s="34" t="s">
        <v>577</v>
      </c>
      <c s="34" t="s">
        <v>578</v>
      </c>
      <c s="35" t="s">
        <v>51</v>
      </c>
      <c s="6" t="s">
        <v>579</v>
      </c>
      <c s="36" t="s">
        <v>54</v>
      </c>
      <c s="37">
        <v>5</v>
      </c>
      <c s="36">
        <v>0</v>
      </c>
      <c s="36">
        <f>ROUND(G530*H530,6)</f>
      </c>
      <c r="L530" s="38">
        <v>0</v>
      </c>
      <c s="32">
        <f>ROUND(ROUND(L530,2)*ROUND(G530,3),2)</f>
      </c>
      <c s="36" t="s">
        <v>55</v>
      </c>
      <c>
        <f>(M530*21)/100</f>
      </c>
      <c t="s">
        <v>28</v>
      </c>
    </row>
    <row r="531" spans="1:5" ht="25.5">
      <c r="A531" s="35" t="s">
        <v>56</v>
      </c>
      <c r="E531" s="39" t="s">
        <v>580</v>
      </c>
    </row>
    <row r="532" spans="1:5" ht="12.75">
      <c r="A532" s="35" t="s">
        <v>57</v>
      </c>
      <c r="E532" s="40" t="s">
        <v>5</v>
      </c>
    </row>
    <row r="533" spans="1:5" ht="25.5">
      <c r="A533" t="s">
        <v>58</v>
      </c>
      <c r="E533" s="39" t="s">
        <v>581</v>
      </c>
    </row>
    <row r="534" spans="1:16" ht="12.75">
      <c r="A534" t="s">
        <v>50</v>
      </c>
      <c s="34" t="s">
        <v>582</v>
      </c>
      <c s="34" t="s">
        <v>578</v>
      </c>
      <c s="35" t="s">
        <v>28</v>
      </c>
      <c s="6" t="s">
        <v>583</v>
      </c>
      <c s="36" t="s">
        <v>54</v>
      </c>
      <c s="37">
        <v>20</v>
      </c>
      <c s="36">
        <v>0</v>
      </c>
      <c s="36">
        <f>ROUND(G534*H534,6)</f>
      </c>
      <c r="L534" s="38">
        <v>0</v>
      </c>
      <c s="32">
        <f>ROUND(ROUND(L534,2)*ROUND(G534,3),2)</f>
      </c>
      <c s="36" t="s">
        <v>55</v>
      </c>
      <c>
        <f>(M534*21)/100</f>
      </c>
      <c t="s">
        <v>28</v>
      </c>
    </row>
    <row r="535" spans="1:5" ht="12.75">
      <c r="A535" s="35" t="s">
        <v>56</v>
      </c>
      <c r="E535" s="39" t="s">
        <v>5</v>
      </c>
    </row>
    <row r="536" spans="1:5" ht="12.75">
      <c r="A536" s="35" t="s">
        <v>57</v>
      </c>
      <c r="E536" s="40" t="s">
        <v>5</v>
      </c>
    </row>
    <row r="537" spans="1:5" ht="12.75">
      <c r="A537" t="s">
        <v>58</v>
      </c>
      <c r="E537" s="39" t="s">
        <v>584</v>
      </c>
    </row>
    <row r="538" spans="1:16" ht="12.75">
      <c r="A538" t="s">
        <v>50</v>
      </c>
      <c s="34" t="s">
        <v>585</v>
      </c>
      <c s="34" t="s">
        <v>586</v>
      </c>
      <c s="35" t="s">
        <v>51</v>
      </c>
      <c s="6" t="s">
        <v>587</v>
      </c>
      <c s="36" t="s">
        <v>557</v>
      </c>
      <c s="37">
        <v>0.446</v>
      </c>
      <c s="36">
        <v>0</v>
      </c>
      <c s="36">
        <f>ROUND(G538*H538,6)</f>
      </c>
      <c r="L538" s="38">
        <v>0</v>
      </c>
      <c s="32">
        <f>ROUND(ROUND(L538,2)*ROUND(G538,3),2)</f>
      </c>
      <c s="36" t="s">
        <v>55</v>
      </c>
      <c>
        <f>(M538*21)/100</f>
      </c>
      <c t="s">
        <v>28</v>
      </c>
    </row>
    <row r="539" spans="1:5" ht="12.75">
      <c r="A539" s="35" t="s">
        <v>56</v>
      </c>
      <c r="E539" s="39" t="s">
        <v>5</v>
      </c>
    </row>
    <row r="540" spans="1:5" ht="12.75">
      <c r="A540" s="35" t="s">
        <v>57</v>
      </c>
      <c r="E540" s="40" t="s">
        <v>5</v>
      </c>
    </row>
    <row r="541" spans="1:5" ht="280.5">
      <c r="A541" t="s">
        <v>58</v>
      </c>
      <c r="E541" s="39" t="s">
        <v>588</v>
      </c>
    </row>
    <row r="542" spans="1:16" ht="12.75">
      <c r="A542" t="s">
        <v>50</v>
      </c>
      <c s="34" t="s">
        <v>589</v>
      </c>
      <c s="34" t="s">
        <v>590</v>
      </c>
      <c s="35" t="s">
        <v>5</v>
      </c>
      <c s="6" t="s">
        <v>591</v>
      </c>
      <c s="36" t="s">
        <v>75</v>
      </c>
      <c s="37">
        <v>1</v>
      </c>
      <c s="36">
        <v>0</v>
      </c>
      <c s="36">
        <f>ROUND(G542*H542,6)</f>
      </c>
      <c r="L542" s="38">
        <v>0</v>
      </c>
      <c s="32">
        <f>ROUND(ROUND(L542,2)*ROUND(G542,3),2)</f>
      </c>
      <c s="36" t="s">
        <v>55</v>
      </c>
      <c>
        <f>(M542*21)/100</f>
      </c>
      <c t="s">
        <v>28</v>
      </c>
    </row>
    <row r="543" spans="1:5" ht="12.75">
      <c r="A543" s="35" t="s">
        <v>56</v>
      </c>
      <c r="E543" s="39" t="s">
        <v>5</v>
      </c>
    </row>
    <row r="544" spans="1:5" ht="12.75">
      <c r="A544" s="35" t="s">
        <v>57</v>
      </c>
      <c r="E544" s="40" t="s">
        <v>5</v>
      </c>
    </row>
    <row r="545" spans="1:5" ht="12.75">
      <c r="A545" t="s">
        <v>58</v>
      </c>
      <c r="E545" s="39" t="s">
        <v>5</v>
      </c>
    </row>
    <row r="546" spans="1:16" ht="12.75">
      <c r="A546" t="s">
        <v>50</v>
      </c>
      <c s="34" t="s">
        <v>592</v>
      </c>
      <c s="34" t="s">
        <v>593</v>
      </c>
      <c s="35" t="s">
        <v>5</v>
      </c>
      <c s="6" t="s">
        <v>594</v>
      </c>
      <c s="36" t="s">
        <v>595</v>
      </c>
      <c s="37">
        <v>12</v>
      </c>
      <c s="36">
        <v>0</v>
      </c>
      <c s="36">
        <f>ROUND(G546*H546,6)</f>
      </c>
      <c r="L546" s="38">
        <v>0</v>
      </c>
      <c s="32">
        <f>ROUND(ROUND(L546,2)*ROUND(G546,3),2)</f>
      </c>
      <c s="36" t="s">
        <v>55</v>
      </c>
      <c>
        <f>(M546*21)/100</f>
      </c>
      <c t="s">
        <v>28</v>
      </c>
    </row>
    <row r="547" spans="1:5" ht="12.75">
      <c r="A547" s="35" t="s">
        <v>56</v>
      </c>
      <c r="E547" s="39" t="s">
        <v>5</v>
      </c>
    </row>
    <row r="548" spans="1:5" ht="12.75">
      <c r="A548" s="35" t="s">
        <v>57</v>
      </c>
      <c r="E548" s="40" t="s">
        <v>5</v>
      </c>
    </row>
    <row r="549" spans="1:5" ht="153">
      <c r="A549" t="s">
        <v>58</v>
      </c>
      <c r="E549" s="39" t="s">
        <v>596</v>
      </c>
    </row>
    <row r="550" spans="1:16" ht="12.75">
      <c r="A550" t="s">
        <v>50</v>
      </c>
      <c s="34" t="s">
        <v>597</v>
      </c>
      <c s="34" t="s">
        <v>598</v>
      </c>
      <c s="35" t="s">
        <v>5</v>
      </c>
      <c s="6" t="s">
        <v>599</v>
      </c>
      <c s="36" t="s">
        <v>63</v>
      </c>
      <c s="37">
        <v>800</v>
      </c>
      <c s="36">
        <v>0</v>
      </c>
      <c s="36">
        <f>ROUND(G550*H550,6)</f>
      </c>
      <c r="L550" s="38">
        <v>0</v>
      </c>
      <c s="32">
        <f>ROUND(ROUND(L550,2)*ROUND(G550,3),2)</f>
      </c>
      <c s="36" t="s">
        <v>55</v>
      </c>
      <c>
        <f>(M550*21)/100</f>
      </c>
      <c t="s">
        <v>28</v>
      </c>
    </row>
    <row r="551" spans="1:5" ht="12.75">
      <c r="A551" s="35" t="s">
        <v>56</v>
      </c>
      <c r="E551" s="39" t="s">
        <v>5</v>
      </c>
    </row>
    <row r="552" spans="1:5" ht="12.75">
      <c r="A552" s="35" t="s">
        <v>57</v>
      </c>
      <c r="E552" s="40" t="s">
        <v>5</v>
      </c>
    </row>
    <row r="553" spans="1:5" ht="318.75">
      <c r="A553" t="s">
        <v>58</v>
      </c>
      <c r="E553" s="39" t="s">
        <v>600</v>
      </c>
    </row>
    <row r="554" spans="1:16" ht="12.75">
      <c r="A554" t="s">
        <v>50</v>
      </c>
      <c s="34" t="s">
        <v>601</v>
      </c>
      <c s="34" t="s">
        <v>602</v>
      </c>
      <c s="35" t="s">
        <v>5</v>
      </c>
      <c s="6" t="s">
        <v>603</v>
      </c>
      <c s="36" t="s">
        <v>75</v>
      </c>
      <c s="37">
        <v>1</v>
      </c>
      <c s="36">
        <v>0</v>
      </c>
      <c s="36">
        <f>ROUND(G554*H554,6)</f>
      </c>
      <c r="L554" s="38">
        <v>0</v>
      </c>
      <c s="32">
        <f>ROUND(ROUND(L554,2)*ROUND(G554,3),2)</f>
      </c>
      <c s="36" t="s">
        <v>55</v>
      </c>
      <c>
        <f>(M554*21)/100</f>
      </c>
      <c t="s">
        <v>28</v>
      </c>
    </row>
    <row r="555" spans="1:5" ht="12.75">
      <c r="A555" s="35" t="s">
        <v>56</v>
      </c>
      <c r="E555" s="39" t="s">
        <v>5</v>
      </c>
    </row>
    <row r="556" spans="1:5" ht="12.75">
      <c r="A556" s="35" t="s">
        <v>57</v>
      </c>
      <c r="E556" s="40" t="s">
        <v>5</v>
      </c>
    </row>
    <row r="557" spans="1:5" ht="76.5">
      <c r="A557" t="s">
        <v>58</v>
      </c>
      <c r="E557" s="39" t="s">
        <v>604</v>
      </c>
    </row>
    <row r="558" spans="1:16" ht="12.75">
      <c r="A558" t="s">
        <v>50</v>
      </c>
      <c s="34" t="s">
        <v>605</v>
      </c>
      <c s="34" t="s">
        <v>606</v>
      </c>
      <c s="35" t="s">
        <v>5</v>
      </c>
      <c s="6" t="s">
        <v>607</v>
      </c>
      <c s="36" t="s">
        <v>75</v>
      </c>
      <c s="37">
        <v>1</v>
      </c>
      <c s="36">
        <v>0</v>
      </c>
      <c s="36">
        <f>ROUND(G558*H558,6)</f>
      </c>
      <c r="L558" s="38">
        <v>0</v>
      </c>
      <c s="32">
        <f>ROUND(ROUND(L558,2)*ROUND(G558,3),2)</f>
      </c>
      <c s="36" t="s">
        <v>55</v>
      </c>
      <c>
        <f>(M558*21)/100</f>
      </c>
      <c t="s">
        <v>28</v>
      </c>
    </row>
    <row r="559" spans="1:5" ht="12.75">
      <c r="A559" s="35" t="s">
        <v>56</v>
      </c>
      <c r="E559" s="39" t="s">
        <v>5</v>
      </c>
    </row>
    <row r="560" spans="1:5" ht="12.75">
      <c r="A560" s="35" t="s">
        <v>57</v>
      </c>
      <c r="E560" s="40" t="s">
        <v>5</v>
      </c>
    </row>
    <row r="561" spans="1:5" ht="89.25">
      <c r="A561" t="s">
        <v>58</v>
      </c>
      <c r="E561" s="39" t="s">
        <v>608</v>
      </c>
    </row>
    <row r="562" spans="1:16" ht="25.5">
      <c r="A562" t="s">
        <v>50</v>
      </c>
      <c s="34" t="s">
        <v>609</v>
      </c>
      <c s="34" t="s">
        <v>610</v>
      </c>
      <c s="35" t="s">
        <v>5</v>
      </c>
      <c s="6" t="s">
        <v>611</v>
      </c>
      <c s="36" t="s">
        <v>75</v>
      </c>
      <c s="37">
        <v>11</v>
      </c>
      <c s="36">
        <v>0</v>
      </c>
      <c s="36">
        <f>ROUND(G562*H562,6)</f>
      </c>
      <c r="L562" s="38">
        <v>0</v>
      </c>
      <c s="32">
        <f>ROUND(ROUND(L562,2)*ROUND(G562,3),2)</f>
      </c>
      <c s="36" t="s">
        <v>55</v>
      </c>
      <c>
        <f>(M562*21)/100</f>
      </c>
      <c t="s">
        <v>28</v>
      </c>
    </row>
    <row r="563" spans="1:5" ht="12.75">
      <c r="A563" s="35" t="s">
        <v>56</v>
      </c>
      <c r="E563" s="39" t="s">
        <v>5</v>
      </c>
    </row>
    <row r="564" spans="1:5" ht="12.75">
      <c r="A564" s="35" t="s">
        <v>57</v>
      </c>
      <c r="E564" s="40" t="s">
        <v>5</v>
      </c>
    </row>
    <row r="565" spans="1:5" ht="140.25">
      <c r="A565" t="s">
        <v>58</v>
      </c>
      <c r="E565" s="39" t="s">
        <v>612</v>
      </c>
    </row>
    <row r="566" spans="1:16" ht="25.5">
      <c r="A566" t="s">
        <v>50</v>
      </c>
      <c s="34" t="s">
        <v>613</v>
      </c>
      <c s="34" t="s">
        <v>614</v>
      </c>
      <c s="35" t="s">
        <v>5</v>
      </c>
      <c s="6" t="s">
        <v>615</v>
      </c>
      <c s="36" t="s">
        <v>75</v>
      </c>
      <c s="37">
        <v>11</v>
      </c>
      <c s="36">
        <v>0</v>
      </c>
      <c s="36">
        <f>ROUND(G566*H566,6)</f>
      </c>
      <c r="L566" s="38">
        <v>0</v>
      </c>
      <c s="32">
        <f>ROUND(ROUND(L566,2)*ROUND(G566,3),2)</f>
      </c>
      <c s="36" t="s">
        <v>55</v>
      </c>
      <c>
        <f>(M566*21)/100</f>
      </c>
      <c t="s">
        <v>28</v>
      </c>
    </row>
    <row r="567" spans="1:5" ht="12.75">
      <c r="A567" s="35" t="s">
        <v>56</v>
      </c>
      <c r="E567" s="39" t="s">
        <v>5</v>
      </c>
    </row>
    <row r="568" spans="1:5" ht="12.75">
      <c r="A568" s="35" t="s">
        <v>57</v>
      </c>
      <c r="E568" s="40" t="s">
        <v>5</v>
      </c>
    </row>
    <row r="569" spans="1:5" ht="153">
      <c r="A569" t="s">
        <v>58</v>
      </c>
      <c r="E569" s="39" t="s">
        <v>616</v>
      </c>
    </row>
    <row r="570" spans="1:16" ht="12.75">
      <c r="A570" t="s">
        <v>50</v>
      </c>
      <c s="34" t="s">
        <v>617</v>
      </c>
      <c s="34" t="s">
        <v>618</v>
      </c>
      <c s="35" t="s">
        <v>5</v>
      </c>
      <c s="6" t="s">
        <v>619</v>
      </c>
      <c s="36" t="s">
        <v>79</v>
      </c>
      <c s="37">
        <v>107</v>
      </c>
      <c s="36">
        <v>0</v>
      </c>
      <c s="36">
        <f>ROUND(G570*H570,6)</f>
      </c>
      <c r="L570" s="38">
        <v>0</v>
      </c>
      <c s="32">
        <f>ROUND(ROUND(L570,2)*ROUND(G570,3),2)</f>
      </c>
      <c s="36" t="s">
        <v>55</v>
      </c>
      <c>
        <f>(M570*21)/100</f>
      </c>
      <c t="s">
        <v>28</v>
      </c>
    </row>
    <row r="571" spans="1:5" ht="12.75">
      <c r="A571" s="35" t="s">
        <v>56</v>
      </c>
      <c r="E571" s="39" t="s">
        <v>5</v>
      </c>
    </row>
    <row r="572" spans="1:5" ht="12.75">
      <c r="A572" s="35" t="s">
        <v>57</v>
      </c>
      <c r="E572" s="40" t="s">
        <v>5</v>
      </c>
    </row>
    <row r="573" spans="1:5" ht="25.5">
      <c r="A573" t="s">
        <v>58</v>
      </c>
      <c r="E573" s="39" t="s">
        <v>620</v>
      </c>
    </row>
    <row r="574" spans="1:16" ht="12.75">
      <c r="A574" t="s">
        <v>50</v>
      </c>
      <c s="34" t="s">
        <v>617</v>
      </c>
      <c s="34" t="s">
        <v>621</v>
      </c>
      <c s="35" t="s">
        <v>5</v>
      </c>
      <c s="6" t="s">
        <v>622</v>
      </c>
      <c s="36" t="s">
        <v>75</v>
      </c>
      <c s="37">
        <v>1</v>
      </c>
      <c s="36">
        <v>0</v>
      </c>
      <c s="36">
        <f>ROUND(G574*H574,6)</f>
      </c>
      <c r="L574" s="38">
        <v>0</v>
      </c>
      <c s="32">
        <f>ROUND(ROUND(L574,2)*ROUND(G574,3),2)</f>
      </c>
      <c s="36" t="s">
        <v>55</v>
      </c>
      <c>
        <f>(M574*21)/100</f>
      </c>
      <c t="s">
        <v>28</v>
      </c>
    </row>
    <row r="575" spans="1:5" ht="12.75">
      <c r="A575" s="35" t="s">
        <v>56</v>
      </c>
      <c r="E575" s="39" t="s">
        <v>5</v>
      </c>
    </row>
    <row r="576" spans="1:5" ht="12.75">
      <c r="A576" s="35" t="s">
        <v>57</v>
      </c>
      <c r="E576" s="40" t="s">
        <v>5</v>
      </c>
    </row>
    <row r="577" spans="1:5" ht="102">
      <c r="A577" t="s">
        <v>58</v>
      </c>
      <c r="E577" s="39" t="s">
        <v>623</v>
      </c>
    </row>
    <row r="578" spans="1:16" ht="12.75">
      <c r="A578" t="s">
        <v>50</v>
      </c>
      <c s="34" t="s">
        <v>624</v>
      </c>
      <c s="34" t="s">
        <v>625</v>
      </c>
      <c s="35" t="s">
        <v>5</v>
      </c>
      <c s="6" t="s">
        <v>626</v>
      </c>
      <c s="36" t="s">
        <v>63</v>
      </c>
      <c s="37">
        <v>16</v>
      </c>
      <c s="36">
        <v>0</v>
      </c>
      <c s="36">
        <f>ROUND(G578*H578,6)</f>
      </c>
      <c r="L578" s="38">
        <v>0</v>
      </c>
      <c s="32">
        <f>ROUND(ROUND(L578,2)*ROUND(G578,3),2)</f>
      </c>
      <c s="36" t="s">
        <v>55</v>
      </c>
      <c>
        <f>(M578*21)/100</f>
      </c>
      <c t="s">
        <v>28</v>
      </c>
    </row>
    <row r="579" spans="1:5" ht="12.75">
      <c r="A579" s="35" t="s">
        <v>56</v>
      </c>
      <c r="E579" s="39" t="s">
        <v>5</v>
      </c>
    </row>
    <row r="580" spans="1:5" ht="12.75">
      <c r="A580" s="35" t="s">
        <v>57</v>
      </c>
      <c r="E580" s="40" t="s">
        <v>5</v>
      </c>
    </row>
    <row r="581" spans="1:5" ht="318.75">
      <c r="A581" t="s">
        <v>58</v>
      </c>
      <c r="E581"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2346</v>
      </c>
      <c s="41">
        <f>Rekapitulace!C40</f>
      </c>
      <c s="20" t="s">
        <v>0</v>
      </c>
      <c t="s">
        <v>23</v>
      </c>
      <c t="s">
        <v>28</v>
      </c>
    </row>
    <row r="4" spans="1:16" ht="32" customHeight="1">
      <c r="A4" s="24" t="s">
        <v>20</v>
      </c>
      <c s="25" t="s">
        <v>29</v>
      </c>
      <c s="27" t="s">
        <v>2346</v>
      </c>
      <c r="E4" s="26" t="s">
        <v>2347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2350</v>
      </c>
      <c r="E8" s="30" t="s">
        <v>2349</v>
      </c>
      <c r="J8" s="29">
        <f>0+J9+J38+J71+J124+J161+J226+J239</f>
      </c>
      <c s="29">
        <f>0+K9+K38+K71+K124+K161+K226+K239</f>
      </c>
      <c s="29">
        <f>0+L9+L38+L71+L124+L161+L226+L239</f>
      </c>
      <c s="29">
        <f>0+M9+M38+M71+M124+M161+M226+M239</f>
      </c>
    </row>
    <row r="9" spans="1:13" ht="12.75">
      <c r="A9" t="s">
        <v>47</v>
      </c>
      <c r="C9" s="31" t="s">
        <v>314</v>
      </c>
      <c r="E9" s="33" t="s">
        <v>2089</v>
      </c>
      <c r="J9" s="32">
        <f>0</f>
      </c>
      <c s="32">
        <f>0</f>
      </c>
      <c s="32">
        <f>0+L10+L14+L18+L22+L26+L30+L34</f>
      </c>
      <c s="32">
        <f>0+M10+M14+M18+M22+M26+M30+M34</f>
      </c>
    </row>
    <row r="10" spans="1:16" ht="25.5">
      <c r="A10" t="s">
        <v>50</v>
      </c>
      <c s="34" t="s">
        <v>51</v>
      </c>
      <c s="34" t="s">
        <v>2351</v>
      </c>
      <c s="35" t="s">
        <v>5</v>
      </c>
      <c s="6" t="s">
        <v>2352</v>
      </c>
      <c s="36" t="s">
        <v>75</v>
      </c>
      <c s="37">
        <v>20</v>
      </c>
      <c s="36">
        <v>0</v>
      </c>
      <c s="36">
        <f>ROUND(G10*H10,6)</f>
      </c>
      <c r="L10" s="38">
        <v>0</v>
      </c>
      <c s="32">
        <f>ROUND(ROUND(L10,2)*ROUND(G10,3),2)</f>
      </c>
      <c s="36" t="s">
        <v>970</v>
      </c>
      <c>
        <f>(M10*21)/100</f>
      </c>
      <c t="s">
        <v>28</v>
      </c>
    </row>
    <row r="11" spans="1:5" ht="12.75">
      <c r="A11" s="35" t="s">
        <v>56</v>
      </c>
      <c r="E11" s="39" t="s">
        <v>5</v>
      </c>
    </row>
    <row r="12" spans="1:5" ht="12.75">
      <c r="A12" s="35" t="s">
        <v>57</v>
      </c>
      <c r="E12" s="40" t="s">
        <v>2353</v>
      </c>
    </row>
    <row r="13" spans="1:5" ht="63.75">
      <c r="A13" t="s">
        <v>58</v>
      </c>
      <c r="E13" s="39" t="s">
        <v>2354</v>
      </c>
    </row>
    <row r="14" spans="1:16" ht="38.25">
      <c r="A14" t="s">
        <v>50</v>
      </c>
      <c s="34" t="s">
        <v>28</v>
      </c>
      <c s="34" t="s">
        <v>2355</v>
      </c>
      <c s="35" t="s">
        <v>5</v>
      </c>
      <c s="6" t="s">
        <v>2356</v>
      </c>
      <c s="36" t="s">
        <v>2357</v>
      </c>
      <c s="37">
        <v>500</v>
      </c>
      <c s="36">
        <v>0</v>
      </c>
      <c s="36">
        <f>ROUND(G14*H14,6)</f>
      </c>
      <c r="L14" s="38">
        <v>0</v>
      </c>
      <c s="32">
        <f>ROUND(ROUND(L14,2)*ROUND(G14,3),2)</f>
      </c>
      <c s="36" t="s">
        <v>970</v>
      </c>
      <c>
        <f>(M14*21)/100</f>
      </c>
      <c t="s">
        <v>28</v>
      </c>
    </row>
    <row r="15" spans="1:5" ht="12.75">
      <c r="A15" s="35" t="s">
        <v>56</v>
      </c>
      <c r="E15" s="39" t="s">
        <v>5</v>
      </c>
    </row>
    <row r="16" spans="1:5" ht="12.75">
      <c r="A16" s="35" t="s">
        <v>57</v>
      </c>
      <c r="E16" s="40" t="s">
        <v>2353</v>
      </c>
    </row>
    <row r="17" spans="1:5" ht="51">
      <c r="A17" t="s">
        <v>58</v>
      </c>
      <c r="E17" s="39" t="s">
        <v>2358</v>
      </c>
    </row>
    <row r="18" spans="1:16" ht="12.75">
      <c r="A18" t="s">
        <v>50</v>
      </c>
      <c s="34" t="s">
        <v>26</v>
      </c>
      <c s="34" t="s">
        <v>2359</v>
      </c>
      <c s="35" t="s">
        <v>5</v>
      </c>
      <c s="6" t="s">
        <v>2360</v>
      </c>
      <c s="36" t="s">
        <v>79</v>
      </c>
      <c s="37">
        <v>50</v>
      </c>
      <c s="36">
        <v>0</v>
      </c>
      <c s="36">
        <f>ROUND(G18*H18,6)</f>
      </c>
      <c r="L18" s="38">
        <v>0</v>
      </c>
      <c s="32">
        <f>ROUND(ROUND(L18,2)*ROUND(G18,3),2)</f>
      </c>
      <c s="36" t="s">
        <v>970</v>
      </c>
      <c>
        <f>(M18*21)/100</f>
      </c>
      <c t="s">
        <v>28</v>
      </c>
    </row>
    <row r="19" spans="1:5" ht="12.75">
      <c r="A19" s="35" t="s">
        <v>56</v>
      </c>
      <c r="E19" s="39" t="s">
        <v>5</v>
      </c>
    </row>
    <row r="20" spans="1:5" ht="12.75">
      <c r="A20" s="35" t="s">
        <v>57</v>
      </c>
      <c r="E20" s="40" t="s">
        <v>2353</v>
      </c>
    </row>
    <row r="21" spans="1:5" ht="25.5">
      <c r="A21" t="s">
        <v>58</v>
      </c>
      <c r="E21" s="39" t="s">
        <v>2361</v>
      </c>
    </row>
    <row r="22" spans="1:16" ht="12.75">
      <c r="A22" t="s">
        <v>50</v>
      </c>
      <c s="34" t="s">
        <v>65</v>
      </c>
      <c s="34" t="s">
        <v>2362</v>
      </c>
      <c s="35" t="s">
        <v>5</v>
      </c>
      <c s="6" t="s">
        <v>2363</v>
      </c>
      <c s="36" t="s">
        <v>79</v>
      </c>
      <c s="37">
        <v>50</v>
      </c>
      <c s="36">
        <v>0</v>
      </c>
      <c s="36">
        <f>ROUND(G22*H22,6)</f>
      </c>
      <c r="L22" s="38">
        <v>0</v>
      </c>
      <c s="32">
        <f>ROUND(ROUND(L22,2)*ROUND(G22,3),2)</f>
      </c>
      <c s="36" t="s">
        <v>970</v>
      </c>
      <c>
        <f>(M22*21)/100</f>
      </c>
      <c t="s">
        <v>28</v>
      </c>
    </row>
    <row r="23" spans="1:5" ht="12.75">
      <c r="A23" s="35" t="s">
        <v>56</v>
      </c>
      <c r="E23" s="39" t="s">
        <v>5</v>
      </c>
    </row>
    <row r="24" spans="1:5" ht="12.75">
      <c r="A24" s="35" t="s">
        <v>57</v>
      </c>
      <c r="E24" s="40" t="s">
        <v>2353</v>
      </c>
    </row>
    <row r="25" spans="1:5" ht="38.25">
      <c r="A25" t="s">
        <v>58</v>
      </c>
      <c r="E25" s="39" t="s">
        <v>2364</v>
      </c>
    </row>
    <row r="26" spans="1:16" ht="12.75">
      <c r="A26" t="s">
        <v>50</v>
      </c>
      <c s="34" t="s">
        <v>72</v>
      </c>
      <c s="34" t="s">
        <v>2365</v>
      </c>
      <c s="35" t="s">
        <v>5</v>
      </c>
      <c s="6" t="s">
        <v>2366</v>
      </c>
      <c s="36" t="s">
        <v>79</v>
      </c>
      <c s="37">
        <v>50</v>
      </c>
      <c s="36">
        <v>0</v>
      </c>
      <c s="36">
        <f>ROUND(G26*H26,6)</f>
      </c>
      <c r="L26" s="38">
        <v>0</v>
      </c>
      <c s="32">
        <f>ROUND(ROUND(L26,2)*ROUND(G26,3),2)</f>
      </c>
      <c s="36" t="s">
        <v>970</v>
      </c>
      <c>
        <f>(M26*21)/100</f>
      </c>
      <c t="s">
        <v>28</v>
      </c>
    </row>
    <row r="27" spans="1:5" ht="12.75">
      <c r="A27" s="35" t="s">
        <v>56</v>
      </c>
      <c r="E27" s="39" t="s">
        <v>5</v>
      </c>
    </row>
    <row r="28" spans="1:5" ht="12.75">
      <c r="A28" s="35" t="s">
        <v>57</v>
      </c>
      <c r="E28" s="40" t="s">
        <v>2353</v>
      </c>
    </row>
    <row r="29" spans="1:5" ht="38.25">
      <c r="A29" t="s">
        <v>58</v>
      </c>
      <c r="E29" s="39" t="s">
        <v>2364</v>
      </c>
    </row>
    <row r="30" spans="1:16" ht="12.75">
      <c r="A30" t="s">
        <v>50</v>
      </c>
      <c s="34" t="s">
        <v>27</v>
      </c>
      <c s="34" t="s">
        <v>2367</v>
      </c>
      <c s="35" t="s">
        <v>5</v>
      </c>
      <c s="6" t="s">
        <v>2368</v>
      </c>
      <c s="36" t="s">
        <v>68</v>
      </c>
      <c s="37">
        <v>2</v>
      </c>
      <c s="36">
        <v>0</v>
      </c>
      <c s="36">
        <f>ROUND(G30*H30,6)</f>
      </c>
      <c r="L30" s="38">
        <v>0</v>
      </c>
      <c s="32">
        <f>ROUND(ROUND(L30,2)*ROUND(G30,3),2)</f>
      </c>
      <c s="36" t="s">
        <v>2369</v>
      </c>
      <c>
        <f>(M30*21)/100</f>
      </c>
      <c t="s">
        <v>28</v>
      </c>
    </row>
    <row r="31" spans="1:5" ht="12.75">
      <c r="A31" s="35" t="s">
        <v>56</v>
      </c>
      <c r="E31" s="39" t="s">
        <v>5</v>
      </c>
    </row>
    <row r="32" spans="1:5" ht="12.75">
      <c r="A32" s="35" t="s">
        <v>57</v>
      </c>
      <c r="E32" s="40" t="s">
        <v>2353</v>
      </c>
    </row>
    <row r="33" spans="1:5" ht="76.5">
      <c r="A33" t="s">
        <v>58</v>
      </c>
      <c r="E33" s="39" t="s">
        <v>1417</v>
      </c>
    </row>
    <row r="34" spans="1:16" ht="12.75">
      <c r="A34" t="s">
        <v>50</v>
      </c>
      <c s="34" t="s">
        <v>70</v>
      </c>
      <c s="34" t="s">
        <v>2370</v>
      </c>
      <c s="35" t="s">
        <v>5</v>
      </c>
      <c s="6" t="s">
        <v>2371</v>
      </c>
      <c s="36" t="s">
        <v>75</v>
      </c>
      <c s="37">
        <v>5</v>
      </c>
      <c s="36">
        <v>0</v>
      </c>
      <c s="36">
        <f>ROUND(G34*H34,6)</f>
      </c>
      <c r="L34" s="38">
        <v>0</v>
      </c>
      <c s="32">
        <f>ROUND(ROUND(L34,2)*ROUND(G34,3),2)</f>
      </c>
      <c s="36" t="s">
        <v>2369</v>
      </c>
      <c>
        <f>(M34*21)/100</f>
      </c>
      <c t="s">
        <v>28</v>
      </c>
    </row>
    <row r="35" spans="1:5" ht="12.75">
      <c r="A35" s="35" t="s">
        <v>56</v>
      </c>
      <c r="E35" s="39" t="s">
        <v>5</v>
      </c>
    </row>
    <row r="36" spans="1:5" ht="12.75">
      <c r="A36" s="35" t="s">
        <v>57</v>
      </c>
      <c r="E36" s="40" t="s">
        <v>2353</v>
      </c>
    </row>
    <row r="37" spans="1:5" ht="76.5">
      <c r="A37" t="s">
        <v>58</v>
      </c>
      <c r="E37" s="39" t="s">
        <v>1417</v>
      </c>
    </row>
    <row r="38" spans="1:13" ht="12.75">
      <c r="A38" t="s">
        <v>47</v>
      </c>
      <c r="C38" s="31" t="s">
        <v>2104</v>
      </c>
      <c r="E38" s="33" t="s">
        <v>2105</v>
      </c>
      <c r="J38" s="32">
        <f>0</f>
      </c>
      <c s="32">
        <f>0</f>
      </c>
      <c s="32">
        <f>0+L39+L43+L47+L51+L55+L59+L63+L67</f>
      </c>
      <c s="32">
        <f>0+M39+M43+M47+M51+M55+M59+M63+M67</f>
      </c>
    </row>
    <row r="39" spans="1:16" ht="25.5">
      <c r="A39" t="s">
        <v>50</v>
      </c>
      <c s="34" t="s">
        <v>83</v>
      </c>
      <c s="34" t="s">
        <v>2372</v>
      </c>
      <c s="35" t="s">
        <v>5</v>
      </c>
      <c s="6" t="s">
        <v>2373</v>
      </c>
      <c s="36" t="s">
        <v>75</v>
      </c>
      <c s="37">
        <v>10</v>
      </c>
      <c s="36">
        <v>0</v>
      </c>
      <c s="36">
        <f>ROUND(G39*H39,6)</f>
      </c>
      <c r="L39" s="38">
        <v>0</v>
      </c>
      <c s="32">
        <f>ROUND(ROUND(L39,2)*ROUND(G39,3),2)</f>
      </c>
      <c s="36" t="s">
        <v>970</v>
      </c>
      <c>
        <f>(M39*21)/100</f>
      </c>
      <c t="s">
        <v>28</v>
      </c>
    </row>
    <row r="40" spans="1:5" ht="12.75">
      <c r="A40" s="35" t="s">
        <v>56</v>
      </c>
      <c r="E40" s="39" t="s">
        <v>5</v>
      </c>
    </row>
    <row r="41" spans="1:5" ht="12.75">
      <c r="A41" s="35" t="s">
        <v>57</v>
      </c>
      <c r="E41" s="40" t="s">
        <v>2353</v>
      </c>
    </row>
    <row r="42" spans="1:5" ht="38.25">
      <c r="A42" t="s">
        <v>58</v>
      </c>
      <c r="E42" s="39" t="s">
        <v>2374</v>
      </c>
    </row>
    <row r="43" spans="1:16" ht="12.75">
      <c r="A43" t="s">
        <v>50</v>
      </c>
      <c s="34" t="s">
        <v>87</v>
      </c>
      <c s="34" t="s">
        <v>2375</v>
      </c>
      <c s="35" t="s">
        <v>5</v>
      </c>
      <c s="6" t="s">
        <v>2376</v>
      </c>
      <c s="36" t="s">
        <v>79</v>
      </c>
      <c s="37">
        <v>20</v>
      </c>
      <c s="36">
        <v>0</v>
      </c>
      <c s="36">
        <f>ROUND(G43*H43,6)</f>
      </c>
      <c r="L43" s="38">
        <v>0</v>
      </c>
      <c s="32">
        <f>ROUND(ROUND(L43,2)*ROUND(G43,3),2)</f>
      </c>
      <c s="36" t="s">
        <v>970</v>
      </c>
      <c>
        <f>(M43*21)/100</f>
      </c>
      <c t="s">
        <v>28</v>
      </c>
    </row>
    <row r="44" spans="1:5" ht="12.75">
      <c r="A44" s="35" t="s">
        <v>56</v>
      </c>
      <c r="E44" s="39" t="s">
        <v>5</v>
      </c>
    </row>
    <row r="45" spans="1:5" ht="12.75">
      <c r="A45" s="35" t="s">
        <v>57</v>
      </c>
      <c r="E45" s="40" t="s">
        <v>2353</v>
      </c>
    </row>
    <row r="46" spans="1:5" ht="38.25">
      <c r="A46" t="s">
        <v>58</v>
      </c>
      <c r="E46" s="39" t="s">
        <v>2377</v>
      </c>
    </row>
    <row r="47" spans="1:16" ht="12.75">
      <c r="A47" t="s">
        <v>50</v>
      </c>
      <c s="34" t="s">
        <v>91</v>
      </c>
      <c s="34" t="s">
        <v>104</v>
      </c>
      <c s="35" t="s">
        <v>5</v>
      </c>
      <c s="6" t="s">
        <v>105</v>
      </c>
      <c s="36" t="s">
        <v>75</v>
      </c>
      <c s="37">
        <v>20</v>
      </c>
      <c s="36">
        <v>0</v>
      </c>
      <c s="36">
        <f>ROUND(G47*H47,6)</f>
      </c>
      <c r="L47" s="38">
        <v>0</v>
      </c>
      <c s="32">
        <f>ROUND(ROUND(L47,2)*ROUND(G47,3),2)</f>
      </c>
      <c s="36" t="s">
        <v>970</v>
      </c>
      <c>
        <f>(M47*21)/100</f>
      </c>
      <c t="s">
        <v>28</v>
      </c>
    </row>
    <row r="48" spans="1:5" ht="12.75">
      <c r="A48" s="35" t="s">
        <v>56</v>
      </c>
      <c r="E48" s="39" t="s">
        <v>5</v>
      </c>
    </row>
    <row r="49" spans="1:5" ht="12.75">
      <c r="A49" s="35" t="s">
        <v>57</v>
      </c>
      <c r="E49" s="40" t="s">
        <v>2353</v>
      </c>
    </row>
    <row r="50" spans="1:5" ht="25.5">
      <c r="A50" t="s">
        <v>58</v>
      </c>
      <c r="E50" s="39" t="s">
        <v>2378</v>
      </c>
    </row>
    <row r="51" spans="1:16" ht="12.75">
      <c r="A51" t="s">
        <v>50</v>
      </c>
      <c s="34" t="s">
        <v>95</v>
      </c>
      <c s="34" t="s">
        <v>2110</v>
      </c>
      <c s="35" t="s">
        <v>5</v>
      </c>
      <c s="6" t="s">
        <v>2111</v>
      </c>
      <c s="36" t="s">
        <v>75</v>
      </c>
      <c s="37">
        <v>20</v>
      </c>
      <c s="36">
        <v>0</v>
      </c>
      <c s="36">
        <f>ROUND(G51*H51,6)</f>
      </c>
      <c r="L51" s="38">
        <v>0</v>
      </c>
      <c s="32">
        <f>ROUND(ROUND(L51,2)*ROUND(G51,3),2)</f>
      </c>
      <c s="36" t="s">
        <v>970</v>
      </c>
      <c>
        <f>(M51*21)/100</f>
      </c>
      <c t="s">
        <v>28</v>
      </c>
    </row>
    <row r="52" spans="1:5" ht="12.75">
      <c r="A52" s="35" t="s">
        <v>56</v>
      </c>
      <c r="E52" s="39" t="s">
        <v>5</v>
      </c>
    </row>
    <row r="53" spans="1:5" ht="12.75">
      <c r="A53" s="35" t="s">
        <v>57</v>
      </c>
      <c r="E53" s="40" t="s">
        <v>2353</v>
      </c>
    </row>
    <row r="54" spans="1:5" ht="38.25">
      <c r="A54" t="s">
        <v>58</v>
      </c>
      <c r="E54" s="39" t="s">
        <v>2379</v>
      </c>
    </row>
    <row r="55" spans="1:16" ht="12.75">
      <c r="A55" t="s">
        <v>50</v>
      </c>
      <c s="34" t="s">
        <v>99</v>
      </c>
      <c s="34" t="s">
        <v>2380</v>
      </c>
      <c s="35" t="s">
        <v>5</v>
      </c>
      <c s="6" t="s">
        <v>2381</v>
      </c>
      <c s="36" t="s">
        <v>75</v>
      </c>
      <c s="37">
        <v>20</v>
      </c>
      <c s="36">
        <v>0</v>
      </c>
      <c s="36">
        <f>ROUND(G55*H55,6)</f>
      </c>
      <c r="L55" s="38">
        <v>0</v>
      </c>
      <c s="32">
        <f>ROUND(ROUND(L55,2)*ROUND(G55,3),2)</f>
      </c>
      <c s="36" t="s">
        <v>970</v>
      </c>
      <c>
        <f>(M55*21)/100</f>
      </c>
      <c t="s">
        <v>28</v>
      </c>
    </row>
    <row r="56" spans="1:5" ht="12.75">
      <c r="A56" s="35" t="s">
        <v>56</v>
      </c>
      <c r="E56" s="39" t="s">
        <v>5</v>
      </c>
    </row>
    <row r="57" spans="1:5" ht="12.75">
      <c r="A57" s="35" t="s">
        <v>57</v>
      </c>
      <c r="E57" s="40" t="s">
        <v>2353</v>
      </c>
    </row>
    <row r="58" spans="1:5" ht="38.25">
      <c r="A58" t="s">
        <v>58</v>
      </c>
      <c r="E58" s="39" t="s">
        <v>2382</v>
      </c>
    </row>
    <row r="59" spans="1:16" ht="12.75">
      <c r="A59" t="s">
        <v>50</v>
      </c>
      <c s="34" t="s">
        <v>103</v>
      </c>
      <c s="34" t="s">
        <v>1540</v>
      </c>
      <c s="35" t="s">
        <v>5</v>
      </c>
      <c s="6" t="s">
        <v>1541</v>
      </c>
      <c s="36" t="s">
        <v>110</v>
      </c>
      <c s="37">
        <v>10</v>
      </c>
      <c s="36">
        <v>0</v>
      </c>
      <c s="36">
        <f>ROUND(G59*H59,6)</f>
      </c>
      <c r="L59" s="38">
        <v>0</v>
      </c>
      <c s="32">
        <f>ROUND(ROUND(L59,2)*ROUND(G59,3),2)</f>
      </c>
      <c s="36" t="s">
        <v>970</v>
      </c>
      <c>
        <f>(M59*21)/100</f>
      </c>
      <c t="s">
        <v>28</v>
      </c>
    </row>
    <row r="60" spans="1:5" ht="12.75">
      <c r="A60" s="35" t="s">
        <v>56</v>
      </c>
      <c r="E60" s="39" t="s">
        <v>5</v>
      </c>
    </row>
    <row r="61" spans="1:5" ht="12.75">
      <c r="A61" s="35" t="s">
        <v>57</v>
      </c>
      <c r="E61" s="40" t="s">
        <v>2353</v>
      </c>
    </row>
    <row r="62" spans="1:5" ht="51">
      <c r="A62" t="s">
        <v>58</v>
      </c>
      <c r="E62" s="39" t="s">
        <v>2383</v>
      </c>
    </row>
    <row r="63" spans="1:16" ht="12.75">
      <c r="A63" t="s">
        <v>50</v>
      </c>
      <c s="34" t="s">
        <v>107</v>
      </c>
      <c s="34" t="s">
        <v>2384</v>
      </c>
      <c s="35" t="s">
        <v>5</v>
      </c>
      <c s="6" t="s">
        <v>2385</v>
      </c>
      <c s="36" t="s">
        <v>79</v>
      </c>
      <c s="37">
        <v>50</v>
      </c>
      <c s="36">
        <v>0</v>
      </c>
      <c s="36">
        <f>ROUND(G63*H63,6)</f>
      </c>
      <c r="L63" s="38">
        <v>0</v>
      </c>
      <c s="32">
        <f>ROUND(ROUND(L63,2)*ROUND(G63,3),2)</f>
      </c>
      <c s="36" t="s">
        <v>970</v>
      </c>
      <c>
        <f>(M63*21)/100</f>
      </c>
      <c t="s">
        <v>28</v>
      </c>
    </row>
    <row r="64" spans="1:5" ht="12.75">
      <c r="A64" s="35" t="s">
        <v>56</v>
      </c>
      <c r="E64" s="39" t="s">
        <v>5</v>
      </c>
    </row>
    <row r="65" spans="1:5" ht="12.75">
      <c r="A65" s="35" t="s">
        <v>57</v>
      </c>
      <c r="E65" s="40" t="s">
        <v>2353</v>
      </c>
    </row>
    <row r="66" spans="1:5" ht="63.75">
      <c r="A66" t="s">
        <v>58</v>
      </c>
      <c r="E66" s="39" t="s">
        <v>2386</v>
      </c>
    </row>
    <row r="67" spans="1:16" ht="12.75">
      <c r="A67" t="s">
        <v>50</v>
      </c>
      <c s="34" t="s">
        <v>112</v>
      </c>
      <c s="34" t="s">
        <v>2387</v>
      </c>
      <c s="35" t="s">
        <v>5</v>
      </c>
      <c s="6" t="s">
        <v>2388</v>
      </c>
      <c s="36" t="s">
        <v>2357</v>
      </c>
      <c s="37">
        <v>200</v>
      </c>
      <c s="36">
        <v>0</v>
      </c>
      <c s="36">
        <f>ROUND(G67*H67,6)</f>
      </c>
      <c r="L67" s="38">
        <v>0</v>
      </c>
      <c s="32">
        <f>ROUND(ROUND(L67,2)*ROUND(G67,3),2)</f>
      </c>
      <c s="36" t="s">
        <v>970</v>
      </c>
      <c>
        <f>(M67*21)/100</f>
      </c>
      <c t="s">
        <v>28</v>
      </c>
    </row>
    <row r="68" spans="1:5" ht="12.75">
      <c r="A68" s="35" t="s">
        <v>56</v>
      </c>
      <c r="E68" s="39" t="s">
        <v>5</v>
      </c>
    </row>
    <row r="69" spans="1:5" ht="12.75">
      <c r="A69" s="35" t="s">
        <v>57</v>
      </c>
      <c r="E69" s="40" t="s">
        <v>2353</v>
      </c>
    </row>
    <row r="70" spans="1:5" ht="63.75">
      <c r="A70" t="s">
        <v>58</v>
      </c>
      <c r="E70" s="39" t="s">
        <v>2389</v>
      </c>
    </row>
    <row r="71" spans="1:13" ht="12.75">
      <c r="A71" t="s">
        <v>47</v>
      </c>
      <c r="C71" s="31" t="s">
        <v>2390</v>
      </c>
      <c r="E71" s="33" t="s">
        <v>2391</v>
      </c>
      <c r="J71" s="32">
        <f>0</f>
      </c>
      <c s="32">
        <f>0</f>
      </c>
      <c s="32">
        <f>0+L72+L76+L80+L84+L88+L92+L96+L100+L104+L108+L112+L116+L120</f>
      </c>
      <c s="32">
        <f>0+M72+M76+M80+M84+M88+M92+M96+M100+M104+M108+M112+M116+M120</f>
      </c>
    </row>
    <row r="72" spans="1:16" ht="12.75">
      <c r="A72" t="s">
        <v>50</v>
      </c>
      <c s="34" t="s">
        <v>116</v>
      </c>
      <c s="34" t="s">
        <v>2392</v>
      </c>
      <c s="35" t="s">
        <v>5</v>
      </c>
      <c s="6" t="s">
        <v>2393</v>
      </c>
      <c s="36" t="s">
        <v>79</v>
      </c>
      <c s="37">
        <v>45</v>
      </c>
      <c s="36">
        <v>0</v>
      </c>
      <c s="36">
        <f>ROUND(G72*H72,6)</f>
      </c>
      <c r="L72" s="38">
        <v>0</v>
      </c>
      <c s="32">
        <f>ROUND(ROUND(L72,2)*ROUND(G72,3),2)</f>
      </c>
      <c s="36" t="s">
        <v>970</v>
      </c>
      <c>
        <f>(M72*21)/100</f>
      </c>
      <c t="s">
        <v>28</v>
      </c>
    </row>
    <row r="73" spans="1:5" ht="12.75">
      <c r="A73" s="35" t="s">
        <v>56</v>
      </c>
      <c r="E73" s="39" t="s">
        <v>5</v>
      </c>
    </row>
    <row r="74" spans="1:5" ht="12.75">
      <c r="A74" s="35" t="s">
        <v>57</v>
      </c>
      <c r="E74" s="40" t="s">
        <v>2353</v>
      </c>
    </row>
    <row r="75" spans="1:5" ht="38.25">
      <c r="A75" t="s">
        <v>58</v>
      </c>
      <c r="E75" s="39" t="s">
        <v>2394</v>
      </c>
    </row>
    <row r="76" spans="1:16" ht="25.5">
      <c r="A76" t="s">
        <v>50</v>
      </c>
      <c s="34" t="s">
        <v>119</v>
      </c>
      <c s="34" t="s">
        <v>2395</v>
      </c>
      <c s="35" t="s">
        <v>5</v>
      </c>
      <c s="6" t="s">
        <v>2396</v>
      </c>
      <c s="36" t="s">
        <v>75</v>
      </c>
      <c s="37">
        <v>6</v>
      </c>
      <c s="36">
        <v>0</v>
      </c>
      <c s="36">
        <f>ROUND(G76*H76,6)</f>
      </c>
      <c r="L76" s="38">
        <v>0</v>
      </c>
      <c s="32">
        <f>ROUND(ROUND(L76,2)*ROUND(G76,3),2)</f>
      </c>
      <c s="36" t="s">
        <v>970</v>
      </c>
      <c>
        <f>(M76*21)/100</f>
      </c>
      <c t="s">
        <v>28</v>
      </c>
    </row>
    <row r="77" spans="1:5" ht="12.75">
      <c r="A77" s="35" t="s">
        <v>56</v>
      </c>
      <c r="E77" s="39" t="s">
        <v>5</v>
      </c>
    </row>
    <row r="78" spans="1:5" ht="12.75">
      <c r="A78" s="35" t="s">
        <v>57</v>
      </c>
      <c r="E78" s="40" t="s">
        <v>2353</v>
      </c>
    </row>
    <row r="79" spans="1:5" ht="38.25">
      <c r="A79" t="s">
        <v>58</v>
      </c>
      <c r="E79" s="39" t="s">
        <v>2397</v>
      </c>
    </row>
    <row r="80" spans="1:16" ht="38.25">
      <c r="A80" t="s">
        <v>50</v>
      </c>
      <c s="34" t="s">
        <v>122</v>
      </c>
      <c s="34" t="s">
        <v>2398</v>
      </c>
      <c s="35" t="s">
        <v>5</v>
      </c>
      <c s="6" t="s">
        <v>2399</v>
      </c>
      <c s="36" t="s">
        <v>75</v>
      </c>
      <c s="37">
        <v>1</v>
      </c>
      <c s="36">
        <v>0</v>
      </c>
      <c s="36">
        <f>ROUND(G80*H80,6)</f>
      </c>
      <c r="L80" s="38">
        <v>0</v>
      </c>
      <c s="32">
        <f>ROUND(ROUND(L80,2)*ROUND(G80,3),2)</f>
      </c>
      <c s="36" t="s">
        <v>970</v>
      </c>
      <c>
        <f>(M80*21)/100</f>
      </c>
      <c t="s">
        <v>28</v>
      </c>
    </row>
    <row r="81" spans="1:5" ht="12.75">
      <c r="A81" s="35" t="s">
        <v>56</v>
      </c>
      <c r="E81" s="39" t="s">
        <v>5</v>
      </c>
    </row>
    <row r="82" spans="1:5" ht="12.75">
      <c r="A82" s="35" t="s">
        <v>57</v>
      </c>
      <c r="E82" s="40" t="s">
        <v>2353</v>
      </c>
    </row>
    <row r="83" spans="1:5" ht="38.25">
      <c r="A83" t="s">
        <v>58</v>
      </c>
      <c r="E83" s="39" t="s">
        <v>2397</v>
      </c>
    </row>
    <row r="84" spans="1:16" ht="12.75">
      <c r="A84" t="s">
        <v>50</v>
      </c>
      <c s="34" t="s">
        <v>126</v>
      </c>
      <c s="34" t="s">
        <v>117</v>
      </c>
      <c s="35" t="s">
        <v>5</v>
      </c>
      <c s="6" t="s">
        <v>118</v>
      </c>
      <c s="36" t="s">
        <v>79</v>
      </c>
      <c s="37">
        <v>15</v>
      </c>
      <c s="36">
        <v>0</v>
      </c>
      <c s="36">
        <f>ROUND(G84*H84,6)</f>
      </c>
      <c r="L84" s="38">
        <v>0</v>
      </c>
      <c s="32">
        <f>ROUND(ROUND(L84,2)*ROUND(G84,3),2)</f>
      </c>
      <c s="36" t="s">
        <v>970</v>
      </c>
      <c>
        <f>(M84*21)/100</f>
      </c>
      <c t="s">
        <v>28</v>
      </c>
    </row>
    <row r="85" spans="1:5" ht="12.75">
      <c r="A85" s="35" t="s">
        <v>56</v>
      </c>
      <c r="E85" s="39" t="s">
        <v>5</v>
      </c>
    </row>
    <row r="86" spans="1:5" ht="12.75">
      <c r="A86" s="35" t="s">
        <v>57</v>
      </c>
      <c r="E86" s="40" t="s">
        <v>2353</v>
      </c>
    </row>
    <row r="87" spans="1:5" ht="38.25">
      <c r="A87" t="s">
        <v>58</v>
      </c>
      <c r="E87" s="39" t="s">
        <v>2394</v>
      </c>
    </row>
    <row r="88" spans="1:16" ht="12.75">
      <c r="A88" t="s">
        <v>50</v>
      </c>
      <c s="34" t="s">
        <v>129</v>
      </c>
      <c s="34" t="s">
        <v>120</v>
      </c>
      <c s="35" t="s">
        <v>5</v>
      </c>
      <c s="6" t="s">
        <v>121</v>
      </c>
      <c s="36" t="s">
        <v>79</v>
      </c>
      <c s="37">
        <v>20</v>
      </c>
      <c s="36">
        <v>0</v>
      </c>
      <c s="36">
        <f>ROUND(G88*H88,6)</f>
      </c>
      <c r="L88" s="38">
        <v>0</v>
      </c>
      <c s="32">
        <f>ROUND(ROUND(L88,2)*ROUND(G88,3),2)</f>
      </c>
      <c s="36" t="s">
        <v>970</v>
      </c>
      <c>
        <f>(M88*21)/100</f>
      </c>
      <c t="s">
        <v>28</v>
      </c>
    </row>
    <row r="89" spans="1:5" ht="12.75">
      <c r="A89" s="35" t="s">
        <v>56</v>
      </c>
      <c r="E89" s="39" t="s">
        <v>5</v>
      </c>
    </row>
    <row r="90" spans="1:5" ht="12.75">
      <c r="A90" s="35" t="s">
        <v>57</v>
      </c>
      <c r="E90" s="40" t="s">
        <v>2353</v>
      </c>
    </row>
    <row r="91" spans="1:5" ht="38.25">
      <c r="A91" t="s">
        <v>58</v>
      </c>
      <c r="E91" s="39" t="s">
        <v>2394</v>
      </c>
    </row>
    <row r="92" spans="1:16" ht="12.75">
      <c r="A92" t="s">
        <v>50</v>
      </c>
      <c s="34" t="s">
        <v>134</v>
      </c>
      <c s="34" t="s">
        <v>2400</v>
      </c>
      <c s="35" t="s">
        <v>5</v>
      </c>
      <c s="6" t="s">
        <v>2401</v>
      </c>
      <c s="36" t="s">
        <v>79</v>
      </c>
      <c s="37">
        <v>15</v>
      </c>
      <c s="36">
        <v>0</v>
      </c>
      <c s="36">
        <f>ROUND(G92*H92,6)</f>
      </c>
      <c r="L92" s="38">
        <v>0</v>
      </c>
      <c s="32">
        <f>ROUND(ROUND(L92,2)*ROUND(G92,3),2)</f>
      </c>
      <c s="36" t="s">
        <v>970</v>
      </c>
      <c>
        <f>(M92*21)/100</f>
      </c>
      <c t="s">
        <v>28</v>
      </c>
    </row>
    <row r="93" spans="1:5" ht="12.75">
      <c r="A93" s="35" t="s">
        <v>56</v>
      </c>
      <c r="E93" s="39" t="s">
        <v>5</v>
      </c>
    </row>
    <row r="94" spans="1:5" ht="12.75">
      <c r="A94" s="35" t="s">
        <v>57</v>
      </c>
      <c r="E94" s="40" t="s">
        <v>2353</v>
      </c>
    </row>
    <row r="95" spans="1:5" ht="38.25">
      <c r="A95" t="s">
        <v>58</v>
      </c>
      <c r="E95" s="39" t="s">
        <v>2394</v>
      </c>
    </row>
    <row r="96" spans="1:16" ht="25.5">
      <c r="A96" t="s">
        <v>50</v>
      </c>
      <c s="34" t="s">
        <v>137</v>
      </c>
      <c s="34" t="s">
        <v>123</v>
      </c>
      <c s="35" t="s">
        <v>5</v>
      </c>
      <c s="6" t="s">
        <v>124</v>
      </c>
      <c s="36" t="s">
        <v>75</v>
      </c>
      <c s="37">
        <v>4</v>
      </c>
      <c s="36">
        <v>0</v>
      </c>
      <c s="36">
        <f>ROUND(G96*H96,6)</f>
      </c>
      <c r="L96" s="38">
        <v>0</v>
      </c>
      <c s="32">
        <f>ROUND(ROUND(L96,2)*ROUND(G96,3),2)</f>
      </c>
      <c s="36" t="s">
        <v>970</v>
      </c>
      <c>
        <f>(M96*21)/100</f>
      </c>
      <c t="s">
        <v>28</v>
      </c>
    </row>
    <row r="97" spans="1:5" ht="12.75">
      <c r="A97" s="35" t="s">
        <v>56</v>
      </c>
      <c r="E97" s="39" t="s">
        <v>5</v>
      </c>
    </row>
    <row r="98" spans="1:5" ht="12.75">
      <c r="A98" s="35" t="s">
        <v>57</v>
      </c>
      <c r="E98" s="40" t="s">
        <v>2353</v>
      </c>
    </row>
    <row r="99" spans="1:5" ht="38.25">
      <c r="A99" t="s">
        <v>58</v>
      </c>
      <c r="E99" s="39" t="s">
        <v>2397</v>
      </c>
    </row>
    <row r="100" spans="1:16" ht="25.5">
      <c r="A100" t="s">
        <v>50</v>
      </c>
      <c s="34" t="s">
        <v>140</v>
      </c>
      <c s="34" t="s">
        <v>127</v>
      </c>
      <c s="35" t="s">
        <v>5</v>
      </c>
      <c s="6" t="s">
        <v>128</v>
      </c>
      <c s="36" t="s">
        <v>75</v>
      </c>
      <c s="37">
        <v>2</v>
      </c>
      <c s="36">
        <v>0</v>
      </c>
      <c s="36">
        <f>ROUND(G100*H100,6)</f>
      </c>
      <c r="L100" s="38">
        <v>0</v>
      </c>
      <c s="32">
        <f>ROUND(ROUND(L100,2)*ROUND(G100,3),2)</f>
      </c>
      <c s="36" t="s">
        <v>970</v>
      </c>
      <c>
        <f>(M100*21)/100</f>
      </c>
      <c t="s">
        <v>28</v>
      </c>
    </row>
    <row r="101" spans="1:5" ht="12.75">
      <c r="A101" s="35" t="s">
        <v>56</v>
      </c>
      <c r="E101" s="39" t="s">
        <v>5</v>
      </c>
    </row>
    <row r="102" spans="1:5" ht="12.75">
      <c r="A102" s="35" t="s">
        <v>57</v>
      </c>
      <c r="E102" s="40" t="s">
        <v>2353</v>
      </c>
    </row>
    <row r="103" spans="1:5" ht="38.25">
      <c r="A103" t="s">
        <v>58</v>
      </c>
      <c r="E103" s="39" t="s">
        <v>2397</v>
      </c>
    </row>
    <row r="104" spans="1:16" ht="12.75">
      <c r="A104" t="s">
        <v>50</v>
      </c>
      <c s="34" t="s">
        <v>143</v>
      </c>
      <c s="34" t="s">
        <v>2138</v>
      </c>
      <c s="35" t="s">
        <v>5</v>
      </c>
      <c s="6" t="s">
        <v>2139</v>
      </c>
      <c s="36" t="s">
        <v>75</v>
      </c>
      <c s="37">
        <v>10</v>
      </c>
      <c s="36">
        <v>0</v>
      </c>
      <c s="36">
        <f>ROUND(G104*H104,6)</f>
      </c>
      <c r="L104" s="38">
        <v>0</v>
      </c>
      <c s="32">
        <f>ROUND(ROUND(L104,2)*ROUND(G104,3),2)</f>
      </c>
      <c s="36" t="s">
        <v>970</v>
      </c>
      <c>
        <f>(M104*21)/100</f>
      </c>
      <c t="s">
        <v>28</v>
      </c>
    </row>
    <row r="105" spans="1:5" ht="12.75">
      <c r="A105" s="35" t="s">
        <v>56</v>
      </c>
      <c r="E105" s="39" t="s">
        <v>5</v>
      </c>
    </row>
    <row r="106" spans="1:5" ht="12.75">
      <c r="A106" s="35" t="s">
        <v>57</v>
      </c>
      <c r="E106" s="40" t="s">
        <v>2353</v>
      </c>
    </row>
    <row r="107" spans="1:5" ht="25.5">
      <c r="A107" t="s">
        <v>58</v>
      </c>
      <c r="E107" s="39" t="s">
        <v>2402</v>
      </c>
    </row>
    <row r="108" spans="1:16" ht="12.75">
      <c r="A108" t="s">
        <v>50</v>
      </c>
      <c s="34" t="s">
        <v>147</v>
      </c>
      <c s="34" t="s">
        <v>2403</v>
      </c>
      <c s="35" t="s">
        <v>5</v>
      </c>
      <c s="6" t="s">
        <v>2404</v>
      </c>
      <c s="36" t="s">
        <v>75</v>
      </c>
      <c s="37">
        <v>10</v>
      </c>
      <c s="36">
        <v>0</v>
      </c>
      <c s="36">
        <f>ROUND(G108*H108,6)</f>
      </c>
      <c r="L108" s="38">
        <v>0</v>
      </c>
      <c s="32">
        <f>ROUND(ROUND(L108,2)*ROUND(G108,3),2)</f>
      </c>
      <c s="36" t="s">
        <v>970</v>
      </c>
      <c>
        <f>(M108*21)/100</f>
      </c>
      <c t="s">
        <v>28</v>
      </c>
    </row>
    <row r="109" spans="1:5" ht="12.75">
      <c r="A109" s="35" t="s">
        <v>56</v>
      </c>
      <c r="E109" s="39" t="s">
        <v>5</v>
      </c>
    </row>
    <row r="110" spans="1:5" ht="12.75">
      <c r="A110" s="35" t="s">
        <v>57</v>
      </c>
      <c r="E110" s="40" t="s">
        <v>2353</v>
      </c>
    </row>
    <row r="111" spans="1:5" ht="25.5">
      <c r="A111" t="s">
        <v>58</v>
      </c>
      <c r="E111" s="39" t="s">
        <v>2402</v>
      </c>
    </row>
    <row r="112" spans="1:16" ht="12.75">
      <c r="A112" t="s">
        <v>50</v>
      </c>
      <c s="34" t="s">
        <v>151</v>
      </c>
      <c s="34" t="s">
        <v>2405</v>
      </c>
      <c s="35" t="s">
        <v>5</v>
      </c>
      <c s="6" t="s">
        <v>2406</v>
      </c>
      <c s="36" t="s">
        <v>75</v>
      </c>
      <c s="37">
        <v>2</v>
      </c>
      <c s="36">
        <v>0</v>
      </c>
      <c s="36">
        <f>ROUND(G112*H112,6)</f>
      </c>
      <c r="L112" s="38">
        <v>0</v>
      </c>
      <c s="32">
        <f>ROUND(ROUND(L112,2)*ROUND(G112,3),2)</f>
      </c>
      <c s="36" t="s">
        <v>970</v>
      </c>
      <c>
        <f>(M112*21)/100</f>
      </c>
      <c t="s">
        <v>28</v>
      </c>
    </row>
    <row r="113" spans="1:5" ht="12.75">
      <c r="A113" s="35" t="s">
        <v>56</v>
      </c>
      <c r="E113" s="39" t="s">
        <v>5</v>
      </c>
    </row>
    <row r="114" spans="1:5" ht="12.75">
      <c r="A114" s="35" t="s">
        <v>57</v>
      </c>
      <c r="E114" s="40" t="s">
        <v>2353</v>
      </c>
    </row>
    <row r="115" spans="1:5" ht="63.75">
      <c r="A115" t="s">
        <v>58</v>
      </c>
      <c r="E115" s="39" t="s">
        <v>2283</v>
      </c>
    </row>
    <row r="116" spans="1:16" ht="12.75">
      <c r="A116" t="s">
        <v>50</v>
      </c>
      <c s="34" t="s">
        <v>155</v>
      </c>
      <c s="34" t="s">
        <v>2407</v>
      </c>
      <c s="35" t="s">
        <v>5</v>
      </c>
      <c s="6" t="s">
        <v>2408</v>
      </c>
      <c s="36" t="s">
        <v>79</v>
      </c>
      <c s="37">
        <v>5</v>
      </c>
      <c s="36">
        <v>0</v>
      </c>
      <c s="36">
        <f>ROUND(G116*H116,6)</f>
      </c>
      <c r="L116" s="38">
        <v>0</v>
      </c>
      <c s="32">
        <f>ROUND(ROUND(L116,2)*ROUND(G116,3),2)</f>
      </c>
      <c s="36" t="s">
        <v>970</v>
      </c>
      <c>
        <f>(M116*21)/100</f>
      </c>
      <c t="s">
        <v>28</v>
      </c>
    </row>
    <row r="117" spans="1:5" ht="12.75">
      <c r="A117" s="35" t="s">
        <v>56</v>
      </c>
      <c r="E117" s="39" t="s">
        <v>5</v>
      </c>
    </row>
    <row r="118" spans="1:5" ht="12.75">
      <c r="A118" s="35" t="s">
        <v>57</v>
      </c>
      <c r="E118" s="40" t="s">
        <v>2353</v>
      </c>
    </row>
    <row r="119" spans="1:5" ht="63.75">
      <c r="A119" t="s">
        <v>58</v>
      </c>
      <c r="E119" s="39" t="s">
        <v>2386</v>
      </c>
    </row>
    <row r="120" spans="1:16" ht="12.75">
      <c r="A120" t="s">
        <v>50</v>
      </c>
      <c s="34" t="s">
        <v>158</v>
      </c>
      <c s="34" t="s">
        <v>2409</v>
      </c>
      <c s="35" t="s">
        <v>5</v>
      </c>
      <c s="6" t="s">
        <v>2410</v>
      </c>
      <c s="36" t="s">
        <v>79</v>
      </c>
      <c s="37">
        <v>50</v>
      </c>
      <c s="36">
        <v>0</v>
      </c>
      <c s="36">
        <f>ROUND(G120*H120,6)</f>
      </c>
      <c r="L120" s="38">
        <v>0</v>
      </c>
      <c s="32">
        <f>ROUND(ROUND(L120,2)*ROUND(G120,3),2)</f>
      </c>
      <c s="36" t="s">
        <v>970</v>
      </c>
      <c>
        <f>(M120*21)/100</f>
      </c>
      <c t="s">
        <v>28</v>
      </c>
    </row>
    <row r="121" spans="1:5" ht="12.75">
      <c r="A121" s="35" t="s">
        <v>56</v>
      </c>
      <c r="E121" s="39" t="s">
        <v>5</v>
      </c>
    </row>
    <row r="122" spans="1:5" ht="12.75">
      <c r="A122" s="35" t="s">
        <v>57</v>
      </c>
      <c r="E122" s="40" t="s">
        <v>2353</v>
      </c>
    </row>
    <row r="123" spans="1:5" ht="63.75">
      <c r="A123" t="s">
        <v>58</v>
      </c>
      <c r="E123" s="39" t="s">
        <v>2386</v>
      </c>
    </row>
    <row r="124" spans="1:13" ht="12.75">
      <c r="A124" t="s">
        <v>47</v>
      </c>
      <c r="C124" s="31" t="s">
        <v>2411</v>
      </c>
      <c r="E124" s="33" t="s">
        <v>2412</v>
      </c>
      <c r="J124" s="32">
        <f>0</f>
      </c>
      <c s="32">
        <f>0</f>
      </c>
      <c s="32">
        <f>0+L125+L129+L133+L137+L141+L145+L149+L153+L157</f>
      </c>
      <c s="32">
        <f>0+M125+M129+M133+M137+M141+M145+M149+M153+M157</f>
      </c>
    </row>
    <row r="125" spans="1:16" ht="25.5">
      <c r="A125" t="s">
        <v>50</v>
      </c>
      <c s="34" t="s">
        <v>162</v>
      </c>
      <c s="34" t="s">
        <v>2413</v>
      </c>
      <c s="35" t="s">
        <v>5</v>
      </c>
      <c s="6" t="s">
        <v>2414</v>
      </c>
      <c s="36" t="s">
        <v>75</v>
      </c>
      <c s="37">
        <v>1</v>
      </c>
      <c s="36">
        <v>0</v>
      </c>
      <c s="36">
        <f>ROUND(G125*H125,6)</f>
      </c>
      <c r="L125" s="38">
        <v>0</v>
      </c>
      <c s="32">
        <f>ROUND(ROUND(L125,2)*ROUND(G125,3),2)</f>
      </c>
      <c s="36" t="s">
        <v>970</v>
      </c>
      <c>
        <f>(M125*21)/100</f>
      </c>
      <c t="s">
        <v>28</v>
      </c>
    </row>
    <row r="126" spans="1:5" ht="12.75">
      <c r="A126" s="35" t="s">
        <v>56</v>
      </c>
      <c r="E126" s="39" t="s">
        <v>5</v>
      </c>
    </row>
    <row r="127" spans="1:5" ht="12.75">
      <c r="A127" s="35" t="s">
        <v>57</v>
      </c>
      <c r="E127" s="40" t="s">
        <v>2353</v>
      </c>
    </row>
    <row r="128" spans="1:5" ht="51">
      <c r="A128" t="s">
        <v>58</v>
      </c>
      <c r="E128" s="39" t="s">
        <v>2415</v>
      </c>
    </row>
    <row r="129" spans="1:16" ht="38.25">
      <c r="A129" t="s">
        <v>50</v>
      </c>
      <c s="34" t="s">
        <v>165</v>
      </c>
      <c s="34" t="s">
        <v>2416</v>
      </c>
      <c s="35" t="s">
        <v>5</v>
      </c>
      <c s="6" t="s">
        <v>2417</v>
      </c>
      <c s="36" t="s">
        <v>75</v>
      </c>
      <c s="37">
        <v>1</v>
      </c>
      <c s="36">
        <v>0</v>
      </c>
      <c s="36">
        <f>ROUND(G129*H129,6)</f>
      </c>
      <c r="L129" s="38">
        <v>0</v>
      </c>
      <c s="32">
        <f>ROUND(ROUND(L129,2)*ROUND(G129,3),2)</f>
      </c>
      <c s="36" t="s">
        <v>970</v>
      </c>
      <c>
        <f>(M129*21)/100</f>
      </c>
      <c t="s">
        <v>28</v>
      </c>
    </row>
    <row r="130" spans="1:5" ht="12.75">
      <c r="A130" s="35" t="s">
        <v>56</v>
      </c>
      <c r="E130" s="39" t="s">
        <v>5</v>
      </c>
    </row>
    <row r="131" spans="1:5" ht="12.75">
      <c r="A131" s="35" t="s">
        <v>57</v>
      </c>
      <c r="E131" s="40" t="s">
        <v>2353</v>
      </c>
    </row>
    <row r="132" spans="1:5" ht="51">
      <c r="A132" t="s">
        <v>58</v>
      </c>
      <c r="E132" s="39" t="s">
        <v>2415</v>
      </c>
    </row>
    <row r="133" spans="1:16" ht="25.5">
      <c r="A133" t="s">
        <v>50</v>
      </c>
      <c s="34" t="s">
        <v>169</v>
      </c>
      <c s="34" t="s">
        <v>2418</v>
      </c>
      <c s="35" t="s">
        <v>5</v>
      </c>
      <c s="6" t="s">
        <v>2419</v>
      </c>
      <c s="36" t="s">
        <v>75</v>
      </c>
      <c s="37">
        <v>1</v>
      </c>
      <c s="36">
        <v>0</v>
      </c>
      <c s="36">
        <f>ROUND(G133*H133,6)</f>
      </c>
      <c r="L133" s="38">
        <v>0</v>
      </c>
      <c s="32">
        <f>ROUND(ROUND(L133,2)*ROUND(G133,3),2)</f>
      </c>
      <c s="36" t="s">
        <v>970</v>
      </c>
      <c>
        <f>(M133*21)/100</f>
      </c>
      <c t="s">
        <v>28</v>
      </c>
    </row>
    <row r="134" spans="1:5" ht="12.75">
      <c r="A134" s="35" t="s">
        <v>56</v>
      </c>
      <c r="E134" s="39" t="s">
        <v>5</v>
      </c>
    </row>
    <row r="135" spans="1:5" ht="12.75">
      <c r="A135" s="35" t="s">
        <v>57</v>
      </c>
      <c r="E135" s="40" t="s">
        <v>2353</v>
      </c>
    </row>
    <row r="136" spans="1:5" ht="51">
      <c r="A136" t="s">
        <v>58</v>
      </c>
      <c r="E136" s="39" t="s">
        <v>2420</v>
      </c>
    </row>
    <row r="137" spans="1:16" ht="12.75">
      <c r="A137" t="s">
        <v>50</v>
      </c>
      <c s="34" t="s">
        <v>173</v>
      </c>
      <c s="34" t="s">
        <v>2421</v>
      </c>
      <c s="35" t="s">
        <v>5</v>
      </c>
      <c s="6" t="s">
        <v>2422</v>
      </c>
      <c s="36" t="s">
        <v>75</v>
      </c>
      <c s="37">
        <v>3</v>
      </c>
      <c s="36">
        <v>0</v>
      </c>
      <c s="36">
        <f>ROUND(G137*H137,6)</f>
      </c>
      <c r="L137" s="38">
        <v>0</v>
      </c>
      <c s="32">
        <f>ROUND(ROUND(L137,2)*ROUND(G137,3),2)</f>
      </c>
      <c s="36" t="s">
        <v>970</v>
      </c>
      <c>
        <f>(M137*21)/100</f>
      </c>
      <c t="s">
        <v>28</v>
      </c>
    </row>
    <row r="138" spans="1:5" ht="12.75">
      <c r="A138" s="35" t="s">
        <v>56</v>
      </c>
      <c r="E138" s="39" t="s">
        <v>5</v>
      </c>
    </row>
    <row r="139" spans="1:5" ht="12.75">
      <c r="A139" s="35" t="s">
        <v>57</v>
      </c>
      <c r="E139" s="40" t="s">
        <v>2353</v>
      </c>
    </row>
    <row r="140" spans="1:5" ht="51">
      <c r="A140" t="s">
        <v>58</v>
      </c>
      <c r="E140" s="39" t="s">
        <v>2423</v>
      </c>
    </row>
    <row r="141" spans="1:16" ht="25.5">
      <c r="A141" t="s">
        <v>50</v>
      </c>
      <c s="34" t="s">
        <v>177</v>
      </c>
      <c s="34" t="s">
        <v>2424</v>
      </c>
      <c s="35" t="s">
        <v>5</v>
      </c>
      <c s="6" t="s">
        <v>2425</v>
      </c>
      <c s="36" t="s">
        <v>75</v>
      </c>
      <c s="37">
        <v>4</v>
      </c>
      <c s="36">
        <v>0</v>
      </c>
      <c s="36">
        <f>ROUND(G141*H141,6)</f>
      </c>
      <c r="L141" s="38">
        <v>0</v>
      </c>
      <c s="32">
        <f>ROUND(ROUND(L141,2)*ROUND(G141,3),2)</f>
      </c>
      <c s="36" t="s">
        <v>970</v>
      </c>
      <c>
        <f>(M141*21)/100</f>
      </c>
      <c t="s">
        <v>28</v>
      </c>
    </row>
    <row r="142" spans="1:5" ht="12.75">
      <c r="A142" s="35" t="s">
        <v>56</v>
      </c>
      <c r="E142" s="39" t="s">
        <v>5</v>
      </c>
    </row>
    <row r="143" spans="1:5" ht="12.75">
      <c r="A143" s="35" t="s">
        <v>57</v>
      </c>
      <c r="E143" s="40" t="s">
        <v>2353</v>
      </c>
    </row>
    <row r="144" spans="1:5" ht="25.5">
      <c r="A144" t="s">
        <v>58</v>
      </c>
      <c r="E144" s="39" t="s">
        <v>2378</v>
      </c>
    </row>
    <row r="145" spans="1:16" ht="12.75">
      <c r="A145" t="s">
        <v>50</v>
      </c>
      <c s="34" t="s">
        <v>181</v>
      </c>
      <c s="34" t="s">
        <v>2426</v>
      </c>
      <c s="35" t="s">
        <v>5</v>
      </c>
      <c s="6" t="s">
        <v>2427</v>
      </c>
      <c s="36" t="s">
        <v>75</v>
      </c>
      <c s="37">
        <v>2</v>
      </c>
      <c s="36">
        <v>0</v>
      </c>
      <c s="36">
        <f>ROUND(G145*H145,6)</f>
      </c>
      <c r="L145" s="38">
        <v>0</v>
      </c>
      <c s="32">
        <f>ROUND(ROUND(L145,2)*ROUND(G145,3),2)</f>
      </c>
      <c s="36" t="s">
        <v>970</v>
      </c>
      <c>
        <f>(M145*21)/100</f>
      </c>
      <c t="s">
        <v>28</v>
      </c>
    </row>
    <row r="146" spans="1:5" ht="12.75">
      <c r="A146" s="35" t="s">
        <v>56</v>
      </c>
      <c r="E146" s="39" t="s">
        <v>5</v>
      </c>
    </row>
    <row r="147" spans="1:5" ht="12.75">
      <c r="A147" s="35" t="s">
        <v>57</v>
      </c>
      <c r="E147" s="40" t="s">
        <v>2353</v>
      </c>
    </row>
    <row r="148" spans="1:5" ht="25.5">
      <c r="A148" t="s">
        <v>58</v>
      </c>
      <c r="E148" s="39" t="s">
        <v>2378</v>
      </c>
    </row>
    <row r="149" spans="1:16" ht="12.75">
      <c r="A149" t="s">
        <v>50</v>
      </c>
      <c s="34" t="s">
        <v>185</v>
      </c>
      <c s="34" t="s">
        <v>2428</v>
      </c>
      <c s="35" t="s">
        <v>5</v>
      </c>
      <c s="6" t="s">
        <v>2429</v>
      </c>
      <c s="36" t="s">
        <v>75</v>
      </c>
      <c s="37">
        <v>1</v>
      </c>
      <c s="36">
        <v>0</v>
      </c>
      <c s="36">
        <f>ROUND(G149*H149,6)</f>
      </c>
      <c r="L149" s="38">
        <v>0</v>
      </c>
      <c s="32">
        <f>ROUND(ROUND(L149,2)*ROUND(G149,3),2)</f>
      </c>
      <c s="36" t="s">
        <v>970</v>
      </c>
      <c>
        <f>(M149*21)/100</f>
      </c>
      <c t="s">
        <v>28</v>
      </c>
    </row>
    <row r="150" spans="1:5" ht="12.75">
      <c r="A150" s="35" t="s">
        <v>56</v>
      </c>
      <c r="E150" s="39" t="s">
        <v>5</v>
      </c>
    </row>
    <row r="151" spans="1:5" ht="12.75">
      <c r="A151" s="35" t="s">
        <v>57</v>
      </c>
      <c r="E151" s="40" t="s">
        <v>2353</v>
      </c>
    </row>
    <row r="152" spans="1:5" ht="63.75">
      <c r="A152" t="s">
        <v>58</v>
      </c>
      <c r="E152" s="39" t="s">
        <v>2283</v>
      </c>
    </row>
    <row r="153" spans="1:16" ht="12.75">
      <c r="A153" t="s">
        <v>50</v>
      </c>
      <c s="34" t="s">
        <v>682</v>
      </c>
      <c s="34" t="s">
        <v>2430</v>
      </c>
      <c s="35" t="s">
        <v>5</v>
      </c>
      <c s="6" t="s">
        <v>2431</v>
      </c>
      <c s="36" t="s">
        <v>75</v>
      </c>
      <c s="37">
        <v>3</v>
      </c>
      <c s="36">
        <v>0</v>
      </c>
      <c s="36">
        <f>ROUND(G153*H153,6)</f>
      </c>
      <c r="L153" s="38">
        <v>0</v>
      </c>
      <c s="32">
        <f>ROUND(ROUND(L153,2)*ROUND(G153,3),2)</f>
      </c>
      <c s="36" t="s">
        <v>970</v>
      </c>
      <c>
        <f>(M153*21)/100</f>
      </c>
      <c t="s">
        <v>28</v>
      </c>
    </row>
    <row r="154" spans="1:5" ht="12.75">
      <c r="A154" s="35" t="s">
        <v>56</v>
      </c>
      <c r="E154" s="39" t="s">
        <v>5</v>
      </c>
    </row>
    <row r="155" spans="1:5" ht="12.75">
      <c r="A155" s="35" t="s">
        <v>57</v>
      </c>
      <c r="E155" s="40" t="s">
        <v>2353</v>
      </c>
    </row>
    <row r="156" spans="1:5" ht="63.75">
      <c r="A156" t="s">
        <v>58</v>
      </c>
      <c r="E156" s="39" t="s">
        <v>2283</v>
      </c>
    </row>
    <row r="157" spans="1:16" ht="12.75">
      <c r="A157" t="s">
        <v>50</v>
      </c>
      <c s="34" t="s">
        <v>686</v>
      </c>
      <c s="34" t="s">
        <v>2432</v>
      </c>
      <c s="35" t="s">
        <v>5</v>
      </c>
      <c s="6" t="s">
        <v>2433</v>
      </c>
      <c s="36" t="s">
        <v>75</v>
      </c>
      <c s="37">
        <v>1</v>
      </c>
      <c s="36">
        <v>0</v>
      </c>
      <c s="36">
        <f>ROUND(G157*H157,6)</f>
      </c>
      <c r="L157" s="38">
        <v>0</v>
      </c>
      <c s="32">
        <f>ROUND(ROUND(L157,2)*ROUND(G157,3),2)</f>
      </c>
      <c s="36" t="s">
        <v>970</v>
      </c>
      <c>
        <f>(M157*21)/100</f>
      </c>
      <c t="s">
        <v>28</v>
      </c>
    </row>
    <row r="158" spans="1:5" ht="12.75">
      <c r="A158" s="35" t="s">
        <v>56</v>
      </c>
      <c r="E158" s="39" t="s">
        <v>5</v>
      </c>
    </row>
    <row r="159" spans="1:5" ht="12.75">
      <c r="A159" s="35" t="s">
        <v>57</v>
      </c>
      <c r="E159" s="40" t="s">
        <v>2353</v>
      </c>
    </row>
    <row r="160" spans="1:5" ht="63.75">
      <c r="A160" t="s">
        <v>58</v>
      </c>
      <c r="E160" s="39" t="s">
        <v>2283</v>
      </c>
    </row>
    <row r="161" spans="1:13" ht="12.75">
      <c r="A161" t="s">
        <v>47</v>
      </c>
      <c r="C161" s="31" t="s">
        <v>2284</v>
      </c>
      <c r="E161" s="33" t="s">
        <v>2285</v>
      </c>
      <c r="J161" s="32">
        <f>0</f>
      </c>
      <c s="32">
        <f>0</f>
      </c>
      <c s="32">
        <f>0+L162+L166+L170+L174+L178+L182+L186+L190+L194+L198+L202+L206+L210+L214+L218+L222</f>
      </c>
      <c s="32">
        <f>0+M162+M166+M170+M174+M178+M182+M186+M190+M194+M198+M202+M206+M210+M214+M218+M222</f>
      </c>
    </row>
    <row r="162" spans="1:16" ht="12.75">
      <c r="A162" t="s">
        <v>50</v>
      </c>
      <c s="34" t="s">
        <v>189</v>
      </c>
      <c s="34" t="s">
        <v>2434</v>
      </c>
      <c s="35" t="s">
        <v>5</v>
      </c>
      <c s="6" t="s">
        <v>2435</v>
      </c>
      <c s="36" t="s">
        <v>75</v>
      </c>
      <c s="37">
        <v>2</v>
      </c>
      <c s="36">
        <v>0</v>
      </c>
      <c s="36">
        <f>ROUND(G162*H162,6)</f>
      </c>
      <c r="L162" s="38">
        <v>0</v>
      </c>
      <c s="32">
        <f>ROUND(ROUND(L162,2)*ROUND(G162,3),2)</f>
      </c>
      <c s="36" t="s">
        <v>970</v>
      </c>
      <c>
        <f>(M162*21)/100</f>
      </c>
      <c t="s">
        <v>28</v>
      </c>
    </row>
    <row r="163" spans="1:5" ht="12.75">
      <c r="A163" s="35" t="s">
        <v>56</v>
      </c>
      <c r="E163" s="39" t="s">
        <v>5</v>
      </c>
    </row>
    <row r="164" spans="1:5" ht="12.75">
      <c r="A164" s="35" t="s">
        <v>57</v>
      </c>
      <c r="E164" s="40" t="s">
        <v>2353</v>
      </c>
    </row>
    <row r="165" spans="1:5" ht="51">
      <c r="A165" t="s">
        <v>58</v>
      </c>
      <c r="E165" s="39" t="s">
        <v>2436</v>
      </c>
    </row>
    <row r="166" spans="1:16" ht="12.75">
      <c r="A166" t="s">
        <v>50</v>
      </c>
      <c s="34" t="s">
        <v>193</v>
      </c>
      <c s="34" t="s">
        <v>2437</v>
      </c>
      <c s="35" t="s">
        <v>5</v>
      </c>
      <c s="6" t="s">
        <v>2438</v>
      </c>
      <c s="36" t="s">
        <v>75</v>
      </c>
      <c s="37">
        <v>1</v>
      </c>
      <c s="36">
        <v>0</v>
      </c>
      <c s="36">
        <f>ROUND(G166*H166,6)</f>
      </c>
      <c r="L166" s="38">
        <v>0</v>
      </c>
      <c s="32">
        <f>ROUND(ROUND(L166,2)*ROUND(G166,3),2)</f>
      </c>
      <c s="36" t="s">
        <v>970</v>
      </c>
      <c>
        <f>(M166*21)/100</f>
      </c>
      <c t="s">
        <v>28</v>
      </c>
    </row>
    <row r="167" spans="1:5" ht="12.75">
      <c r="A167" s="35" t="s">
        <v>56</v>
      </c>
      <c r="E167" s="39" t="s">
        <v>5</v>
      </c>
    </row>
    <row r="168" spans="1:5" ht="12.75">
      <c r="A168" s="35" t="s">
        <v>57</v>
      </c>
      <c r="E168" s="40" t="s">
        <v>2353</v>
      </c>
    </row>
    <row r="169" spans="1:5" ht="51">
      <c r="A169" t="s">
        <v>58</v>
      </c>
      <c r="E169" s="39" t="s">
        <v>2436</v>
      </c>
    </row>
    <row r="170" spans="1:16" ht="12.75">
      <c r="A170" t="s">
        <v>50</v>
      </c>
      <c s="34" t="s">
        <v>197</v>
      </c>
      <c s="34" t="s">
        <v>2439</v>
      </c>
      <c s="35" t="s">
        <v>5</v>
      </c>
      <c s="6" t="s">
        <v>2440</v>
      </c>
      <c s="36" t="s">
        <v>75</v>
      </c>
      <c s="37">
        <v>1</v>
      </c>
      <c s="36">
        <v>0</v>
      </c>
      <c s="36">
        <f>ROUND(G170*H170,6)</f>
      </c>
      <c r="L170" s="38">
        <v>0</v>
      </c>
      <c s="32">
        <f>ROUND(ROUND(L170,2)*ROUND(G170,3),2)</f>
      </c>
      <c s="36" t="s">
        <v>970</v>
      </c>
      <c>
        <f>(M170*21)/100</f>
      </c>
      <c t="s">
        <v>28</v>
      </c>
    </row>
    <row r="171" spans="1:5" ht="12.75">
      <c r="A171" s="35" t="s">
        <v>56</v>
      </c>
      <c r="E171" s="39" t="s">
        <v>5</v>
      </c>
    </row>
    <row r="172" spans="1:5" ht="12.75">
      <c r="A172" s="35" t="s">
        <v>57</v>
      </c>
      <c r="E172" s="40" t="s">
        <v>2353</v>
      </c>
    </row>
    <row r="173" spans="1:5" ht="51">
      <c r="A173" t="s">
        <v>58</v>
      </c>
      <c r="E173" s="39" t="s">
        <v>2436</v>
      </c>
    </row>
    <row r="174" spans="1:16" ht="25.5">
      <c r="A174" t="s">
        <v>50</v>
      </c>
      <c s="34" t="s">
        <v>201</v>
      </c>
      <c s="34" t="s">
        <v>2441</v>
      </c>
      <c s="35" t="s">
        <v>5</v>
      </c>
      <c s="6" t="s">
        <v>2442</v>
      </c>
      <c s="36" t="s">
        <v>75</v>
      </c>
      <c s="37">
        <v>1</v>
      </c>
      <c s="36">
        <v>0</v>
      </c>
      <c s="36">
        <f>ROUND(G174*H174,6)</f>
      </c>
      <c r="L174" s="38">
        <v>0</v>
      </c>
      <c s="32">
        <f>ROUND(ROUND(L174,2)*ROUND(G174,3),2)</f>
      </c>
      <c s="36" t="s">
        <v>970</v>
      </c>
      <c>
        <f>(M174*21)/100</f>
      </c>
      <c t="s">
        <v>28</v>
      </c>
    </row>
    <row r="175" spans="1:5" ht="12.75">
      <c r="A175" s="35" t="s">
        <v>56</v>
      </c>
      <c r="E175" s="39" t="s">
        <v>5</v>
      </c>
    </row>
    <row r="176" spans="1:5" ht="12.75">
      <c r="A176" s="35" t="s">
        <v>57</v>
      </c>
      <c r="E176" s="40" t="s">
        <v>2353</v>
      </c>
    </row>
    <row r="177" spans="1:5" ht="51">
      <c r="A177" t="s">
        <v>58</v>
      </c>
      <c r="E177" s="39" t="s">
        <v>2436</v>
      </c>
    </row>
    <row r="178" spans="1:16" ht="25.5">
      <c r="A178" t="s">
        <v>50</v>
      </c>
      <c s="34" t="s">
        <v>205</v>
      </c>
      <c s="34" t="s">
        <v>2286</v>
      </c>
      <c s="35" t="s">
        <v>5</v>
      </c>
      <c s="6" t="s">
        <v>2287</v>
      </c>
      <c s="36" t="s">
        <v>75</v>
      </c>
      <c s="37">
        <v>1</v>
      </c>
      <c s="36">
        <v>0</v>
      </c>
      <c s="36">
        <f>ROUND(G178*H178,6)</f>
      </c>
      <c r="L178" s="38">
        <v>0</v>
      </c>
      <c s="32">
        <f>ROUND(ROUND(L178,2)*ROUND(G178,3),2)</f>
      </c>
      <c s="36" t="s">
        <v>970</v>
      </c>
      <c>
        <f>(M178*21)/100</f>
      </c>
      <c t="s">
        <v>28</v>
      </c>
    </row>
    <row r="179" spans="1:5" ht="12.75">
      <c r="A179" s="35" t="s">
        <v>56</v>
      </c>
      <c r="E179" s="39" t="s">
        <v>5</v>
      </c>
    </row>
    <row r="180" spans="1:5" ht="12.75">
      <c r="A180" s="35" t="s">
        <v>57</v>
      </c>
      <c r="E180" s="40" t="s">
        <v>2353</v>
      </c>
    </row>
    <row r="181" spans="1:5" ht="63.75">
      <c r="A181" t="s">
        <v>58</v>
      </c>
      <c r="E181" s="39" t="s">
        <v>2293</v>
      </c>
    </row>
    <row r="182" spans="1:16" ht="12.75">
      <c r="A182" t="s">
        <v>50</v>
      </c>
      <c s="34" t="s">
        <v>209</v>
      </c>
      <c s="34" t="s">
        <v>2443</v>
      </c>
      <c s="35" t="s">
        <v>5</v>
      </c>
      <c s="6" t="s">
        <v>2444</v>
      </c>
      <c s="36" t="s">
        <v>75</v>
      </c>
      <c s="37">
        <v>1</v>
      </c>
      <c s="36">
        <v>0</v>
      </c>
      <c s="36">
        <f>ROUND(G182*H182,6)</f>
      </c>
      <c r="L182" s="38">
        <v>0</v>
      </c>
      <c s="32">
        <f>ROUND(ROUND(L182,2)*ROUND(G182,3),2)</f>
      </c>
      <c s="36" t="s">
        <v>970</v>
      </c>
      <c>
        <f>(M182*21)/100</f>
      </c>
      <c t="s">
        <v>28</v>
      </c>
    </row>
    <row r="183" spans="1:5" ht="12.75">
      <c r="A183" s="35" t="s">
        <v>56</v>
      </c>
      <c r="E183" s="39" t="s">
        <v>5</v>
      </c>
    </row>
    <row r="184" spans="1:5" ht="12.75">
      <c r="A184" s="35" t="s">
        <v>57</v>
      </c>
      <c r="E184" s="40" t="s">
        <v>2353</v>
      </c>
    </row>
    <row r="185" spans="1:5" ht="38.25">
      <c r="A185" t="s">
        <v>58</v>
      </c>
      <c r="E185" s="39" t="s">
        <v>2445</v>
      </c>
    </row>
    <row r="186" spans="1:16" ht="12.75">
      <c r="A186" t="s">
        <v>50</v>
      </c>
      <c s="34" t="s">
        <v>213</v>
      </c>
      <c s="34" t="s">
        <v>2446</v>
      </c>
      <c s="35" t="s">
        <v>5</v>
      </c>
      <c s="6" t="s">
        <v>2447</v>
      </c>
      <c s="36" t="s">
        <v>75</v>
      </c>
      <c s="37">
        <v>3</v>
      </c>
      <c s="36">
        <v>0</v>
      </c>
      <c s="36">
        <f>ROUND(G186*H186,6)</f>
      </c>
      <c r="L186" s="38">
        <v>0</v>
      </c>
      <c s="32">
        <f>ROUND(ROUND(L186,2)*ROUND(G186,3),2)</f>
      </c>
      <c s="36" t="s">
        <v>970</v>
      </c>
      <c>
        <f>(M186*21)/100</f>
      </c>
      <c t="s">
        <v>28</v>
      </c>
    </row>
    <row r="187" spans="1:5" ht="12.75">
      <c r="A187" s="35" t="s">
        <v>56</v>
      </c>
      <c r="E187" s="39" t="s">
        <v>5</v>
      </c>
    </row>
    <row r="188" spans="1:5" ht="12.75">
      <c r="A188" s="35" t="s">
        <v>57</v>
      </c>
      <c r="E188" s="40" t="s">
        <v>2353</v>
      </c>
    </row>
    <row r="189" spans="1:5" ht="38.25">
      <c r="A189" t="s">
        <v>58</v>
      </c>
      <c r="E189" s="39" t="s">
        <v>2448</v>
      </c>
    </row>
    <row r="190" spans="1:16" ht="12.75">
      <c r="A190" t="s">
        <v>50</v>
      </c>
      <c s="34" t="s">
        <v>218</v>
      </c>
      <c s="34" t="s">
        <v>2449</v>
      </c>
      <c s="35" t="s">
        <v>5</v>
      </c>
      <c s="6" t="s">
        <v>2450</v>
      </c>
      <c s="36" t="s">
        <v>75</v>
      </c>
      <c s="37">
        <v>3</v>
      </c>
      <c s="36">
        <v>0</v>
      </c>
      <c s="36">
        <f>ROUND(G190*H190,6)</f>
      </c>
      <c r="L190" s="38">
        <v>0</v>
      </c>
      <c s="32">
        <f>ROUND(ROUND(L190,2)*ROUND(G190,3),2)</f>
      </c>
      <c s="36" t="s">
        <v>970</v>
      </c>
      <c>
        <f>(M190*21)/100</f>
      </c>
      <c t="s">
        <v>28</v>
      </c>
    </row>
    <row r="191" spans="1:5" ht="12.75">
      <c r="A191" s="35" t="s">
        <v>56</v>
      </c>
      <c r="E191" s="39" t="s">
        <v>5</v>
      </c>
    </row>
    <row r="192" spans="1:5" ht="12.75">
      <c r="A192" s="35" t="s">
        <v>57</v>
      </c>
      <c r="E192" s="40" t="s">
        <v>2353</v>
      </c>
    </row>
    <row r="193" spans="1:5" ht="38.25">
      <c r="A193" t="s">
        <v>58</v>
      </c>
      <c r="E193" s="39" t="s">
        <v>2448</v>
      </c>
    </row>
    <row r="194" spans="1:16" ht="25.5">
      <c r="A194" t="s">
        <v>50</v>
      </c>
      <c s="34" t="s">
        <v>222</v>
      </c>
      <c s="34" t="s">
        <v>2451</v>
      </c>
      <c s="35" t="s">
        <v>5</v>
      </c>
      <c s="6" t="s">
        <v>2452</v>
      </c>
      <c s="36" t="s">
        <v>75</v>
      </c>
      <c s="37">
        <v>3</v>
      </c>
      <c s="36">
        <v>0</v>
      </c>
      <c s="36">
        <f>ROUND(G194*H194,6)</f>
      </c>
      <c r="L194" s="38">
        <v>0</v>
      </c>
      <c s="32">
        <f>ROUND(ROUND(L194,2)*ROUND(G194,3),2)</f>
      </c>
      <c s="36" t="s">
        <v>970</v>
      </c>
      <c>
        <f>(M194*21)/100</f>
      </c>
      <c t="s">
        <v>28</v>
      </c>
    </row>
    <row r="195" spans="1:5" ht="12.75">
      <c r="A195" s="35" t="s">
        <v>56</v>
      </c>
      <c r="E195" s="39" t="s">
        <v>5</v>
      </c>
    </row>
    <row r="196" spans="1:5" ht="12.75">
      <c r="A196" s="35" t="s">
        <v>57</v>
      </c>
      <c r="E196" s="40" t="s">
        <v>2353</v>
      </c>
    </row>
    <row r="197" spans="1:5" ht="38.25">
      <c r="A197" t="s">
        <v>58</v>
      </c>
      <c r="E197" s="39" t="s">
        <v>2448</v>
      </c>
    </row>
    <row r="198" spans="1:16" ht="12.75">
      <c r="A198" t="s">
        <v>50</v>
      </c>
      <c s="34" t="s">
        <v>226</v>
      </c>
      <c s="34" t="s">
        <v>2453</v>
      </c>
      <c s="35" t="s">
        <v>5</v>
      </c>
      <c s="6" t="s">
        <v>2454</v>
      </c>
      <c s="36" t="s">
        <v>75</v>
      </c>
      <c s="37">
        <v>1</v>
      </c>
      <c s="36">
        <v>0</v>
      </c>
      <c s="36">
        <f>ROUND(G198*H198,6)</f>
      </c>
      <c r="L198" s="38">
        <v>0</v>
      </c>
      <c s="32">
        <f>ROUND(ROUND(L198,2)*ROUND(G198,3),2)</f>
      </c>
      <c s="36" t="s">
        <v>970</v>
      </c>
      <c>
        <f>(M198*21)/100</f>
      </c>
      <c t="s">
        <v>28</v>
      </c>
    </row>
    <row r="199" spans="1:5" ht="12.75">
      <c r="A199" s="35" t="s">
        <v>56</v>
      </c>
      <c r="E199" s="39" t="s">
        <v>5</v>
      </c>
    </row>
    <row r="200" spans="1:5" ht="12.75">
      <c r="A200" s="35" t="s">
        <v>57</v>
      </c>
      <c r="E200" s="40" t="s">
        <v>2353</v>
      </c>
    </row>
    <row r="201" spans="1:5" ht="38.25">
      <c r="A201" t="s">
        <v>58</v>
      </c>
      <c r="E201" s="39" t="s">
        <v>2455</v>
      </c>
    </row>
    <row r="202" spans="1:16" ht="12.75">
      <c r="A202" t="s">
        <v>50</v>
      </c>
      <c s="34" t="s">
        <v>230</v>
      </c>
      <c s="34" t="s">
        <v>2456</v>
      </c>
      <c s="35" t="s">
        <v>5</v>
      </c>
      <c s="6" t="s">
        <v>2457</v>
      </c>
      <c s="36" t="s">
        <v>75</v>
      </c>
      <c s="37">
        <v>1</v>
      </c>
      <c s="36">
        <v>0</v>
      </c>
      <c s="36">
        <f>ROUND(G202*H202,6)</f>
      </c>
      <c r="L202" s="38">
        <v>0</v>
      </c>
      <c s="32">
        <f>ROUND(ROUND(L202,2)*ROUND(G202,3),2)</f>
      </c>
      <c s="36" t="s">
        <v>970</v>
      </c>
      <c>
        <f>(M202*21)/100</f>
      </c>
      <c t="s">
        <v>28</v>
      </c>
    </row>
    <row r="203" spans="1:5" ht="12.75">
      <c r="A203" s="35" t="s">
        <v>56</v>
      </c>
      <c r="E203" s="39" t="s">
        <v>5</v>
      </c>
    </row>
    <row r="204" spans="1:5" ht="12.75">
      <c r="A204" s="35" t="s">
        <v>57</v>
      </c>
      <c r="E204" s="40" t="s">
        <v>2353</v>
      </c>
    </row>
    <row r="205" spans="1:5" ht="38.25">
      <c r="A205" t="s">
        <v>58</v>
      </c>
      <c r="E205" s="39" t="s">
        <v>2455</v>
      </c>
    </row>
    <row r="206" spans="1:16" ht="12.75">
      <c r="A206" t="s">
        <v>50</v>
      </c>
      <c s="34" t="s">
        <v>234</v>
      </c>
      <c s="34" t="s">
        <v>2298</v>
      </c>
      <c s="35" t="s">
        <v>5</v>
      </c>
      <c s="6" t="s">
        <v>2299</v>
      </c>
      <c s="36" t="s">
        <v>54</v>
      </c>
      <c s="37">
        <v>24</v>
      </c>
      <c s="36">
        <v>0</v>
      </c>
      <c s="36">
        <f>ROUND(G206*H206,6)</f>
      </c>
      <c r="L206" s="38">
        <v>0</v>
      </c>
      <c s="32">
        <f>ROUND(ROUND(L206,2)*ROUND(G206,3),2)</f>
      </c>
      <c s="36" t="s">
        <v>970</v>
      </c>
      <c>
        <f>(M206*21)/100</f>
      </c>
      <c t="s">
        <v>28</v>
      </c>
    </row>
    <row r="207" spans="1:5" ht="12.75">
      <c r="A207" s="35" t="s">
        <v>56</v>
      </c>
      <c r="E207" s="39" t="s">
        <v>5</v>
      </c>
    </row>
    <row r="208" spans="1:5" ht="12.75">
      <c r="A208" s="35" t="s">
        <v>57</v>
      </c>
      <c r="E208" s="40" t="s">
        <v>2353</v>
      </c>
    </row>
    <row r="209" spans="1:5" ht="38.25">
      <c r="A209" t="s">
        <v>58</v>
      </c>
      <c r="E209" s="39" t="s">
        <v>2458</v>
      </c>
    </row>
    <row r="210" spans="1:16" ht="12.75">
      <c r="A210" t="s">
        <v>50</v>
      </c>
      <c s="34" t="s">
        <v>238</v>
      </c>
      <c s="34" t="s">
        <v>972</v>
      </c>
      <c s="35" t="s">
        <v>5</v>
      </c>
      <c s="6" t="s">
        <v>973</v>
      </c>
      <c s="36" t="s">
        <v>54</v>
      </c>
      <c s="37">
        <v>8</v>
      </c>
      <c s="36">
        <v>0</v>
      </c>
      <c s="36">
        <f>ROUND(G210*H210,6)</f>
      </c>
      <c r="L210" s="38">
        <v>0</v>
      </c>
      <c s="32">
        <f>ROUND(ROUND(L210,2)*ROUND(G210,3),2)</f>
      </c>
      <c s="36" t="s">
        <v>970</v>
      </c>
      <c>
        <f>(M210*21)/100</f>
      </c>
      <c t="s">
        <v>28</v>
      </c>
    </row>
    <row r="211" spans="1:5" ht="12.75">
      <c r="A211" s="35" t="s">
        <v>56</v>
      </c>
      <c r="E211" s="39" t="s">
        <v>5</v>
      </c>
    </row>
    <row r="212" spans="1:5" ht="12.75">
      <c r="A212" s="35" t="s">
        <v>57</v>
      </c>
      <c r="E212" s="40" t="s">
        <v>2353</v>
      </c>
    </row>
    <row r="213" spans="1:5" ht="38.25">
      <c r="A213" t="s">
        <v>58</v>
      </c>
      <c r="E213" s="39" t="s">
        <v>2459</v>
      </c>
    </row>
    <row r="214" spans="1:16" ht="12.75">
      <c r="A214" t="s">
        <v>50</v>
      </c>
      <c s="34" t="s">
        <v>721</v>
      </c>
      <c s="34" t="s">
        <v>974</v>
      </c>
      <c s="35" t="s">
        <v>5</v>
      </c>
      <c s="6" t="s">
        <v>975</v>
      </c>
      <c s="36" t="s">
        <v>54</v>
      </c>
      <c s="37">
        <v>12</v>
      </c>
      <c s="36">
        <v>0</v>
      </c>
      <c s="36">
        <f>ROUND(G214*H214,6)</f>
      </c>
      <c r="L214" s="38">
        <v>0</v>
      </c>
      <c s="32">
        <f>ROUND(ROUND(L214,2)*ROUND(G214,3),2)</f>
      </c>
      <c s="36" t="s">
        <v>970</v>
      </c>
      <c>
        <f>(M214*21)/100</f>
      </c>
      <c t="s">
        <v>28</v>
      </c>
    </row>
    <row r="215" spans="1:5" ht="12.75">
      <c r="A215" s="35" t="s">
        <v>56</v>
      </c>
      <c r="E215" s="39" t="s">
        <v>5</v>
      </c>
    </row>
    <row r="216" spans="1:5" ht="12.75">
      <c r="A216" s="35" t="s">
        <v>57</v>
      </c>
      <c r="E216" s="40" t="s">
        <v>2353</v>
      </c>
    </row>
    <row r="217" spans="1:5" ht="38.25">
      <c r="A217" t="s">
        <v>58</v>
      </c>
      <c r="E217" s="39" t="s">
        <v>2460</v>
      </c>
    </row>
    <row r="218" spans="1:16" ht="12.75">
      <c r="A218" t="s">
        <v>50</v>
      </c>
      <c s="34" t="s">
        <v>242</v>
      </c>
      <c s="34" t="s">
        <v>2461</v>
      </c>
      <c s="35" t="s">
        <v>5</v>
      </c>
      <c s="6" t="s">
        <v>2462</v>
      </c>
      <c s="36" t="s">
        <v>75</v>
      </c>
      <c s="37">
        <v>1</v>
      </c>
      <c s="36">
        <v>0</v>
      </c>
      <c s="36">
        <f>ROUND(G218*H218,6)</f>
      </c>
      <c r="L218" s="38">
        <v>0</v>
      </c>
      <c s="32">
        <f>ROUND(ROUND(L218,2)*ROUND(G218,3),2)</f>
      </c>
      <c s="36" t="s">
        <v>2369</v>
      </c>
      <c>
        <f>(M218*21)/100</f>
      </c>
      <c t="s">
        <v>28</v>
      </c>
    </row>
    <row r="219" spans="1:5" ht="12.75">
      <c r="A219" s="35" t="s">
        <v>56</v>
      </c>
      <c r="E219" s="39" t="s">
        <v>5</v>
      </c>
    </row>
    <row r="220" spans="1:5" ht="12.75">
      <c r="A220" s="35" t="s">
        <v>57</v>
      </c>
      <c r="E220" s="40" t="s">
        <v>2353</v>
      </c>
    </row>
    <row r="221" spans="1:5" ht="12.75">
      <c r="A221" t="s">
        <v>58</v>
      </c>
      <c r="E221" s="39" t="s">
        <v>2463</v>
      </c>
    </row>
    <row r="222" spans="1:16" ht="12.75">
      <c r="A222" t="s">
        <v>50</v>
      </c>
      <c s="34" t="s">
        <v>246</v>
      </c>
      <c s="34" t="s">
        <v>2464</v>
      </c>
      <c s="35" t="s">
        <v>5</v>
      </c>
      <c s="6" t="s">
        <v>2465</v>
      </c>
      <c s="36" t="s">
        <v>75</v>
      </c>
      <c s="37">
        <v>1</v>
      </c>
      <c s="36">
        <v>0</v>
      </c>
      <c s="36">
        <f>ROUND(G222*H222,6)</f>
      </c>
      <c r="L222" s="38">
        <v>0</v>
      </c>
      <c s="32">
        <f>ROUND(ROUND(L222,2)*ROUND(G222,3),2)</f>
      </c>
      <c s="36" t="s">
        <v>2369</v>
      </c>
      <c>
        <f>(M222*21)/100</f>
      </c>
      <c t="s">
        <v>28</v>
      </c>
    </row>
    <row r="223" spans="1:5" ht="12.75">
      <c r="A223" s="35" t="s">
        <v>56</v>
      </c>
      <c r="E223" s="39" t="s">
        <v>5</v>
      </c>
    </row>
    <row r="224" spans="1:5" ht="12.75">
      <c r="A224" s="35" t="s">
        <v>57</v>
      </c>
      <c r="E224" s="40" t="s">
        <v>2353</v>
      </c>
    </row>
    <row r="225" spans="1:5" ht="12.75">
      <c r="A225" t="s">
        <v>58</v>
      </c>
      <c r="E225" s="39" t="s">
        <v>2466</v>
      </c>
    </row>
    <row r="226" spans="1:13" ht="12.75">
      <c r="A226" t="s">
        <v>47</v>
      </c>
      <c r="C226" s="31" t="s">
        <v>2467</v>
      </c>
      <c r="E226" s="33" t="s">
        <v>2468</v>
      </c>
      <c r="J226" s="32">
        <f>0</f>
      </c>
      <c s="32">
        <f>0</f>
      </c>
      <c s="32">
        <f>0+L227+L231+L235</f>
      </c>
      <c s="32">
        <f>0+M227+M231+M235</f>
      </c>
    </row>
    <row r="227" spans="1:16" ht="25.5">
      <c r="A227" t="s">
        <v>50</v>
      </c>
      <c s="34" t="s">
        <v>250</v>
      </c>
      <c s="34" t="s">
        <v>2469</v>
      </c>
      <c s="35" t="s">
        <v>5</v>
      </c>
      <c s="6" t="s">
        <v>2470</v>
      </c>
      <c s="36" t="s">
        <v>75</v>
      </c>
      <c s="37">
        <v>1</v>
      </c>
      <c s="36">
        <v>0</v>
      </c>
      <c s="36">
        <f>ROUND(G227*H227,6)</f>
      </c>
      <c r="L227" s="38">
        <v>0</v>
      </c>
      <c s="32">
        <f>ROUND(ROUND(L227,2)*ROUND(G227,3),2)</f>
      </c>
      <c s="36" t="s">
        <v>970</v>
      </c>
      <c>
        <f>(M227*21)/100</f>
      </c>
      <c t="s">
        <v>28</v>
      </c>
    </row>
    <row r="228" spans="1:5" ht="12.75">
      <c r="A228" s="35" t="s">
        <v>56</v>
      </c>
      <c r="E228" s="39" t="s">
        <v>5</v>
      </c>
    </row>
    <row r="229" spans="1:5" ht="12.75">
      <c r="A229" s="35" t="s">
        <v>57</v>
      </c>
      <c r="E229" s="40" t="s">
        <v>2353</v>
      </c>
    </row>
    <row r="230" spans="1:5" ht="51">
      <c r="A230" t="s">
        <v>58</v>
      </c>
      <c r="E230" s="39" t="s">
        <v>2471</v>
      </c>
    </row>
    <row r="231" spans="1:16" ht="12.75">
      <c r="A231" t="s">
        <v>50</v>
      </c>
      <c s="34" t="s">
        <v>254</v>
      </c>
      <c s="34" t="s">
        <v>2472</v>
      </c>
      <c s="35" t="s">
        <v>5</v>
      </c>
      <c s="6" t="s">
        <v>2473</v>
      </c>
      <c s="36" t="s">
        <v>75</v>
      </c>
      <c s="37">
        <v>1</v>
      </c>
      <c s="36">
        <v>0</v>
      </c>
      <c s="36">
        <f>ROUND(G231*H231,6)</f>
      </c>
      <c r="L231" s="38">
        <v>0</v>
      </c>
      <c s="32">
        <f>ROUND(ROUND(L231,2)*ROUND(G231,3),2)</f>
      </c>
      <c s="36" t="s">
        <v>970</v>
      </c>
      <c>
        <f>(M231*21)/100</f>
      </c>
      <c t="s">
        <v>28</v>
      </c>
    </row>
    <row r="232" spans="1:5" ht="12.75">
      <c r="A232" s="35" t="s">
        <v>56</v>
      </c>
      <c r="E232" s="39" t="s">
        <v>5</v>
      </c>
    </row>
    <row r="233" spans="1:5" ht="12.75">
      <c r="A233" s="35" t="s">
        <v>57</v>
      </c>
      <c r="E233" s="40" t="s">
        <v>2353</v>
      </c>
    </row>
    <row r="234" spans="1:5" ht="25.5">
      <c r="A234" t="s">
        <v>58</v>
      </c>
      <c r="E234" s="39" t="s">
        <v>2474</v>
      </c>
    </row>
    <row r="235" spans="1:16" ht="12.75">
      <c r="A235" t="s">
        <v>50</v>
      </c>
      <c s="34" t="s">
        <v>258</v>
      </c>
      <c s="34" t="s">
        <v>2475</v>
      </c>
      <c s="35" t="s">
        <v>5</v>
      </c>
      <c s="6" t="s">
        <v>2476</v>
      </c>
      <c s="36" t="s">
        <v>68</v>
      </c>
      <c s="37">
        <v>5</v>
      </c>
      <c s="36">
        <v>0</v>
      </c>
      <c s="36">
        <f>ROUND(G235*H235,6)</f>
      </c>
      <c r="L235" s="38">
        <v>0</v>
      </c>
      <c s="32">
        <f>ROUND(ROUND(L235,2)*ROUND(G235,3),2)</f>
      </c>
      <c s="36" t="s">
        <v>970</v>
      </c>
      <c>
        <f>(M235*21)/100</f>
      </c>
      <c t="s">
        <v>28</v>
      </c>
    </row>
    <row r="236" spans="1:5" ht="12.75">
      <c r="A236" s="35" t="s">
        <v>56</v>
      </c>
      <c r="E236" s="39" t="s">
        <v>5</v>
      </c>
    </row>
    <row r="237" spans="1:5" ht="12.75">
      <c r="A237" s="35" t="s">
        <v>57</v>
      </c>
      <c r="E237" s="40" t="s">
        <v>2353</v>
      </c>
    </row>
    <row r="238" spans="1:5" ht="25.5">
      <c r="A238" t="s">
        <v>58</v>
      </c>
      <c r="E238" s="39" t="s">
        <v>2477</v>
      </c>
    </row>
    <row r="239" spans="1:13" ht="12.75">
      <c r="A239" t="s">
        <v>47</v>
      </c>
      <c r="C239" s="31" t="s">
        <v>551</v>
      </c>
      <c r="E239" s="33" t="s">
        <v>552</v>
      </c>
      <c r="J239" s="32">
        <f>0</f>
      </c>
      <c s="32">
        <f>0</f>
      </c>
      <c s="32">
        <f>0+L240+L244+L248+L252</f>
      </c>
      <c s="32">
        <f>0+M240+M244+M248+M252</f>
      </c>
    </row>
    <row r="240" spans="1:16" ht="25.5">
      <c r="A240" t="s">
        <v>50</v>
      </c>
      <c s="34" t="s">
        <v>262</v>
      </c>
      <c s="34" t="s">
        <v>564</v>
      </c>
      <c s="35" t="s">
        <v>555</v>
      </c>
      <c s="6" t="s">
        <v>565</v>
      </c>
      <c s="36" t="s">
        <v>557</v>
      </c>
      <c s="37">
        <v>2</v>
      </c>
      <c s="36">
        <v>0</v>
      </c>
      <c s="36">
        <f>ROUND(G240*H240,6)</f>
      </c>
      <c r="L240" s="38">
        <v>0</v>
      </c>
      <c s="32">
        <f>ROUND(ROUND(L240,2)*ROUND(G240,3),2)</f>
      </c>
      <c s="36" t="s">
        <v>2369</v>
      </c>
      <c>
        <f>(M240*21)/100</f>
      </c>
      <c t="s">
        <v>28</v>
      </c>
    </row>
    <row r="241" spans="1:5" ht="12.75">
      <c r="A241" s="35" t="s">
        <v>56</v>
      </c>
      <c r="E241" s="39" t="s">
        <v>5</v>
      </c>
    </row>
    <row r="242" spans="1:5" ht="12.75">
      <c r="A242" s="35" t="s">
        <v>57</v>
      </c>
      <c r="E242" s="40" t="s">
        <v>2353</v>
      </c>
    </row>
    <row r="243" spans="1:5" ht="153">
      <c r="A243" t="s">
        <v>58</v>
      </c>
      <c r="E243" s="39" t="s">
        <v>2478</v>
      </c>
    </row>
    <row r="244" spans="1:16" ht="25.5">
      <c r="A244" t="s">
        <v>50</v>
      </c>
      <c s="34" t="s">
        <v>266</v>
      </c>
      <c s="34" t="s">
        <v>1184</v>
      </c>
      <c s="35" t="s">
        <v>555</v>
      </c>
      <c s="6" t="s">
        <v>2479</v>
      </c>
      <c s="36" t="s">
        <v>557</v>
      </c>
      <c s="37">
        <v>5</v>
      </c>
      <c s="36">
        <v>0</v>
      </c>
      <c s="36">
        <f>ROUND(G244*H244,6)</f>
      </c>
      <c r="L244" s="38">
        <v>0</v>
      </c>
      <c s="32">
        <f>ROUND(ROUND(L244,2)*ROUND(G244,3),2)</f>
      </c>
      <c s="36" t="s">
        <v>2369</v>
      </c>
      <c>
        <f>(M244*21)/100</f>
      </c>
      <c t="s">
        <v>28</v>
      </c>
    </row>
    <row r="245" spans="1:5" ht="12.75">
      <c r="A245" s="35" t="s">
        <v>56</v>
      </c>
      <c r="E245" s="39" t="s">
        <v>5</v>
      </c>
    </row>
    <row r="246" spans="1:5" ht="12.75">
      <c r="A246" s="35" t="s">
        <v>57</v>
      </c>
      <c r="E246" s="40" t="s">
        <v>2353</v>
      </c>
    </row>
    <row r="247" spans="1:5" ht="153">
      <c r="A247" t="s">
        <v>58</v>
      </c>
      <c r="E247" s="39" t="s">
        <v>2478</v>
      </c>
    </row>
    <row r="248" spans="1:16" ht="25.5">
      <c r="A248" t="s">
        <v>50</v>
      </c>
      <c s="34" t="s">
        <v>270</v>
      </c>
      <c s="34" t="s">
        <v>2480</v>
      </c>
      <c s="35" t="s">
        <v>555</v>
      </c>
      <c s="6" t="s">
        <v>2481</v>
      </c>
      <c s="36" t="s">
        <v>557</v>
      </c>
      <c s="37">
        <v>5</v>
      </c>
      <c s="36">
        <v>0</v>
      </c>
      <c s="36">
        <f>ROUND(G248*H248,6)</f>
      </c>
      <c r="L248" s="38">
        <v>0</v>
      </c>
      <c s="32">
        <f>ROUND(ROUND(L248,2)*ROUND(G248,3),2)</f>
      </c>
      <c s="36" t="s">
        <v>2369</v>
      </c>
      <c>
        <f>(M248*21)/100</f>
      </c>
      <c t="s">
        <v>28</v>
      </c>
    </row>
    <row r="249" spans="1:5" ht="12.75">
      <c r="A249" s="35" t="s">
        <v>56</v>
      </c>
      <c r="E249" s="39" t="s">
        <v>5</v>
      </c>
    </row>
    <row r="250" spans="1:5" ht="12.75">
      <c r="A250" s="35" t="s">
        <v>57</v>
      </c>
      <c r="E250" s="40" t="s">
        <v>2353</v>
      </c>
    </row>
    <row r="251" spans="1:5" ht="153">
      <c r="A251" t="s">
        <v>58</v>
      </c>
      <c r="E251" s="39" t="s">
        <v>2478</v>
      </c>
    </row>
    <row r="252" spans="1:16" ht="25.5">
      <c r="A252" t="s">
        <v>50</v>
      </c>
      <c s="34" t="s">
        <v>274</v>
      </c>
      <c s="34" t="s">
        <v>1190</v>
      </c>
      <c s="35" t="s">
        <v>555</v>
      </c>
      <c s="6" t="s">
        <v>2482</v>
      </c>
      <c s="36" t="s">
        <v>557</v>
      </c>
      <c s="37">
        <v>0.5</v>
      </c>
      <c s="36">
        <v>0</v>
      </c>
      <c s="36">
        <f>ROUND(G252*H252,6)</f>
      </c>
      <c r="L252" s="38">
        <v>0</v>
      </c>
      <c s="32">
        <f>ROUND(ROUND(L252,2)*ROUND(G252,3),2)</f>
      </c>
      <c s="36" t="s">
        <v>2369</v>
      </c>
      <c>
        <f>(M252*21)/100</f>
      </c>
      <c t="s">
        <v>28</v>
      </c>
    </row>
    <row r="253" spans="1:5" ht="12.75">
      <c r="A253" s="35" t="s">
        <v>56</v>
      </c>
      <c r="E253" s="39" t="s">
        <v>5</v>
      </c>
    </row>
    <row r="254" spans="1:5" ht="12.75">
      <c r="A254" s="35" t="s">
        <v>57</v>
      </c>
      <c r="E254" s="40" t="s">
        <v>2353</v>
      </c>
    </row>
    <row r="255" spans="1:5" ht="153">
      <c r="A255" t="s">
        <v>58</v>
      </c>
      <c r="E255" s="39" t="s">
        <v>2478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2346</v>
      </c>
      <c s="41">
        <f>Rekapitulace!C40</f>
      </c>
      <c s="20" t="s">
        <v>0</v>
      </c>
      <c t="s">
        <v>23</v>
      </c>
      <c t="s">
        <v>28</v>
      </c>
    </row>
    <row r="4" spans="1:16" ht="32" customHeight="1">
      <c r="A4" s="24" t="s">
        <v>20</v>
      </c>
      <c s="25" t="s">
        <v>29</v>
      </c>
      <c s="27" t="s">
        <v>2346</v>
      </c>
      <c r="E4" s="26" t="s">
        <v>2347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2485</v>
      </c>
      <c r="E8" s="30" t="s">
        <v>2484</v>
      </c>
      <c r="J8" s="29">
        <f>0+J9+J42+J107+J136+J169+J186+J247+J256+J261+J270</f>
      </c>
      <c s="29">
        <f>0+K9+K42+K107+K136+K169+K186+K247+K256+K261+K270</f>
      </c>
      <c s="29">
        <f>0+L9+L42+L107+L136+L169+L186+L247+L256+L261+L270</f>
      </c>
      <c s="29">
        <f>0+M9+M42+M107+M136+M169+M186+M247+M256+M261+M270</f>
      </c>
    </row>
    <row r="9" spans="1:13" ht="12.75">
      <c r="A9" t="s">
        <v>47</v>
      </c>
      <c r="C9" s="31" t="s">
        <v>51</v>
      </c>
      <c r="E9" s="33" t="s">
        <v>60</v>
      </c>
      <c r="J9" s="32">
        <f>0</f>
      </c>
      <c s="32">
        <f>0</f>
      </c>
      <c s="32">
        <f>0+L10+L14+L18+L22+L26+L30+L34+L38</f>
      </c>
      <c s="32">
        <f>0+M10+M14+M18+M22+M26+M30+M34+M38</f>
      </c>
    </row>
    <row r="10" spans="1:16" ht="12.75">
      <c r="A10" t="s">
        <v>50</v>
      </c>
      <c s="34" t="s">
        <v>51</v>
      </c>
      <c s="34" t="s">
        <v>2486</v>
      </c>
      <c s="35" t="s">
        <v>5</v>
      </c>
      <c s="6" t="s">
        <v>2487</v>
      </c>
      <c s="36" t="s">
        <v>68</v>
      </c>
      <c s="37">
        <v>50</v>
      </c>
      <c s="36">
        <v>0</v>
      </c>
      <c s="36">
        <f>ROUND(G10*H10,6)</f>
      </c>
      <c r="L10" s="38">
        <v>0</v>
      </c>
      <c s="32">
        <f>ROUND(ROUND(L10,2)*ROUND(G10,3),2)</f>
      </c>
      <c s="36" t="s">
        <v>970</v>
      </c>
      <c>
        <f>(M10*21)/100</f>
      </c>
      <c t="s">
        <v>28</v>
      </c>
    </row>
    <row r="11" spans="1:5" ht="12.75">
      <c r="A11" s="35" t="s">
        <v>56</v>
      </c>
      <c r="E11" s="39" t="s">
        <v>5</v>
      </c>
    </row>
    <row r="12" spans="1:5" ht="12.75">
      <c r="A12" s="35" t="s">
        <v>57</v>
      </c>
      <c r="E12" s="40" t="s">
        <v>2353</v>
      </c>
    </row>
    <row r="13" spans="1:5" ht="12.75">
      <c r="A13" t="s">
        <v>58</v>
      </c>
      <c r="E13" s="39" t="s">
        <v>2488</v>
      </c>
    </row>
    <row r="14" spans="1:16" ht="12.75">
      <c r="A14" t="s">
        <v>50</v>
      </c>
      <c s="34" t="s">
        <v>28</v>
      </c>
      <c s="34" t="s">
        <v>2489</v>
      </c>
      <c s="35" t="s">
        <v>5</v>
      </c>
      <c s="6" t="s">
        <v>2490</v>
      </c>
      <c s="36" t="s">
        <v>75</v>
      </c>
      <c s="37">
        <v>2</v>
      </c>
      <c s="36">
        <v>0</v>
      </c>
      <c s="36">
        <f>ROUND(G14*H14,6)</f>
      </c>
      <c r="L14" s="38">
        <v>0</v>
      </c>
      <c s="32">
        <f>ROUND(ROUND(L14,2)*ROUND(G14,3),2)</f>
      </c>
      <c s="36" t="s">
        <v>970</v>
      </c>
      <c>
        <f>(M14*21)/100</f>
      </c>
      <c t="s">
        <v>28</v>
      </c>
    </row>
    <row r="15" spans="1:5" ht="12.75">
      <c r="A15" s="35" t="s">
        <v>56</v>
      </c>
      <c r="E15" s="39" t="s">
        <v>5</v>
      </c>
    </row>
    <row r="16" spans="1:5" ht="12.75">
      <c r="A16" s="35" t="s">
        <v>57</v>
      </c>
      <c r="E16" s="40" t="s">
        <v>2353</v>
      </c>
    </row>
    <row r="17" spans="1:5" ht="102">
      <c r="A17" t="s">
        <v>58</v>
      </c>
      <c r="E17" s="39" t="s">
        <v>2491</v>
      </c>
    </row>
    <row r="18" spans="1:16" ht="12.75">
      <c r="A18" t="s">
        <v>50</v>
      </c>
      <c s="34" t="s">
        <v>26</v>
      </c>
      <c s="34" t="s">
        <v>2492</v>
      </c>
      <c s="35" t="s">
        <v>5</v>
      </c>
      <c s="6" t="s">
        <v>2493</v>
      </c>
      <c s="36" t="s">
        <v>63</v>
      </c>
      <c s="37">
        <v>4</v>
      </c>
      <c s="36">
        <v>0</v>
      </c>
      <c s="36">
        <f>ROUND(G18*H18,6)</f>
      </c>
      <c r="L18" s="38">
        <v>0</v>
      </c>
      <c s="32">
        <f>ROUND(ROUND(L18,2)*ROUND(G18,3),2)</f>
      </c>
      <c s="36" t="s">
        <v>970</v>
      </c>
      <c>
        <f>(M18*21)/100</f>
      </c>
      <c t="s">
        <v>28</v>
      </c>
    </row>
    <row r="19" spans="1:5" ht="12.75">
      <c r="A19" s="35" t="s">
        <v>56</v>
      </c>
      <c r="E19" s="39" t="s">
        <v>5</v>
      </c>
    </row>
    <row r="20" spans="1:5" ht="12.75">
      <c r="A20" s="35" t="s">
        <v>57</v>
      </c>
      <c r="E20" s="40" t="s">
        <v>2353</v>
      </c>
    </row>
    <row r="21" spans="1:5" ht="229.5">
      <c r="A21" t="s">
        <v>58</v>
      </c>
      <c r="E21" s="39" t="s">
        <v>2494</v>
      </c>
    </row>
    <row r="22" spans="1:16" ht="12.75">
      <c r="A22" t="s">
        <v>50</v>
      </c>
      <c s="34" t="s">
        <v>65</v>
      </c>
      <c s="34" t="s">
        <v>61</v>
      </c>
      <c s="35" t="s">
        <v>5</v>
      </c>
      <c s="6" t="s">
        <v>62</v>
      </c>
      <c s="36" t="s">
        <v>63</v>
      </c>
      <c s="37">
        <v>4</v>
      </c>
      <c s="36">
        <v>0</v>
      </c>
      <c s="36">
        <f>ROUND(G22*H22,6)</f>
      </c>
      <c r="L22" s="38">
        <v>0</v>
      </c>
      <c s="32">
        <f>ROUND(ROUND(L22,2)*ROUND(G22,3),2)</f>
      </c>
      <c s="36" t="s">
        <v>970</v>
      </c>
      <c>
        <f>(M22*21)/100</f>
      </c>
      <c t="s">
        <v>28</v>
      </c>
    </row>
    <row r="23" spans="1:5" ht="12.75">
      <c r="A23" s="35" t="s">
        <v>56</v>
      </c>
      <c r="E23" s="39" t="s">
        <v>5</v>
      </c>
    </row>
    <row r="24" spans="1:5" ht="12.75">
      <c r="A24" s="35" t="s">
        <v>57</v>
      </c>
      <c r="E24" s="40" t="s">
        <v>2353</v>
      </c>
    </row>
    <row r="25" spans="1:5" ht="153">
      <c r="A25" t="s">
        <v>58</v>
      </c>
      <c r="E25" s="39" t="s">
        <v>2495</v>
      </c>
    </row>
    <row r="26" spans="1:16" ht="12.75">
      <c r="A26" t="s">
        <v>50</v>
      </c>
      <c s="34" t="s">
        <v>72</v>
      </c>
      <c s="34" t="s">
        <v>1712</v>
      </c>
      <c s="35" t="s">
        <v>5</v>
      </c>
      <c s="6" t="s">
        <v>1713</v>
      </c>
      <c s="36" t="s">
        <v>68</v>
      </c>
      <c s="37">
        <v>50</v>
      </c>
      <c s="36">
        <v>0</v>
      </c>
      <c s="36">
        <f>ROUND(G26*H26,6)</f>
      </c>
      <c r="L26" s="38">
        <v>0</v>
      </c>
      <c s="32">
        <f>ROUND(ROUND(L26,2)*ROUND(G26,3),2)</f>
      </c>
      <c s="36" t="s">
        <v>970</v>
      </c>
      <c>
        <f>(M26*21)/100</f>
      </c>
      <c t="s">
        <v>28</v>
      </c>
    </row>
    <row r="27" spans="1:5" ht="12.75">
      <c r="A27" s="35" t="s">
        <v>56</v>
      </c>
      <c r="E27" s="39" t="s">
        <v>5</v>
      </c>
    </row>
    <row r="28" spans="1:5" ht="12.75">
      <c r="A28" s="35" t="s">
        <v>57</v>
      </c>
      <c r="E28" s="40" t="s">
        <v>2353</v>
      </c>
    </row>
    <row r="29" spans="1:5" ht="38.25">
      <c r="A29" t="s">
        <v>58</v>
      </c>
      <c r="E29" s="39" t="s">
        <v>1715</v>
      </c>
    </row>
    <row r="30" spans="1:16" ht="12.75">
      <c r="A30" t="s">
        <v>50</v>
      </c>
      <c s="34" t="s">
        <v>27</v>
      </c>
      <c s="34" t="s">
        <v>2496</v>
      </c>
      <c s="35" t="s">
        <v>5</v>
      </c>
      <c s="6" t="s">
        <v>2497</v>
      </c>
      <c s="36" t="s">
        <v>63</v>
      </c>
      <c s="37">
        <v>1</v>
      </c>
      <c s="36">
        <v>0</v>
      </c>
      <c s="36">
        <f>ROUND(G30*H30,6)</f>
      </c>
      <c r="L30" s="38">
        <v>0</v>
      </c>
      <c s="32">
        <f>ROUND(ROUND(L30,2)*ROUND(G30,3),2)</f>
      </c>
      <c s="36" t="s">
        <v>970</v>
      </c>
      <c>
        <f>(M30*21)/100</f>
      </c>
      <c t="s">
        <v>28</v>
      </c>
    </row>
    <row r="31" spans="1:5" ht="12.75">
      <c r="A31" s="35" t="s">
        <v>56</v>
      </c>
      <c r="E31" s="39" t="s">
        <v>5</v>
      </c>
    </row>
    <row r="32" spans="1:5" ht="12.75">
      <c r="A32" s="35" t="s">
        <v>57</v>
      </c>
      <c r="E32" s="40" t="s">
        <v>2353</v>
      </c>
    </row>
    <row r="33" spans="1:5" ht="38.25">
      <c r="A33" t="s">
        <v>58</v>
      </c>
      <c r="E33" s="39" t="s">
        <v>2498</v>
      </c>
    </row>
    <row r="34" spans="1:16" ht="12.75">
      <c r="A34" t="s">
        <v>50</v>
      </c>
      <c s="34" t="s">
        <v>70</v>
      </c>
      <c s="34" t="s">
        <v>2499</v>
      </c>
      <c s="35" t="s">
        <v>5</v>
      </c>
      <c s="6" t="s">
        <v>2500</v>
      </c>
      <c s="36" t="s">
        <v>75</v>
      </c>
      <c s="37">
        <v>20</v>
      </c>
      <c s="36">
        <v>0</v>
      </c>
      <c s="36">
        <f>ROUND(G34*H34,6)</f>
      </c>
      <c r="L34" s="38">
        <v>0</v>
      </c>
      <c s="32">
        <f>ROUND(ROUND(L34,2)*ROUND(G34,3),2)</f>
      </c>
      <c s="36" t="s">
        <v>2501</v>
      </c>
      <c>
        <f>(M34*21)/100</f>
      </c>
      <c t="s">
        <v>28</v>
      </c>
    </row>
    <row r="35" spans="1:5" ht="12.75">
      <c r="A35" s="35" t="s">
        <v>56</v>
      </c>
      <c r="E35" s="39" t="s">
        <v>5</v>
      </c>
    </row>
    <row r="36" spans="1:5" ht="12.75">
      <c r="A36" s="35" t="s">
        <v>57</v>
      </c>
      <c r="E36" s="40" t="s">
        <v>2353</v>
      </c>
    </row>
    <row r="37" spans="1:5" ht="140.25">
      <c r="A37" t="s">
        <v>58</v>
      </c>
      <c r="E37" s="39" t="s">
        <v>2502</v>
      </c>
    </row>
    <row r="38" spans="1:16" ht="12.75">
      <c r="A38" t="s">
        <v>50</v>
      </c>
      <c s="34" t="s">
        <v>83</v>
      </c>
      <c s="34" t="s">
        <v>2503</v>
      </c>
      <c s="35" t="s">
        <v>5</v>
      </c>
      <c s="6" t="s">
        <v>2504</v>
      </c>
      <c s="36" t="s">
        <v>75</v>
      </c>
      <c s="37">
        <v>3</v>
      </c>
      <c s="36">
        <v>0</v>
      </c>
      <c s="36">
        <f>ROUND(G38*H38,6)</f>
      </c>
      <c r="L38" s="38">
        <v>0</v>
      </c>
      <c s="32">
        <f>ROUND(ROUND(L38,2)*ROUND(G38,3),2)</f>
      </c>
      <c s="36" t="s">
        <v>2369</v>
      </c>
      <c>
        <f>(M38*21)/100</f>
      </c>
      <c t="s">
        <v>28</v>
      </c>
    </row>
    <row r="39" spans="1:5" ht="12.75">
      <c r="A39" s="35" t="s">
        <v>56</v>
      </c>
      <c r="E39" s="39" t="s">
        <v>5</v>
      </c>
    </row>
    <row r="40" spans="1:5" ht="12.75">
      <c r="A40" s="35" t="s">
        <v>57</v>
      </c>
      <c r="E40" s="40" t="s">
        <v>2353</v>
      </c>
    </row>
    <row r="41" spans="1:5" ht="191.25">
      <c r="A41" t="s">
        <v>58</v>
      </c>
      <c r="E41" s="39" t="s">
        <v>2505</v>
      </c>
    </row>
    <row r="42" spans="1:13" ht="12.75">
      <c r="A42" t="s">
        <v>47</v>
      </c>
      <c r="C42" s="31" t="s">
        <v>314</v>
      </c>
      <c r="E42" s="33" t="s">
        <v>2089</v>
      </c>
      <c r="J42" s="32">
        <f>0</f>
      </c>
      <c s="32">
        <f>0</f>
      </c>
      <c s="32">
        <f>0+L43+L47+L51+L55+L59+L63+L67+L71+L75+L79+L83+L87+L91+L95+L99+L103</f>
      </c>
      <c s="32">
        <f>0+M43+M47+M51+M55+M59+M63+M67+M71+M75+M79+M83+M87+M91+M95+M99+M103</f>
      </c>
    </row>
    <row r="43" spans="1:16" ht="12.75">
      <c r="A43" t="s">
        <v>50</v>
      </c>
      <c s="34" t="s">
        <v>87</v>
      </c>
      <c s="34" t="s">
        <v>2506</v>
      </c>
      <c s="35" t="s">
        <v>5</v>
      </c>
      <c s="6" t="s">
        <v>2507</v>
      </c>
      <c s="36" t="s">
        <v>75</v>
      </c>
      <c s="37">
        <v>5</v>
      </c>
      <c s="36">
        <v>0</v>
      </c>
      <c s="36">
        <f>ROUND(G43*H43,6)</f>
      </c>
      <c r="L43" s="38">
        <v>0</v>
      </c>
      <c s="32">
        <f>ROUND(ROUND(L43,2)*ROUND(G43,3),2)</f>
      </c>
      <c s="36" t="s">
        <v>970</v>
      </c>
      <c>
        <f>(M43*21)/100</f>
      </c>
      <c t="s">
        <v>28</v>
      </c>
    </row>
    <row r="44" spans="1:5" ht="12.75">
      <c r="A44" s="35" t="s">
        <v>56</v>
      </c>
      <c r="E44" s="39" t="s">
        <v>5</v>
      </c>
    </row>
    <row r="45" spans="1:5" ht="12.75">
      <c r="A45" s="35" t="s">
        <v>57</v>
      </c>
      <c r="E45" s="40" t="s">
        <v>2353</v>
      </c>
    </row>
    <row r="46" spans="1:5" ht="51">
      <c r="A46" t="s">
        <v>58</v>
      </c>
      <c r="E46" s="39" t="s">
        <v>2508</v>
      </c>
    </row>
    <row r="47" spans="1:16" ht="12.75">
      <c r="A47" t="s">
        <v>50</v>
      </c>
      <c s="34" t="s">
        <v>91</v>
      </c>
      <c s="34" t="s">
        <v>81</v>
      </c>
      <c s="35" t="s">
        <v>5</v>
      </c>
      <c s="6" t="s">
        <v>82</v>
      </c>
      <c s="36" t="s">
        <v>79</v>
      </c>
      <c s="37">
        <v>110</v>
      </c>
      <c s="36">
        <v>0</v>
      </c>
      <c s="36">
        <f>ROUND(G47*H47,6)</f>
      </c>
      <c r="L47" s="38">
        <v>0</v>
      </c>
      <c s="32">
        <f>ROUND(ROUND(L47,2)*ROUND(G47,3),2)</f>
      </c>
      <c s="36" t="s">
        <v>970</v>
      </c>
      <c>
        <f>(M47*21)/100</f>
      </c>
      <c t="s">
        <v>28</v>
      </c>
    </row>
    <row r="48" spans="1:5" ht="12.75">
      <c r="A48" s="35" t="s">
        <v>56</v>
      </c>
      <c r="E48" s="39" t="s">
        <v>5</v>
      </c>
    </row>
    <row r="49" spans="1:5" ht="12.75">
      <c r="A49" s="35" t="s">
        <v>57</v>
      </c>
      <c r="E49" s="40" t="s">
        <v>2353</v>
      </c>
    </row>
    <row r="50" spans="1:5" ht="51">
      <c r="A50" t="s">
        <v>58</v>
      </c>
      <c r="E50" s="39" t="s">
        <v>2509</v>
      </c>
    </row>
    <row r="51" spans="1:16" ht="12.75">
      <c r="A51" t="s">
        <v>50</v>
      </c>
      <c s="34" t="s">
        <v>95</v>
      </c>
      <c s="34" t="s">
        <v>1081</v>
      </c>
      <c s="35" t="s">
        <v>5</v>
      </c>
      <c s="6" t="s">
        <v>1082</v>
      </c>
      <c s="36" t="s">
        <v>79</v>
      </c>
      <c s="37">
        <v>10</v>
      </c>
      <c s="36">
        <v>0</v>
      </c>
      <c s="36">
        <f>ROUND(G51*H51,6)</f>
      </c>
      <c r="L51" s="38">
        <v>0</v>
      </c>
      <c s="32">
        <f>ROUND(ROUND(L51,2)*ROUND(G51,3),2)</f>
      </c>
      <c s="36" t="s">
        <v>970</v>
      </c>
      <c>
        <f>(M51*21)/100</f>
      </c>
      <c t="s">
        <v>28</v>
      </c>
    </row>
    <row r="52" spans="1:5" ht="12.75">
      <c r="A52" s="35" t="s">
        <v>56</v>
      </c>
      <c r="E52" s="39" t="s">
        <v>5</v>
      </c>
    </row>
    <row r="53" spans="1:5" ht="12.75">
      <c r="A53" s="35" t="s">
        <v>57</v>
      </c>
      <c r="E53" s="40" t="s">
        <v>2353</v>
      </c>
    </row>
    <row r="54" spans="1:5" ht="51">
      <c r="A54" t="s">
        <v>58</v>
      </c>
      <c r="E54" s="39" t="s">
        <v>2510</v>
      </c>
    </row>
    <row r="55" spans="1:16" ht="12.75">
      <c r="A55" t="s">
        <v>50</v>
      </c>
      <c s="34" t="s">
        <v>99</v>
      </c>
      <c s="34" t="s">
        <v>809</v>
      </c>
      <c s="35" t="s">
        <v>5</v>
      </c>
      <c s="6" t="s">
        <v>810</v>
      </c>
      <c s="36" t="s">
        <v>79</v>
      </c>
      <c s="37">
        <v>25</v>
      </c>
      <c s="36">
        <v>0</v>
      </c>
      <c s="36">
        <f>ROUND(G55*H55,6)</f>
      </c>
      <c r="L55" s="38">
        <v>0</v>
      </c>
      <c s="32">
        <f>ROUND(ROUND(L55,2)*ROUND(G55,3),2)</f>
      </c>
      <c s="36" t="s">
        <v>970</v>
      </c>
      <c>
        <f>(M55*21)/100</f>
      </c>
      <c t="s">
        <v>28</v>
      </c>
    </row>
    <row r="56" spans="1:5" ht="12.75">
      <c r="A56" s="35" t="s">
        <v>56</v>
      </c>
      <c r="E56" s="39" t="s">
        <v>5</v>
      </c>
    </row>
    <row r="57" spans="1:5" ht="12.75">
      <c r="A57" s="35" t="s">
        <v>57</v>
      </c>
      <c r="E57" s="40" t="s">
        <v>2353</v>
      </c>
    </row>
    <row r="58" spans="1:5" ht="51">
      <c r="A58" t="s">
        <v>58</v>
      </c>
      <c r="E58" s="39" t="s">
        <v>2510</v>
      </c>
    </row>
    <row r="59" spans="1:16" ht="12.75">
      <c r="A59" t="s">
        <v>50</v>
      </c>
      <c s="34" t="s">
        <v>103</v>
      </c>
      <c s="34" t="s">
        <v>88</v>
      </c>
      <c s="35" t="s">
        <v>5</v>
      </c>
      <c s="6" t="s">
        <v>89</v>
      </c>
      <c s="36" t="s">
        <v>79</v>
      </c>
      <c s="37">
        <v>110</v>
      </c>
      <c s="36">
        <v>0</v>
      </c>
      <c s="36">
        <f>ROUND(G59*H59,6)</f>
      </c>
      <c r="L59" s="38">
        <v>0</v>
      </c>
      <c s="32">
        <f>ROUND(ROUND(L59,2)*ROUND(G59,3),2)</f>
      </c>
      <c s="36" t="s">
        <v>970</v>
      </c>
      <c>
        <f>(M59*21)/100</f>
      </c>
      <c t="s">
        <v>28</v>
      </c>
    </row>
    <row r="60" spans="1:5" ht="12.75">
      <c r="A60" s="35" t="s">
        <v>56</v>
      </c>
      <c r="E60" s="39" t="s">
        <v>5</v>
      </c>
    </row>
    <row r="61" spans="1:5" ht="12.75">
      <c r="A61" s="35" t="s">
        <v>57</v>
      </c>
      <c r="E61" s="40" t="s">
        <v>2353</v>
      </c>
    </row>
    <row r="62" spans="1:5" ht="76.5">
      <c r="A62" t="s">
        <v>58</v>
      </c>
      <c r="E62" s="39" t="s">
        <v>2511</v>
      </c>
    </row>
    <row r="63" spans="1:16" ht="25.5">
      <c r="A63" t="s">
        <v>50</v>
      </c>
      <c s="34" t="s">
        <v>107</v>
      </c>
      <c s="34" t="s">
        <v>2512</v>
      </c>
      <c s="35" t="s">
        <v>5</v>
      </c>
      <c s="6" t="s">
        <v>2513</v>
      </c>
      <c s="36" t="s">
        <v>75</v>
      </c>
      <c s="37">
        <v>4</v>
      </c>
      <c s="36">
        <v>0</v>
      </c>
      <c s="36">
        <f>ROUND(G63*H63,6)</f>
      </c>
      <c r="L63" s="38">
        <v>0</v>
      </c>
      <c s="32">
        <f>ROUND(ROUND(L63,2)*ROUND(G63,3),2)</f>
      </c>
      <c s="36" t="s">
        <v>970</v>
      </c>
      <c>
        <f>(M63*21)/100</f>
      </c>
      <c t="s">
        <v>28</v>
      </c>
    </row>
    <row r="64" spans="1:5" ht="12.75">
      <c r="A64" s="35" t="s">
        <v>56</v>
      </c>
      <c r="E64" s="39" t="s">
        <v>5</v>
      </c>
    </row>
    <row r="65" spans="1:5" ht="12.75">
      <c r="A65" s="35" t="s">
        <v>57</v>
      </c>
      <c r="E65" s="40" t="s">
        <v>2353</v>
      </c>
    </row>
    <row r="66" spans="1:5" ht="63.75">
      <c r="A66" t="s">
        <v>58</v>
      </c>
      <c r="E66" s="39" t="s">
        <v>2354</v>
      </c>
    </row>
    <row r="67" spans="1:16" ht="25.5">
      <c r="A67" t="s">
        <v>50</v>
      </c>
      <c s="34" t="s">
        <v>112</v>
      </c>
      <c s="34" t="s">
        <v>2514</v>
      </c>
      <c s="35" t="s">
        <v>5</v>
      </c>
      <c s="6" t="s">
        <v>2515</v>
      </c>
      <c s="36" t="s">
        <v>79</v>
      </c>
      <c s="37">
        <v>5</v>
      </c>
      <c s="36">
        <v>0</v>
      </c>
      <c s="36">
        <f>ROUND(G67*H67,6)</f>
      </c>
      <c r="L67" s="38">
        <v>0</v>
      </c>
      <c s="32">
        <f>ROUND(ROUND(L67,2)*ROUND(G67,3),2)</f>
      </c>
      <c s="36" t="s">
        <v>970</v>
      </c>
      <c>
        <f>(M67*21)/100</f>
      </c>
      <c t="s">
        <v>28</v>
      </c>
    </row>
    <row r="68" spans="1:5" ht="12.75">
      <c r="A68" s="35" t="s">
        <v>56</v>
      </c>
      <c r="E68" s="39" t="s">
        <v>5</v>
      </c>
    </row>
    <row r="69" spans="1:5" ht="12.75">
      <c r="A69" s="35" t="s">
        <v>57</v>
      </c>
      <c r="E69" s="40" t="s">
        <v>2353</v>
      </c>
    </row>
    <row r="70" spans="1:5" ht="25.5">
      <c r="A70" t="s">
        <v>58</v>
      </c>
      <c r="E70" s="39" t="s">
        <v>2361</v>
      </c>
    </row>
    <row r="71" spans="1:16" ht="25.5">
      <c r="A71" t="s">
        <v>50</v>
      </c>
      <c s="34" t="s">
        <v>116</v>
      </c>
      <c s="34" t="s">
        <v>824</v>
      </c>
      <c s="35" t="s">
        <v>5</v>
      </c>
      <c s="6" t="s">
        <v>2516</v>
      </c>
      <c s="36" t="s">
        <v>75</v>
      </c>
      <c s="37">
        <v>5</v>
      </c>
      <c s="36">
        <v>0</v>
      </c>
      <c s="36">
        <f>ROUND(G71*H71,6)</f>
      </c>
      <c r="L71" s="38">
        <v>0</v>
      </c>
      <c s="32">
        <f>ROUND(ROUND(L71,2)*ROUND(G71,3),2)</f>
      </c>
      <c s="36" t="s">
        <v>970</v>
      </c>
      <c>
        <f>(M71*21)/100</f>
      </c>
      <c t="s">
        <v>28</v>
      </c>
    </row>
    <row r="72" spans="1:5" ht="12.75">
      <c r="A72" s="35" t="s">
        <v>56</v>
      </c>
      <c r="E72" s="39" t="s">
        <v>5</v>
      </c>
    </row>
    <row r="73" spans="1:5" ht="12.75">
      <c r="A73" s="35" t="s">
        <v>57</v>
      </c>
      <c r="E73" s="40" t="s">
        <v>2353</v>
      </c>
    </row>
    <row r="74" spans="1:5" ht="25.5">
      <c r="A74" t="s">
        <v>58</v>
      </c>
      <c r="E74" s="39" t="s">
        <v>2517</v>
      </c>
    </row>
    <row r="75" spans="1:16" ht="25.5">
      <c r="A75" t="s">
        <v>50</v>
      </c>
      <c s="34" t="s">
        <v>119</v>
      </c>
      <c s="34" t="s">
        <v>2518</v>
      </c>
      <c s="35" t="s">
        <v>5</v>
      </c>
      <c s="6" t="s">
        <v>2519</v>
      </c>
      <c s="36" t="s">
        <v>75</v>
      </c>
      <c s="37">
        <v>5</v>
      </c>
      <c s="36">
        <v>0</v>
      </c>
      <c s="36">
        <f>ROUND(G75*H75,6)</f>
      </c>
      <c r="L75" s="38">
        <v>0</v>
      </c>
      <c s="32">
        <f>ROUND(ROUND(L75,2)*ROUND(G75,3),2)</f>
      </c>
      <c s="36" t="s">
        <v>970</v>
      </c>
      <c>
        <f>(M75*21)/100</f>
      </c>
      <c t="s">
        <v>28</v>
      </c>
    </row>
    <row r="76" spans="1:5" ht="12.75">
      <c r="A76" s="35" t="s">
        <v>56</v>
      </c>
      <c r="E76" s="39" t="s">
        <v>5</v>
      </c>
    </row>
    <row r="77" spans="1:5" ht="12.75">
      <c r="A77" s="35" t="s">
        <v>57</v>
      </c>
      <c r="E77" s="40" t="s">
        <v>2353</v>
      </c>
    </row>
    <row r="78" spans="1:5" ht="25.5">
      <c r="A78" t="s">
        <v>58</v>
      </c>
      <c r="E78" s="39" t="s">
        <v>2517</v>
      </c>
    </row>
    <row r="79" spans="1:16" ht="25.5">
      <c r="A79" t="s">
        <v>50</v>
      </c>
      <c s="34" t="s">
        <v>122</v>
      </c>
      <c s="34" t="s">
        <v>827</v>
      </c>
      <c s="35" t="s">
        <v>5</v>
      </c>
      <c s="6" t="s">
        <v>828</v>
      </c>
      <c s="36" t="s">
        <v>75</v>
      </c>
      <c s="37">
        <v>5</v>
      </c>
      <c s="36">
        <v>0</v>
      </c>
      <c s="36">
        <f>ROUND(G79*H79,6)</f>
      </c>
      <c r="L79" s="38">
        <v>0</v>
      </c>
      <c s="32">
        <f>ROUND(ROUND(L79,2)*ROUND(G79,3),2)</f>
      </c>
      <c s="36" t="s">
        <v>970</v>
      </c>
      <c>
        <f>(M79*21)/100</f>
      </c>
      <c t="s">
        <v>28</v>
      </c>
    </row>
    <row r="80" spans="1:5" ht="12.75">
      <c r="A80" s="35" t="s">
        <v>56</v>
      </c>
      <c r="E80" s="39" t="s">
        <v>5</v>
      </c>
    </row>
    <row r="81" spans="1:5" ht="12.75">
      <c r="A81" s="35" t="s">
        <v>57</v>
      </c>
      <c r="E81" s="40" t="s">
        <v>2353</v>
      </c>
    </row>
    <row r="82" spans="1:5" ht="38.25">
      <c r="A82" t="s">
        <v>58</v>
      </c>
      <c r="E82" s="39" t="s">
        <v>94</v>
      </c>
    </row>
    <row r="83" spans="1:16" ht="25.5">
      <c r="A83" t="s">
        <v>50</v>
      </c>
      <c s="34" t="s">
        <v>126</v>
      </c>
      <c s="34" t="s">
        <v>829</v>
      </c>
      <c s="35" t="s">
        <v>5</v>
      </c>
      <c s="6" t="s">
        <v>830</v>
      </c>
      <c s="36" t="s">
        <v>75</v>
      </c>
      <c s="37">
        <v>5</v>
      </c>
      <c s="36">
        <v>0</v>
      </c>
      <c s="36">
        <f>ROUND(G83*H83,6)</f>
      </c>
      <c r="L83" s="38">
        <v>0</v>
      </c>
      <c s="32">
        <f>ROUND(ROUND(L83,2)*ROUND(G83,3),2)</f>
      </c>
      <c s="36" t="s">
        <v>970</v>
      </c>
      <c>
        <f>(M83*21)/100</f>
      </c>
      <c t="s">
        <v>28</v>
      </c>
    </row>
    <row r="84" spans="1:5" ht="12.75">
      <c r="A84" s="35" t="s">
        <v>56</v>
      </c>
      <c r="E84" s="39" t="s">
        <v>5</v>
      </c>
    </row>
    <row r="85" spans="1:5" ht="12.75">
      <c r="A85" s="35" t="s">
        <v>57</v>
      </c>
      <c r="E85" s="40" t="s">
        <v>2353</v>
      </c>
    </row>
    <row r="86" spans="1:5" ht="38.25">
      <c r="A86" t="s">
        <v>58</v>
      </c>
      <c r="E86" s="39" t="s">
        <v>98</v>
      </c>
    </row>
    <row r="87" spans="1:16" ht="12.75">
      <c r="A87" t="s">
        <v>50</v>
      </c>
      <c s="34" t="s">
        <v>129</v>
      </c>
      <c s="34" t="s">
        <v>2520</v>
      </c>
      <c s="35" t="s">
        <v>5</v>
      </c>
      <c s="6" t="s">
        <v>2521</v>
      </c>
      <c s="36" t="s">
        <v>68</v>
      </c>
      <c s="37">
        <v>5</v>
      </c>
      <c s="36">
        <v>0</v>
      </c>
      <c s="36">
        <f>ROUND(G87*H87,6)</f>
      </c>
      <c r="L87" s="38">
        <v>0</v>
      </c>
      <c s="32">
        <f>ROUND(ROUND(L87,2)*ROUND(G87,3),2)</f>
      </c>
      <c s="36" t="s">
        <v>970</v>
      </c>
      <c>
        <f>(M87*21)/100</f>
      </c>
      <c t="s">
        <v>28</v>
      </c>
    </row>
    <row r="88" spans="1:5" ht="12.75">
      <c r="A88" s="35" t="s">
        <v>56</v>
      </c>
      <c r="E88" s="39" t="s">
        <v>5</v>
      </c>
    </row>
    <row r="89" spans="1:5" ht="12.75">
      <c r="A89" s="35" t="s">
        <v>57</v>
      </c>
      <c r="E89" s="40" t="s">
        <v>2353</v>
      </c>
    </row>
    <row r="90" spans="1:5" ht="63.75">
      <c r="A90" t="s">
        <v>58</v>
      </c>
      <c r="E90" s="39" t="s">
        <v>2354</v>
      </c>
    </row>
    <row r="91" spans="1:16" ht="12.75">
      <c r="A91" t="s">
        <v>50</v>
      </c>
      <c s="34" t="s">
        <v>134</v>
      </c>
      <c s="34" t="s">
        <v>2522</v>
      </c>
      <c s="35" t="s">
        <v>5</v>
      </c>
      <c s="6" t="s">
        <v>2523</v>
      </c>
      <c s="36" t="s">
        <v>68</v>
      </c>
      <c s="37">
        <v>2</v>
      </c>
      <c s="36">
        <v>0</v>
      </c>
      <c s="36">
        <f>ROUND(G91*H91,6)</f>
      </c>
      <c r="L91" s="38">
        <v>0</v>
      </c>
      <c s="32">
        <f>ROUND(ROUND(L91,2)*ROUND(G91,3),2)</f>
      </c>
      <c s="36" t="s">
        <v>970</v>
      </c>
      <c>
        <f>(M91*21)/100</f>
      </c>
      <c t="s">
        <v>28</v>
      </c>
    </row>
    <row r="92" spans="1:5" ht="12.75">
      <c r="A92" s="35" t="s">
        <v>56</v>
      </c>
      <c r="E92" s="39" t="s">
        <v>5</v>
      </c>
    </row>
    <row r="93" spans="1:5" ht="12.75">
      <c r="A93" s="35" t="s">
        <v>57</v>
      </c>
      <c r="E93" s="40" t="s">
        <v>2353</v>
      </c>
    </row>
    <row r="94" spans="1:5" ht="63.75">
      <c r="A94" t="s">
        <v>58</v>
      </c>
      <c r="E94" s="39" t="s">
        <v>2354</v>
      </c>
    </row>
    <row r="95" spans="1:16" ht="25.5">
      <c r="A95" t="s">
        <v>50</v>
      </c>
      <c s="34" t="s">
        <v>137</v>
      </c>
      <c s="34" t="s">
        <v>831</v>
      </c>
      <c s="35" t="s">
        <v>5</v>
      </c>
      <c s="6" t="s">
        <v>832</v>
      </c>
      <c s="36" t="s">
        <v>75</v>
      </c>
      <c s="37">
        <v>7</v>
      </c>
      <c s="36">
        <v>0</v>
      </c>
      <c s="36">
        <f>ROUND(G95*H95,6)</f>
      </c>
      <c r="L95" s="38">
        <v>0</v>
      </c>
      <c s="32">
        <f>ROUND(ROUND(L95,2)*ROUND(G95,3),2)</f>
      </c>
      <c s="36" t="s">
        <v>970</v>
      </c>
      <c>
        <f>(M95*21)/100</f>
      </c>
      <c t="s">
        <v>28</v>
      </c>
    </row>
    <row r="96" spans="1:5" ht="12.75">
      <c r="A96" s="35" t="s">
        <v>56</v>
      </c>
      <c r="E96" s="39" t="s">
        <v>5</v>
      </c>
    </row>
    <row r="97" spans="1:5" ht="12.75">
      <c r="A97" s="35" t="s">
        <v>57</v>
      </c>
      <c r="E97" s="40" t="s">
        <v>2353</v>
      </c>
    </row>
    <row r="98" spans="1:5" ht="51">
      <c r="A98" t="s">
        <v>58</v>
      </c>
      <c r="E98" s="39" t="s">
        <v>2509</v>
      </c>
    </row>
    <row r="99" spans="1:16" ht="12.75">
      <c r="A99" t="s">
        <v>50</v>
      </c>
      <c s="34" t="s">
        <v>140</v>
      </c>
      <c s="34" t="s">
        <v>2524</v>
      </c>
      <c s="35" t="s">
        <v>5</v>
      </c>
      <c s="6" t="s">
        <v>2525</v>
      </c>
      <c s="36" t="s">
        <v>63</v>
      </c>
      <c s="37">
        <v>15</v>
      </c>
      <c s="36">
        <v>0</v>
      </c>
      <c s="36">
        <f>ROUND(G99*H99,6)</f>
      </c>
      <c r="L99" s="38">
        <v>0</v>
      </c>
      <c s="32">
        <f>ROUND(ROUND(L99,2)*ROUND(G99,3),2)</f>
      </c>
      <c s="36" t="s">
        <v>2369</v>
      </c>
      <c>
        <f>(M99*21)/100</f>
      </c>
      <c t="s">
        <v>28</v>
      </c>
    </row>
    <row r="100" spans="1:5" ht="12.75">
      <c r="A100" s="35" t="s">
        <v>56</v>
      </c>
      <c r="E100" s="39" t="s">
        <v>5</v>
      </c>
    </row>
    <row r="101" spans="1:5" ht="12.75">
      <c r="A101" s="35" t="s">
        <v>57</v>
      </c>
      <c r="E101" s="40" t="s">
        <v>2353</v>
      </c>
    </row>
    <row r="102" spans="1:5" ht="76.5">
      <c r="A102" t="s">
        <v>58</v>
      </c>
      <c r="E102" s="39" t="s">
        <v>2526</v>
      </c>
    </row>
    <row r="103" spans="1:16" ht="12.75">
      <c r="A103" t="s">
        <v>50</v>
      </c>
      <c s="34" t="s">
        <v>143</v>
      </c>
      <c s="34" t="s">
        <v>2527</v>
      </c>
      <c s="35" t="s">
        <v>5</v>
      </c>
      <c s="6" t="s">
        <v>2528</v>
      </c>
      <c s="36" t="s">
        <v>68</v>
      </c>
      <c s="37">
        <v>20</v>
      </c>
      <c s="36">
        <v>0</v>
      </c>
      <c s="36">
        <f>ROUND(G103*H103,6)</f>
      </c>
      <c r="L103" s="38">
        <v>0</v>
      </c>
      <c s="32">
        <f>ROUND(ROUND(L103,2)*ROUND(G103,3),2)</f>
      </c>
      <c s="36" t="s">
        <v>2369</v>
      </c>
      <c>
        <f>(M103*21)/100</f>
      </c>
      <c t="s">
        <v>28</v>
      </c>
    </row>
    <row r="104" spans="1:5" ht="12.75">
      <c r="A104" s="35" t="s">
        <v>56</v>
      </c>
      <c r="E104" s="39" t="s">
        <v>5</v>
      </c>
    </row>
    <row r="105" spans="1:5" ht="12.75">
      <c r="A105" s="35" t="s">
        <v>57</v>
      </c>
      <c r="E105" s="40" t="s">
        <v>2353</v>
      </c>
    </row>
    <row r="106" spans="1:5" ht="102">
      <c r="A106" t="s">
        <v>58</v>
      </c>
      <c r="E106" s="39" t="s">
        <v>2529</v>
      </c>
    </row>
    <row r="107" spans="1:13" ht="12.75">
      <c r="A107" t="s">
        <v>47</v>
      </c>
      <c r="C107" s="31" t="s">
        <v>2104</v>
      </c>
      <c r="E107" s="33" t="s">
        <v>2105</v>
      </c>
      <c r="J107" s="32">
        <f>0</f>
      </c>
      <c s="32">
        <f>0</f>
      </c>
      <c s="32">
        <f>0+L108+L112+L116+L120+L124+L128+L132</f>
      </c>
      <c s="32">
        <f>0+M108+M112+M116+M120+M124+M128+M132</f>
      </c>
    </row>
    <row r="108" spans="1:16" ht="12.75">
      <c r="A108" t="s">
        <v>50</v>
      </c>
      <c s="34" t="s">
        <v>147</v>
      </c>
      <c s="34" t="s">
        <v>2106</v>
      </c>
      <c s="35" t="s">
        <v>5</v>
      </c>
      <c s="6" t="s">
        <v>2107</v>
      </c>
      <c s="36" t="s">
        <v>75</v>
      </c>
      <c s="37">
        <v>2</v>
      </c>
      <c s="36">
        <v>0</v>
      </c>
      <c s="36">
        <f>ROUND(G108*H108,6)</f>
      </c>
      <c r="L108" s="38">
        <v>0</v>
      </c>
      <c s="32">
        <f>ROUND(ROUND(L108,2)*ROUND(G108,3),2)</f>
      </c>
      <c s="36" t="s">
        <v>970</v>
      </c>
      <c>
        <f>(M108*21)/100</f>
      </c>
      <c t="s">
        <v>28</v>
      </c>
    </row>
    <row r="109" spans="1:5" ht="12.75">
      <c r="A109" s="35" t="s">
        <v>56</v>
      </c>
      <c r="E109" s="39" t="s">
        <v>5</v>
      </c>
    </row>
    <row r="110" spans="1:5" ht="12.75">
      <c r="A110" s="35" t="s">
        <v>57</v>
      </c>
      <c r="E110" s="40" t="s">
        <v>2353</v>
      </c>
    </row>
    <row r="111" spans="1:5" ht="25.5">
      <c r="A111" t="s">
        <v>58</v>
      </c>
      <c r="E111" s="39" t="s">
        <v>2530</v>
      </c>
    </row>
    <row r="112" spans="1:16" ht="12.75">
      <c r="A112" t="s">
        <v>50</v>
      </c>
      <c s="34" t="s">
        <v>151</v>
      </c>
      <c s="34" t="s">
        <v>2375</v>
      </c>
      <c s="35" t="s">
        <v>5</v>
      </c>
      <c s="6" t="s">
        <v>2376</v>
      </c>
      <c s="36" t="s">
        <v>79</v>
      </c>
      <c s="37">
        <v>10</v>
      </c>
      <c s="36">
        <v>0</v>
      </c>
      <c s="36">
        <f>ROUND(G112*H112,6)</f>
      </c>
      <c r="L112" s="38">
        <v>0</v>
      </c>
      <c s="32">
        <f>ROUND(ROUND(L112,2)*ROUND(G112,3),2)</f>
      </c>
      <c s="36" t="s">
        <v>970</v>
      </c>
      <c>
        <f>(M112*21)/100</f>
      </c>
      <c t="s">
        <v>28</v>
      </c>
    </row>
    <row r="113" spans="1:5" ht="12.75">
      <c r="A113" s="35" t="s">
        <v>56</v>
      </c>
      <c r="E113" s="39" t="s">
        <v>5</v>
      </c>
    </row>
    <row r="114" spans="1:5" ht="12.75">
      <c r="A114" s="35" t="s">
        <v>57</v>
      </c>
      <c r="E114" s="40" t="s">
        <v>2353</v>
      </c>
    </row>
    <row r="115" spans="1:5" ht="38.25">
      <c r="A115" t="s">
        <v>58</v>
      </c>
      <c r="E115" s="39" t="s">
        <v>2377</v>
      </c>
    </row>
    <row r="116" spans="1:16" ht="12.75">
      <c r="A116" t="s">
        <v>50</v>
      </c>
      <c s="34" t="s">
        <v>155</v>
      </c>
      <c s="34" t="s">
        <v>1537</v>
      </c>
      <c s="35" t="s">
        <v>5</v>
      </c>
      <c s="6" t="s">
        <v>1538</v>
      </c>
      <c s="36" t="s">
        <v>75</v>
      </c>
      <c s="37">
        <v>1</v>
      </c>
      <c s="36">
        <v>0</v>
      </c>
      <c s="36">
        <f>ROUND(G116*H116,6)</f>
      </c>
      <c r="L116" s="38">
        <v>0</v>
      </c>
      <c s="32">
        <f>ROUND(ROUND(L116,2)*ROUND(G116,3),2)</f>
      </c>
      <c s="36" t="s">
        <v>970</v>
      </c>
      <c>
        <f>(M116*21)/100</f>
      </c>
      <c t="s">
        <v>28</v>
      </c>
    </row>
    <row r="117" spans="1:5" ht="12.75">
      <c r="A117" s="35" t="s">
        <v>56</v>
      </c>
      <c r="E117" s="39" t="s">
        <v>5</v>
      </c>
    </row>
    <row r="118" spans="1:5" ht="12.75">
      <c r="A118" s="35" t="s">
        <v>57</v>
      </c>
      <c r="E118" s="40" t="s">
        <v>2353</v>
      </c>
    </row>
    <row r="119" spans="1:5" ht="38.25">
      <c r="A119" t="s">
        <v>58</v>
      </c>
      <c r="E119" s="39" t="s">
        <v>2364</v>
      </c>
    </row>
    <row r="120" spans="1:16" ht="12.75">
      <c r="A120" t="s">
        <v>50</v>
      </c>
      <c s="34" t="s">
        <v>158</v>
      </c>
      <c s="34" t="s">
        <v>104</v>
      </c>
      <c s="35" t="s">
        <v>5</v>
      </c>
      <c s="6" t="s">
        <v>105</v>
      </c>
      <c s="36" t="s">
        <v>75</v>
      </c>
      <c s="37">
        <v>5</v>
      </c>
      <c s="36">
        <v>0</v>
      </c>
      <c s="36">
        <f>ROUND(G120*H120,6)</f>
      </c>
      <c r="L120" s="38">
        <v>0</v>
      </c>
      <c s="32">
        <f>ROUND(ROUND(L120,2)*ROUND(G120,3),2)</f>
      </c>
      <c s="36" t="s">
        <v>970</v>
      </c>
      <c>
        <f>(M120*21)/100</f>
      </c>
      <c t="s">
        <v>28</v>
      </c>
    </row>
    <row r="121" spans="1:5" ht="12.75">
      <c r="A121" s="35" t="s">
        <v>56</v>
      </c>
      <c r="E121" s="39" t="s">
        <v>5</v>
      </c>
    </row>
    <row r="122" spans="1:5" ht="12.75">
      <c r="A122" s="35" t="s">
        <v>57</v>
      </c>
      <c r="E122" s="40" t="s">
        <v>2353</v>
      </c>
    </row>
    <row r="123" spans="1:5" ht="25.5">
      <c r="A123" t="s">
        <v>58</v>
      </c>
      <c r="E123" s="39" t="s">
        <v>2378</v>
      </c>
    </row>
    <row r="124" spans="1:16" ht="12.75">
      <c r="A124" t="s">
        <v>50</v>
      </c>
      <c s="34" t="s">
        <v>162</v>
      </c>
      <c s="34" t="s">
        <v>2110</v>
      </c>
      <c s="35" t="s">
        <v>5</v>
      </c>
      <c s="6" t="s">
        <v>2111</v>
      </c>
      <c s="36" t="s">
        <v>75</v>
      </c>
      <c s="37">
        <v>5</v>
      </c>
      <c s="36">
        <v>0</v>
      </c>
      <c s="36">
        <f>ROUND(G124*H124,6)</f>
      </c>
      <c r="L124" s="38">
        <v>0</v>
      </c>
      <c s="32">
        <f>ROUND(ROUND(L124,2)*ROUND(G124,3),2)</f>
      </c>
      <c s="36" t="s">
        <v>970</v>
      </c>
      <c>
        <f>(M124*21)/100</f>
      </c>
      <c t="s">
        <v>28</v>
      </c>
    </row>
    <row r="125" spans="1:5" ht="12.75">
      <c r="A125" s="35" t="s">
        <v>56</v>
      </c>
      <c r="E125" s="39" t="s">
        <v>5</v>
      </c>
    </row>
    <row r="126" spans="1:5" ht="12.75">
      <c r="A126" s="35" t="s">
        <v>57</v>
      </c>
      <c r="E126" s="40" t="s">
        <v>2353</v>
      </c>
    </row>
    <row r="127" spans="1:5" ht="38.25">
      <c r="A127" t="s">
        <v>58</v>
      </c>
      <c r="E127" s="39" t="s">
        <v>2379</v>
      </c>
    </row>
    <row r="128" spans="1:16" ht="12.75">
      <c r="A128" t="s">
        <v>50</v>
      </c>
      <c s="34" t="s">
        <v>165</v>
      </c>
      <c s="34" t="s">
        <v>2380</v>
      </c>
      <c s="35" t="s">
        <v>5</v>
      </c>
      <c s="6" t="s">
        <v>2381</v>
      </c>
      <c s="36" t="s">
        <v>75</v>
      </c>
      <c s="37">
        <v>5</v>
      </c>
      <c s="36">
        <v>0</v>
      </c>
      <c s="36">
        <f>ROUND(G128*H128,6)</f>
      </c>
      <c r="L128" s="38">
        <v>0</v>
      </c>
      <c s="32">
        <f>ROUND(ROUND(L128,2)*ROUND(G128,3),2)</f>
      </c>
      <c s="36" t="s">
        <v>970</v>
      </c>
      <c>
        <f>(M128*21)/100</f>
      </c>
      <c t="s">
        <v>28</v>
      </c>
    </row>
    <row r="129" spans="1:5" ht="12.75">
      <c r="A129" s="35" t="s">
        <v>56</v>
      </c>
      <c r="E129" s="39" t="s">
        <v>5</v>
      </c>
    </row>
    <row r="130" spans="1:5" ht="12.75">
      <c r="A130" s="35" t="s">
        <v>57</v>
      </c>
      <c r="E130" s="40" t="s">
        <v>2353</v>
      </c>
    </row>
    <row r="131" spans="1:5" ht="38.25">
      <c r="A131" t="s">
        <v>58</v>
      </c>
      <c r="E131" s="39" t="s">
        <v>2382</v>
      </c>
    </row>
    <row r="132" spans="1:16" ht="12.75">
      <c r="A132" t="s">
        <v>50</v>
      </c>
      <c s="34" t="s">
        <v>169</v>
      </c>
      <c s="34" t="s">
        <v>2531</v>
      </c>
      <c s="35" t="s">
        <v>5</v>
      </c>
      <c s="6" t="s">
        <v>1541</v>
      </c>
      <c s="36" t="s">
        <v>75</v>
      </c>
      <c s="37">
        <v>5</v>
      </c>
      <c s="36">
        <v>0</v>
      </c>
      <c s="36">
        <f>ROUND(G132*H132,6)</f>
      </c>
      <c r="L132" s="38">
        <v>0</v>
      </c>
      <c s="32">
        <f>ROUND(ROUND(L132,2)*ROUND(G132,3),2)</f>
      </c>
      <c s="36" t="s">
        <v>970</v>
      </c>
      <c>
        <f>(M132*21)/100</f>
      </c>
      <c t="s">
        <v>28</v>
      </c>
    </row>
    <row r="133" spans="1:5" ht="12.75">
      <c r="A133" s="35" t="s">
        <v>56</v>
      </c>
      <c r="E133" s="39" t="s">
        <v>5</v>
      </c>
    </row>
    <row r="134" spans="1:5" ht="12.75">
      <c r="A134" s="35" t="s">
        <v>57</v>
      </c>
      <c r="E134" s="40" t="s">
        <v>2353</v>
      </c>
    </row>
    <row r="135" spans="1:5" ht="51">
      <c r="A135" t="s">
        <v>58</v>
      </c>
      <c r="E135" s="39" t="s">
        <v>2383</v>
      </c>
    </row>
    <row r="136" spans="1:13" ht="12.75">
      <c r="A136" t="s">
        <v>47</v>
      </c>
      <c r="C136" s="31" t="s">
        <v>2390</v>
      </c>
      <c r="E136" s="33" t="s">
        <v>2391</v>
      </c>
      <c r="J136" s="32">
        <f>0</f>
      </c>
      <c s="32">
        <f>0</f>
      </c>
      <c s="32">
        <f>0+L137+L141+L145+L149+L153+L157+L161+L165</f>
      </c>
      <c s="32">
        <f>0+M137+M141+M145+M149+M153+M157+M161+M165</f>
      </c>
    </row>
    <row r="137" spans="1:16" ht="12.75">
      <c r="A137" t="s">
        <v>50</v>
      </c>
      <c s="34" t="s">
        <v>173</v>
      </c>
      <c s="34" t="s">
        <v>2532</v>
      </c>
      <c s="35" t="s">
        <v>5</v>
      </c>
      <c s="6" t="s">
        <v>2533</v>
      </c>
      <c s="36" t="s">
        <v>79</v>
      </c>
      <c s="37">
        <v>70</v>
      </c>
      <c s="36">
        <v>0</v>
      </c>
      <c s="36">
        <f>ROUND(G137*H137,6)</f>
      </c>
      <c r="L137" s="38">
        <v>0</v>
      </c>
      <c s="32">
        <f>ROUND(ROUND(L137,2)*ROUND(G137,3),2)</f>
      </c>
      <c s="36" t="s">
        <v>970</v>
      </c>
      <c>
        <f>(M137*21)/100</f>
      </c>
      <c t="s">
        <v>28</v>
      </c>
    </row>
    <row r="138" spans="1:5" ht="12.75">
      <c r="A138" s="35" t="s">
        <v>56</v>
      </c>
      <c r="E138" s="39" t="s">
        <v>5</v>
      </c>
    </row>
    <row r="139" spans="1:5" ht="12.75">
      <c r="A139" s="35" t="s">
        <v>57</v>
      </c>
      <c r="E139" s="40" t="s">
        <v>2353</v>
      </c>
    </row>
    <row r="140" spans="1:5" ht="38.25">
      <c r="A140" t="s">
        <v>58</v>
      </c>
      <c r="E140" s="39" t="s">
        <v>2394</v>
      </c>
    </row>
    <row r="141" spans="1:16" ht="25.5">
      <c r="A141" t="s">
        <v>50</v>
      </c>
      <c s="34" t="s">
        <v>177</v>
      </c>
      <c s="34" t="s">
        <v>2534</v>
      </c>
      <c s="35" t="s">
        <v>5</v>
      </c>
      <c s="6" t="s">
        <v>2535</v>
      </c>
      <c s="36" t="s">
        <v>75</v>
      </c>
      <c s="37">
        <v>1</v>
      </c>
      <c s="36">
        <v>0</v>
      </c>
      <c s="36">
        <f>ROUND(G141*H141,6)</f>
      </c>
      <c r="L141" s="38">
        <v>0</v>
      </c>
      <c s="32">
        <f>ROUND(ROUND(L141,2)*ROUND(G141,3),2)</f>
      </c>
      <c s="36" t="s">
        <v>970</v>
      </c>
      <c>
        <f>(M141*21)/100</f>
      </c>
      <c t="s">
        <v>28</v>
      </c>
    </row>
    <row r="142" spans="1:5" ht="12.75">
      <c r="A142" s="35" t="s">
        <v>56</v>
      </c>
      <c r="E142" s="39" t="s">
        <v>5</v>
      </c>
    </row>
    <row r="143" spans="1:5" ht="12.75">
      <c r="A143" s="35" t="s">
        <v>57</v>
      </c>
      <c r="E143" s="40" t="s">
        <v>2353</v>
      </c>
    </row>
    <row r="144" spans="1:5" ht="38.25">
      <c r="A144" t="s">
        <v>58</v>
      </c>
      <c r="E144" s="39" t="s">
        <v>2397</v>
      </c>
    </row>
    <row r="145" spans="1:16" ht="25.5">
      <c r="A145" t="s">
        <v>50</v>
      </c>
      <c s="34" t="s">
        <v>181</v>
      </c>
      <c s="34" t="s">
        <v>2536</v>
      </c>
      <c s="35" t="s">
        <v>5</v>
      </c>
      <c s="6" t="s">
        <v>2537</v>
      </c>
      <c s="36" t="s">
        <v>75</v>
      </c>
      <c s="37">
        <v>1</v>
      </c>
      <c s="36">
        <v>0</v>
      </c>
      <c s="36">
        <f>ROUND(G145*H145,6)</f>
      </c>
      <c r="L145" s="38">
        <v>0</v>
      </c>
      <c s="32">
        <f>ROUND(ROUND(L145,2)*ROUND(G145,3),2)</f>
      </c>
      <c s="36" t="s">
        <v>970</v>
      </c>
      <c>
        <f>(M145*21)/100</f>
      </c>
      <c t="s">
        <v>28</v>
      </c>
    </row>
    <row r="146" spans="1:5" ht="12.75">
      <c r="A146" s="35" t="s">
        <v>56</v>
      </c>
      <c r="E146" s="39" t="s">
        <v>5</v>
      </c>
    </row>
    <row r="147" spans="1:5" ht="12.75">
      <c r="A147" s="35" t="s">
        <v>57</v>
      </c>
      <c r="E147" s="40" t="s">
        <v>2353</v>
      </c>
    </row>
    <row r="148" spans="1:5" ht="38.25">
      <c r="A148" t="s">
        <v>58</v>
      </c>
      <c r="E148" s="39" t="s">
        <v>2397</v>
      </c>
    </row>
    <row r="149" spans="1:16" ht="25.5">
      <c r="A149" t="s">
        <v>50</v>
      </c>
      <c s="34" t="s">
        <v>185</v>
      </c>
      <c s="34" t="s">
        <v>2538</v>
      </c>
      <c s="35" t="s">
        <v>5</v>
      </c>
      <c s="6" t="s">
        <v>2539</v>
      </c>
      <c s="36" t="s">
        <v>75</v>
      </c>
      <c s="37">
        <v>2</v>
      </c>
      <c s="36">
        <v>0</v>
      </c>
      <c s="36">
        <f>ROUND(G149*H149,6)</f>
      </c>
      <c r="L149" s="38">
        <v>0</v>
      </c>
      <c s="32">
        <f>ROUND(ROUND(L149,2)*ROUND(G149,3),2)</f>
      </c>
      <c s="36" t="s">
        <v>970</v>
      </c>
      <c>
        <f>(M149*21)/100</f>
      </c>
      <c t="s">
        <v>28</v>
      </c>
    </row>
    <row r="150" spans="1:5" ht="12.75">
      <c r="A150" s="35" t="s">
        <v>56</v>
      </c>
      <c r="E150" s="39" t="s">
        <v>5</v>
      </c>
    </row>
    <row r="151" spans="1:5" ht="12.75">
      <c r="A151" s="35" t="s">
        <v>57</v>
      </c>
      <c r="E151" s="40" t="s">
        <v>2353</v>
      </c>
    </row>
    <row r="152" spans="1:5" ht="38.25">
      <c r="A152" t="s">
        <v>58</v>
      </c>
      <c r="E152" s="39" t="s">
        <v>2397</v>
      </c>
    </row>
    <row r="153" spans="1:16" ht="12.75">
      <c r="A153" t="s">
        <v>50</v>
      </c>
      <c s="34" t="s">
        <v>682</v>
      </c>
      <c s="34" t="s">
        <v>2540</v>
      </c>
      <c s="35" t="s">
        <v>5</v>
      </c>
      <c s="6" t="s">
        <v>2541</v>
      </c>
      <c s="36" t="s">
        <v>79</v>
      </c>
      <c s="37">
        <v>10</v>
      </c>
      <c s="36">
        <v>0</v>
      </c>
      <c s="36">
        <f>ROUND(G153*H153,6)</f>
      </c>
      <c r="L153" s="38">
        <v>0</v>
      </c>
      <c s="32">
        <f>ROUND(ROUND(L153,2)*ROUND(G153,3),2)</f>
      </c>
      <c s="36" t="s">
        <v>970</v>
      </c>
      <c>
        <f>(M153*21)/100</f>
      </c>
      <c t="s">
        <v>28</v>
      </c>
    </row>
    <row r="154" spans="1:5" ht="12.75">
      <c r="A154" s="35" t="s">
        <v>56</v>
      </c>
      <c r="E154" s="39" t="s">
        <v>5</v>
      </c>
    </row>
    <row r="155" spans="1:5" ht="12.75">
      <c r="A155" s="35" t="s">
        <v>57</v>
      </c>
      <c r="E155" s="40" t="s">
        <v>2353</v>
      </c>
    </row>
    <row r="156" spans="1:5" ht="25.5">
      <c r="A156" t="s">
        <v>58</v>
      </c>
      <c r="E156" s="39" t="s">
        <v>2542</v>
      </c>
    </row>
    <row r="157" spans="1:16" ht="12.75">
      <c r="A157" t="s">
        <v>50</v>
      </c>
      <c s="34" t="s">
        <v>686</v>
      </c>
      <c s="34" t="s">
        <v>2138</v>
      </c>
      <c s="35" t="s">
        <v>5</v>
      </c>
      <c s="6" t="s">
        <v>2139</v>
      </c>
      <c s="36" t="s">
        <v>75</v>
      </c>
      <c s="37">
        <v>10</v>
      </c>
      <c s="36">
        <v>0</v>
      </c>
      <c s="36">
        <f>ROUND(G157*H157,6)</f>
      </c>
      <c r="L157" s="38">
        <v>0</v>
      </c>
      <c s="32">
        <f>ROUND(ROUND(L157,2)*ROUND(G157,3),2)</f>
      </c>
      <c s="36" t="s">
        <v>970</v>
      </c>
      <c>
        <f>(M157*21)/100</f>
      </c>
      <c t="s">
        <v>28</v>
      </c>
    </row>
    <row r="158" spans="1:5" ht="12.75">
      <c r="A158" s="35" t="s">
        <v>56</v>
      </c>
      <c r="E158" s="39" t="s">
        <v>5</v>
      </c>
    </row>
    <row r="159" spans="1:5" ht="12.75">
      <c r="A159" s="35" t="s">
        <v>57</v>
      </c>
      <c r="E159" s="40" t="s">
        <v>2353</v>
      </c>
    </row>
    <row r="160" spans="1:5" ht="25.5">
      <c r="A160" t="s">
        <v>58</v>
      </c>
      <c r="E160" s="39" t="s">
        <v>2402</v>
      </c>
    </row>
    <row r="161" spans="1:16" ht="12.75">
      <c r="A161" t="s">
        <v>50</v>
      </c>
      <c s="34" t="s">
        <v>189</v>
      </c>
      <c s="34" t="s">
        <v>2543</v>
      </c>
      <c s="35" t="s">
        <v>5</v>
      </c>
      <c s="6" t="s">
        <v>2544</v>
      </c>
      <c s="36" t="s">
        <v>75</v>
      </c>
      <c s="37">
        <v>1</v>
      </c>
      <c s="36">
        <v>0</v>
      </c>
      <c s="36">
        <f>ROUND(G161*H161,6)</f>
      </c>
      <c r="L161" s="38">
        <v>0</v>
      </c>
      <c s="32">
        <f>ROUND(ROUND(L161,2)*ROUND(G161,3),2)</f>
      </c>
      <c s="36" t="s">
        <v>970</v>
      </c>
      <c>
        <f>(M161*21)/100</f>
      </c>
      <c t="s">
        <v>28</v>
      </c>
    </row>
    <row r="162" spans="1:5" ht="12.75">
      <c r="A162" s="35" t="s">
        <v>56</v>
      </c>
      <c r="E162" s="39" t="s">
        <v>5</v>
      </c>
    </row>
    <row r="163" spans="1:5" ht="12.75">
      <c r="A163" s="35" t="s">
        <v>57</v>
      </c>
      <c r="E163" s="40" t="s">
        <v>2353</v>
      </c>
    </row>
    <row r="164" spans="1:5" ht="38.25">
      <c r="A164" t="s">
        <v>58</v>
      </c>
      <c r="E164" s="39" t="s">
        <v>2545</v>
      </c>
    </row>
    <row r="165" spans="1:16" ht="12.75">
      <c r="A165" t="s">
        <v>50</v>
      </c>
      <c s="34" t="s">
        <v>193</v>
      </c>
      <c s="34" t="s">
        <v>2546</v>
      </c>
      <c s="35" t="s">
        <v>5</v>
      </c>
      <c s="6" t="s">
        <v>2547</v>
      </c>
      <c s="36" t="s">
        <v>79</v>
      </c>
      <c s="37">
        <v>40</v>
      </c>
      <c s="36">
        <v>0</v>
      </c>
      <c s="36">
        <f>ROUND(G165*H165,6)</f>
      </c>
      <c r="L165" s="38">
        <v>0</v>
      </c>
      <c s="32">
        <f>ROUND(ROUND(L165,2)*ROUND(G165,3),2)</f>
      </c>
      <c s="36" t="s">
        <v>55</v>
      </c>
      <c>
        <f>(M165*21)/100</f>
      </c>
      <c t="s">
        <v>28</v>
      </c>
    </row>
    <row r="166" spans="1:5" ht="12.75">
      <c r="A166" s="35" t="s">
        <v>56</v>
      </c>
      <c r="E166" s="39" t="s">
        <v>5</v>
      </c>
    </row>
    <row r="167" spans="1:5" ht="12.75">
      <c r="A167" s="35" t="s">
        <v>57</v>
      </c>
      <c r="E167" s="40" t="s">
        <v>2353</v>
      </c>
    </row>
    <row r="168" spans="1:5" ht="38.25">
      <c r="A168" t="s">
        <v>58</v>
      </c>
      <c r="E168" s="39" t="s">
        <v>2394</v>
      </c>
    </row>
    <row r="169" spans="1:13" ht="12.75">
      <c r="A169" t="s">
        <v>47</v>
      </c>
      <c r="C169" s="31" t="s">
        <v>2411</v>
      </c>
      <c r="E169" s="33" t="s">
        <v>2412</v>
      </c>
      <c r="J169" s="32">
        <f>0</f>
      </c>
      <c s="32">
        <f>0</f>
      </c>
      <c s="32">
        <f>0+L170+L174+L178+L182</f>
      </c>
      <c s="32">
        <f>0+M170+M174+M178+M182</f>
      </c>
    </row>
    <row r="170" spans="1:16" ht="25.5">
      <c r="A170" t="s">
        <v>50</v>
      </c>
      <c s="34" t="s">
        <v>197</v>
      </c>
      <c s="34" t="s">
        <v>2548</v>
      </c>
      <c s="35" t="s">
        <v>5</v>
      </c>
      <c s="6" t="s">
        <v>2549</v>
      </c>
      <c s="36" t="s">
        <v>75</v>
      </c>
      <c s="37">
        <v>1</v>
      </c>
      <c s="36">
        <v>0</v>
      </c>
      <c s="36">
        <f>ROUND(G170*H170,6)</f>
      </c>
      <c r="L170" s="38">
        <v>0</v>
      </c>
      <c s="32">
        <f>ROUND(ROUND(L170,2)*ROUND(G170,3),2)</f>
      </c>
      <c s="36" t="s">
        <v>970</v>
      </c>
      <c>
        <f>(M170*21)/100</f>
      </c>
      <c t="s">
        <v>28</v>
      </c>
    </row>
    <row r="171" spans="1:5" ht="12.75">
      <c r="A171" s="35" t="s">
        <v>56</v>
      </c>
      <c r="E171" s="39" t="s">
        <v>5</v>
      </c>
    </row>
    <row r="172" spans="1:5" ht="12.75">
      <c r="A172" s="35" t="s">
        <v>57</v>
      </c>
      <c r="E172" s="40" t="s">
        <v>2353</v>
      </c>
    </row>
    <row r="173" spans="1:5" ht="63.75">
      <c r="A173" t="s">
        <v>58</v>
      </c>
      <c r="E173" s="39" t="s">
        <v>2550</v>
      </c>
    </row>
    <row r="174" spans="1:16" ht="12.75">
      <c r="A174" t="s">
        <v>50</v>
      </c>
      <c s="34" t="s">
        <v>201</v>
      </c>
      <c s="34" t="s">
        <v>2551</v>
      </c>
      <c s="35" t="s">
        <v>5</v>
      </c>
      <c s="6" t="s">
        <v>2552</v>
      </c>
      <c s="36" t="s">
        <v>75</v>
      </c>
      <c s="37">
        <v>2</v>
      </c>
      <c s="36">
        <v>0</v>
      </c>
      <c s="36">
        <f>ROUND(G174*H174,6)</f>
      </c>
      <c r="L174" s="38">
        <v>0</v>
      </c>
      <c s="32">
        <f>ROUND(ROUND(L174,2)*ROUND(G174,3),2)</f>
      </c>
      <c s="36" t="s">
        <v>2369</v>
      </c>
      <c>
        <f>(M174*21)/100</f>
      </c>
      <c t="s">
        <v>28</v>
      </c>
    </row>
    <row r="175" spans="1:5" ht="12.75">
      <c r="A175" s="35" t="s">
        <v>56</v>
      </c>
      <c r="E175" s="39" t="s">
        <v>5</v>
      </c>
    </row>
    <row r="176" spans="1:5" ht="12.75">
      <c r="A176" s="35" t="s">
        <v>57</v>
      </c>
      <c r="E176" s="40" t="s">
        <v>2353</v>
      </c>
    </row>
    <row r="177" spans="1:5" ht="38.25">
      <c r="A177" t="s">
        <v>58</v>
      </c>
      <c r="E177" s="39" t="s">
        <v>2553</v>
      </c>
    </row>
    <row r="178" spans="1:16" ht="12.75">
      <c r="A178" t="s">
        <v>50</v>
      </c>
      <c s="34" t="s">
        <v>205</v>
      </c>
      <c s="34" t="s">
        <v>2554</v>
      </c>
      <c s="35" t="s">
        <v>5</v>
      </c>
      <c s="6" t="s">
        <v>2555</v>
      </c>
      <c s="36" t="s">
        <v>75</v>
      </c>
      <c s="37">
        <v>1</v>
      </c>
      <c s="36">
        <v>0</v>
      </c>
      <c s="36">
        <f>ROUND(G178*H178,6)</f>
      </c>
      <c r="L178" s="38">
        <v>0</v>
      </c>
      <c s="32">
        <f>ROUND(ROUND(L178,2)*ROUND(G178,3),2)</f>
      </c>
      <c s="36" t="s">
        <v>2369</v>
      </c>
      <c>
        <f>(M178*21)/100</f>
      </c>
      <c t="s">
        <v>28</v>
      </c>
    </row>
    <row r="179" spans="1:5" ht="12.75">
      <c r="A179" s="35" t="s">
        <v>56</v>
      </c>
      <c r="E179" s="39" t="s">
        <v>5</v>
      </c>
    </row>
    <row r="180" spans="1:5" ht="12.75">
      <c r="A180" s="35" t="s">
        <v>57</v>
      </c>
      <c r="E180" s="40" t="s">
        <v>2353</v>
      </c>
    </row>
    <row r="181" spans="1:5" ht="63.75">
      <c r="A181" t="s">
        <v>58</v>
      </c>
      <c r="E181" s="39" t="s">
        <v>2556</v>
      </c>
    </row>
    <row r="182" spans="1:16" ht="12.75">
      <c r="A182" t="s">
        <v>50</v>
      </c>
      <c s="34" t="s">
        <v>209</v>
      </c>
      <c s="34" t="s">
        <v>2557</v>
      </c>
      <c s="35" t="s">
        <v>5</v>
      </c>
      <c s="6" t="s">
        <v>2558</v>
      </c>
      <c s="36" t="s">
        <v>75</v>
      </c>
      <c s="37">
        <v>1</v>
      </c>
      <c s="36">
        <v>0</v>
      </c>
      <c s="36">
        <f>ROUND(G182*H182,6)</f>
      </c>
      <c r="L182" s="38">
        <v>0</v>
      </c>
      <c s="32">
        <f>ROUND(ROUND(L182,2)*ROUND(G182,3),2)</f>
      </c>
      <c s="36" t="s">
        <v>2369</v>
      </c>
      <c>
        <f>(M182*21)/100</f>
      </c>
      <c t="s">
        <v>28</v>
      </c>
    </row>
    <row r="183" spans="1:5" ht="12.75">
      <c r="A183" s="35" t="s">
        <v>56</v>
      </c>
      <c r="E183" s="39" t="s">
        <v>5</v>
      </c>
    </row>
    <row r="184" spans="1:5" ht="12.75">
      <c r="A184" s="35" t="s">
        <v>57</v>
      </c>
      <c r="E184" s="40" t="s">
        <v>2353</v>
      </c>
    </row>
    <row r="185" spans="1:5" ht="51">
      <c r="A185" t="s">
        <v>58</v>
      </c>
      <c r="E185" s="39" t="s">
        <v>2559</v>
      </c>
    </row>
    <row r="186" spans="1:13" ht="12.75">
      <c r="A186" t="s">
        <v>47</v>
      </c>
      <c r="C186" s="31" t="s">
        <v>2284</v>
      </c>
      <c r="E186" s="33" t="s">
        <v>2285</v>
      </c>
      <c r="J186" s="32">
        <f>0</f>
      </c>
      <c s="32">
        <f>0</f>
      </c>
      <c s="32">
        <f>0+L187+L191+L195+L199+L203+L207+L211+L215+L219+L223+L227+L231+L235+L239+L243</f>
      </c>
      <c s="32">
        <f>0+M187+M191+M195+M199+M203+M207+M211+M215+M219+M223+M227+M231+M235+M239+M243</f>
      </c>
    </row>
    <row r="187" spans="1:16" ht="12.75">
      <c r="A187" t="s">
        <v>50</v>
      </c>
      <c s="34" t="s">
        <v>213</v>
      </c>
      <c s="34" t="s">
        <v>2560</v>
      </c>
      <c s="35" t="s">
        <v>5</v>
      </c>
      <c s="6" t="s">
        <v>2561</v>
      </c>
      <c s="36" t="s">
        <v>75</v>
      </c>
      <c s="37">
        <v>1</v>
      </c>
      <c s="36">
        <v>0</v>
      </c>
      <c s="36">
        <f>ROUND(G187*H187,6)</f>
      </c>
      <c r="L187" s="38">
        <v>0</v>
      </c>
      <c s="32">
        <f>ROUND(ROUND(L187,2)*ROUND(G187,3),2)</f>
      </c>
      <c s="36" t="s">
        <v>970</v>
      </c>
      <c>
        <f>(M187*21)/100</f>
      </c>
      <c t="s">
        <v>28</v>
      </c>
    </row>
    <row r="188" spans="1:5" ht="12.75">
      <c r="A188" s="35" t="s">
        <v>56</v>
      </c>
      <c r="E188" s="39" t="s">
        <v>5</v>
      </c>
    </row>
    <row r="189" spans="1:5" ht="12.75">
      <c r="A189" s="35" t="s">
        <v>57</v>
      </c>
      <c r="E189" s="40" t="s">
        <v>2353</v>
      </c>
    </row>
    <row r="190" spans="1:5" ht="51">
      <c r="A190" t="s">
        <v>58</v>
      </c>
      <c r="E190" s="39" t="s">
        <v>2436</v>
      </c>
    </row>
    <row r="191" spans="1:16" ht="12.75">
      <c r="A191" t="s">
        <v>50</v>
      </c>
      <c s="34" t="s">
        <v>218</v>
      </c>
      <c s="34" t="s">
        <v>2437</v>
      </c>
      <c s="35" t="s">
        <v>5</v>
      </c>
      <c s="6" t="s">
        <v>2438</v>
      </c>
      <c s="36" t="s">
        <v>75</v>
      </c>
      <c s="37">
        <v>1</v>
      </c>
      <c s="36">
        <v>0</v>
      </c>
      <c s="36">
        <f>ROUND(G191*H191,6)</f>
      </c>
      <c r="L191" s="38">
        <v>0</v>
      </c>
      <c s="32">
        <f>ROUND(ROUND(L191,2)*ROUND(G191,3),2)</f>
      </c>
      <c s="36" t="s">
        <v>970</v>
      </c>
      <c>
        <f>(M191*21)/100</f>
      </c>
      <c t="s">
        <v>28</v>
      </c>
    </row>
    <row r="192" spans="1:5" ht="12.75">
      <c r="A192" s="35" t="s">
        <v>56</v>
      </c>
      <c r="E192" s="39" t="s">
        <v>5</v>
      </c>
    </row>
    <row r="193" spans="1:5" ht="12.75">
      <c r="A193" s="35" t="s">
        <v>57</v>
      </c>
      <c r="E193" s="40" t="s">
        <v>2353</v>
      </c>
    </row>
    <row r="194" spans="1:5" ht="51">
      <c r="A194" t="s">
        <v>58</v>
      </c>
      <c r="E194" s="39" t="s">
        <v>2436</v>
      </c>
    </row>
    <row r="195" spans="1:16" ht="12.75">
      <c r="A195" t="s">
        <v>50</v>
      </c>
      <c s="34" t="s">
        <v>222</v>
      </c>
      <c s="34" t="s">
        <v>2439</v>
      </c>
      <c s="35" t="s">
        <v>5</v>
      </c>
      <c s="6" t="s">
        <v>2440</v>
      </c>
      <c s="36" t="s">
        <v>75</v>
      </c>
      <c s="37">
        <v>1</v>
      </c>
      <c s="36">
        <v>0</v>
      </c>
      <c s="36">
        <f>ROUND(G195*H195,6)</f>
      </c>
      <c r="L195" s="38">
        <v>0</v>
      </c>
      <c s="32">
        <f>ROUND(ROUND(L195,2)*ROUND(G195,3),2)</f>
      </c>
      <c s="36" t="s">
        <v>970</v>
      </c>
      <c>
        <f>(M195*21)/100</f>
      </c>
      <c t="s">
        <v>28</v>
      </c>
    </row>
    <row r="196" spans="1:5" ht="12.75">
      <c r="A196" s="35" t="s">
        <v>56</v>
      </c>
      <c r="E196" s="39" t="s">
        <v>5</v>
      </c>
    </row>
    <row r="197" spans="1:5" ht="12.75">
      <c r="A197" s="35" t="s">
        <v>57</v>
      </c>
      <c r="E197" s="40" t="s">
        <v>2353</v>
      </c>
    </row>
    <row r="198" spans="1:5" ht="51">
      <c r="A198" t="s">
        <v>58</v>
      </c>
      <c r="E198" s="39" t="s">
        <v>2436</v>
      </c>
    </row>
    <row r="199" spans="1:16" ht="25.5">
      <c r="A199" t="s">
        <v>50</v>
      </c>
      <c s="34" t="s">
        <v>226</v>
      </c>
      <c s="34" t="s">
        <v>2286</v>
      </c>
      <c s="35" t="s">
        <v>5</v>
      </c>
      <c s="6" t="s">
        <v>2287</v>
      </c>
      <c s="36" t="s">
        <v>75</v>
      </c>
      <c s="37">
        <v>1</v>
      </c>
      <c s="36">
        <v>0</v>
      </c>
      <c s="36">
        <f>ROUND(G199*H199,6)</f>
      </c>
      <c r="L199" s="38">
        <v>0</v>
      </c>
      <c s="32">
        <f>ROUND(ROUND(L199,2)*ROUND(G199,3),2)</f>
      </c>
      <c s="36" t="s">
        <v>970</v>
      </c>
      <c>
        <f>(M199*21)/100</f>
      </c>
      <c t="s">
        <v>28</v>
      </c>
    </row>
    <row r="200" spans="1:5" ht="12.75">
      <c r="A200" s="35" t="s">
        <v>56</v>
      </c>
      <c r="E200" s="39" t="s">
        <v>5</v>
      </c>
    </row>
    <row r="201" spans="1:5" ht="12.75">
      <c r="A201" s="35" t="s">
        <v>57</v>
      </c>
      <c r="E201" s="40" t="s">
        <v>2353</v>
      </c>
    </row>
    <row r="202" spans="1:5" ht="63.75">
      <c r="A202" t="s">
        <v>58</v>
      </c>
      <c r="E202" s="39" t="s">
        <v>2293</v>
      </c>
    </row>
    <row r="203" spans="1:16" ht="25.5">
      <c r="A203" t="s">
        <v>50</v>
      </c>
      <c s="34" t="s">
        <v>230</v>
      </c>
      <c s="34" t="s">
        <v>2294</v>
      </c>
      <c s="35" t="s">
        <v>5</v>
      </c>
      <c s="6" t="s">
        <v>2295</v>
      </c>
      <c s="36" t="s">
        <v>75</v>
      </c>
      <c s="37">
        <v>1</v>
      </c>
      <c s="36">
        <v>0</v>
      </c>
      <c s="36">
        <f>ROUND(G203*H203,6)</f>
      </c>
      <c r="L203" s="38">
        <v>0</v>
      </c>
      <c s="32">
        <f>ROUND(ROUND(L203,2)*ROUND(G203,3),2)</f>
      </c>
      <c s="36" t="s">
        <v>970</v>
      </c>
      <c>
        <f>(M203*21)/100</f>
      </c>
      <c t="s">
        <v>28</v>
      </c>
    </row>
    <row r="204" spans="1:5" ht="12.75">
      <c r="A204" s="35" t="s">
        <v>56</v>
      </c>
      <c r="E204" s="39" t="s">
        <v>5</v>
      </c>
    </row>
    <row r="205" spans="1:5" ht="12.75">
      <c r="A205" s="35" t="s">
        <v>57</v>
      </c>
      <c r="E205" s="40" t="s">
        <v>2353</v>
      </c>
    </row>
    <row r="206" spans="1:5" ht="38.25">
      <c r="A206" t="s">
        <v>58</v>
      </c>
      <c r="E206" s="39" t="s">
        <v>2562</v>
      </c>
    </row>
    <row r="207" spans="1:16" ht="12.75">
      <c r="A207" t="s">
        <v>50</v>
      </c>
      <c s="34" t="s">
        <v>234</v>
      </c>
      <c s="34" t="s">
        <v>2563</v>
      </c>
      <c s="35" t="s">
        <v>5</v>
      </c>
      <c s="6" t="s">
        <v>2564</v>
      </c>
      <c s="36" t="s">
        <v>75</v>
      </c>
      <c s="37">
        <v>1</v>
      </c>
      <c s="36">
        <v>0</v>
      </c>
      <c s="36">
        <f>ROUND(G207*H207,6)</f>
      </c>
      <c r="L207" s="38">
        <v>0</v>
      </c>
      <c s="32">
        <f>ROUND(ROUND(L207,2)*ROUND(G207,3),2)</f>
      </c>
      <c s="36" t="s">
        <v>970</v>
      </c>
      <c>
        <f>(M207*21)/100</f>
      </c>
      <c t="s">
        <v>28</v>
      </c>
    </row>
    <row r="208" spans="1:5" ht="12.75">
      <c r="A208" s="35" t="s">
        <v>56</v>
      </c>
      <c r="E208" s="39" t="s">
        <v>5</v>
      </c>
    </row>
    <row r="209" spans="1:5" ht="12.75">
      <c r="A209" s="35" t="s">
        <v>57</v>
      </c>
      <c r="E209" s="40" t="s">
        <v>2353</v>
      </c>
    </row>
    <row r="210" spans="1:5" ht="38.25">
      <c r="A210" t="s">
        <v>58</v>
      </c>
      <c r="E210" s="39" t="s">
        <v>2445</v>
      </c>
    </row>
    <row r="211" spans="1:16" ht="12.75">
      <c r="A211" t="s">
        <v>50</v>
      </c>
      <c s="34" t="s">
        <v>238</v>
      </c>
      <c s="34" t="s">
        <v>2565</v>
      </c>
      <c s="35" t="s">
        <v>5</v>
      </c>
      <c s="6" t="s">
        <v>2566</v>
      </c>
      <c s="36" t="s">
        <v>75</v>
      </c>
      <c s="37">
        <v>1</v>
      </c>
      <c s="36">
        <v>0</v>
      </c>
      <c s="36">
        <f>ROUND(G211*H211,6)</f>
      </c>
      <c r="L211" s="38">
        <v>0</v>
      </c>
      <c s="32">
        <f>ROUND(ROUND(L211,2)*ROUND(G211,3),2)</f>
      </c>
      <c s="36" t="s">
        <v>970</v>
      </c>
      <c>
        <f>(M211*21)/100</f>
      </c>
      <c t="s">
        <v>28</v>
      </c>
    </row>
    <row r="212" spans="1:5" ht="12.75">
      <c r="A212" s="35" t="s">
        <v>56</v>
      </c>
      <c r="E212" s="39" t="s">
        <v>5</v>
      </c>
    </row>
    <row r="213" spans="1:5" ht="12.75">
      <c r="A213" s="35" t="s">
        <v>57</v>
      </c>
      <c r="E213" s="40" t="s">
        <v>2353</v>
      </c>
    </row>
    <row r="214" spans="1:5" ht="38.25">
      <c r="A214" t="s">
        <v>58</v>
      </c>
      <c r="E214" s="39" t="s">
        <v>2448</v>
      </c>
    </row>
    <row r="215" spans="1:16" ht="12.75">
      <c r="A215" t="s">
        <v>50</v>
      </c>
      <c s="34" t="s">
        <v>721</v>
      </c>
      <c s="34" t="s">
        <v>2449</v>
      </c>
      <c s="35" t="s">
        <v>5</v>
      </c>
      <c s="6" t="s">
        <v>2450</v>
      </c>
      <c s="36" t="s">
        <v>75</v>
      </c>
      <c s="37">
        <v>1</v>
      </c>
      <c s="36">
        <v>0</v>
      </c>
      <c s="36">
        <f>ROUND(G215*H215,6)</f>
      </c>
      <c r="L215" s="38">
        <v>0</v>
      </c>
      <c s="32">
        <f>ROUND(ROUND(L215,2)*ROUND(G215,3),2)</f>
      </c>
      <c s="36" t="s">
        <v>970</v>
      </c>
      <c>
        <f>(M215*21)/100</f>
      </c>
      <c t="s">
        <v>28</v>
      </c>
    </row>
    <row r="216" spans="1:5" ht="12.75">
      <c r="A216" s="35" t="s">
        <v>56</v>
      </c>
      <c r="E216" s="39" t="s">
        <v>5</v>
      </c>
    </row>
    <row r="217" spans="1:5" ht="12.75">
      <c r="A217" s="35" t="s">
        <v>57</v>
      </c>
      <c r="E217" s="40" t="s">
        <v>2353</v>
      </c>
    </row>
    <row r="218" spans="1:5" ht="38.25">
      <c r="A218" t="s">
        <v>58</v>
      </c>
      <c r="E218" s="39" t="s">
        <v>2448</v>
      </c>
    </row>
    <row r="219" spans="1:16" ht="25.5">
      <c r="A219" t="s">
        <v>50</v>
      </c>
      <c s="34" t="s">
        <v>242</v>
      </c>
      <c s="34" t="s">
        <v>2451</v>
      </c>
      <c s="35" t="s">
        <v>5</v>
      </c>
      <c s="6" t="s">
        <v>2452</v>
      </c>
      <c s="36" t="s">
        <v>75</v>
      </c>
      <c s="37">
        <v>1</v>
      </c>
      <c s="36">
        <v>0</v>
      </c>
      <c s="36">
        <f>ROUND(G219*H219,6)</f>
      </c>
      <c r="L219" s="38">
        <v>0</v>
      </c>
      <c s="32">
        <f>ROUND(ROUND(L219,2)*ROUND(G219,3),2)</f>
      </c>
      <c s="36" t="s">
        <v>970</v>
      </c>
      <c>
        <f>(M219*21)/100</f>
      </c>
      <c t="s">
        <v>28</v>
      </c>
    </row>
    <row r="220" spans="1:5" ht="12.75">
      <c r="A220" s="35" t="s">
        <v>56</v>
      </c>
      <c r="E220" s="39" t="s">
        <v>5</v>
      </c>
    </row>
    <row r="221" spans="1:5" ht="12.75">
      <c r="A221" s="35" t="s">
        <v>57</v>
      </c>
      <c r="E221" s="40" t="s">
        <v>2353</v>
      </c>
    </row>
    <row r="222" spans="1:5" ht="38.25">
      <c r="A222" t="s">
        <v>58</v>
      </c>
      <c r="E222" s="39" t="s">
        <v>2448</v>
      </c>
    </row>
    <row r="223" spans="1:16" ht="12.75">
      <c r="A223" t="s">
        <v>50</v>
      </c>
      <c s="34" t="s">
        <v>246</v>
      </c>
      <c s="34" t="s">
        <v>2567</v>
      </c>
      <c s="35" t="s">
        <v>5</v>
      </c>
      <c s="6" t="s">
        <v>2457</v>
      </c>
      <c s="36" t="s">
        <v>75</v>
      </c>
      <c s="37">
        <v>1</v>
      </c>
      <c s="36">
        <v>0</v>
      </c>
      <c s="36">
        <f>ROUND(G223*H223,6)</f>
      </c>
      <c r="L223" s="38">
        <v>0</v>
      </c>
      <c s="32">
        <f>ROUND(ROUND(L223,2)*ROUND(G223,3),2)</f>
      </c>
      <c s="36" t="s">
        <v>970</v>
      </c>
      <c>
        <f>(M223*21)/100</f>
      </c>
      <c t="s">
        <v>28</v>
      </c>
    </row>
    <row r="224" spans="1:5" ht="12.75">
      <c r="A224" s="35" t="s">
        <v>56</v>
      </c>
      <c r="E224" s="39" t="s">
        <v>5</v>
      </c>
    </row>
    <row r="225" spans="1:5" ht="12.75">
      <c r="A225" s="35" t="s">
        <v>57</v>
      </c>
      <c r="E225" s="40" t="s">
        <v>2353</v>
      </c>
    </row>
    <row r="226" spans="1:5" ht="38.25">
      <c r="A226" t="s">
        <v>58</v>
      </c>
      <c r="E226" s="39" t="s">
        <v>2455</v>
      </c>
    </row>
    <row r="227" spans="1:16" ht="12.75">
      <c r="A227" t="s">
        <v>50</v>
      </c>
      <c s="34" t="s">
        <v>250</v>
      </c>
      <c s="34" t="s">
        <v>2453</v>
      </c>
      <c s="35" t="s">
        <v>5</v>
      </c>
      <c s="6" t="s">
        <v>2454</v>
      </c>
      <c s="36" t="s">
        <v>75</v>
      </c>
      <c s="37">
        <v>1</v>
      </c>
      <c s="36">
        <v>0</v>
      </c>
      <c s="36">
        <f>ROUND(G227*H227,6)</f>
      </c>
      <c r="L227" s="38">
        <v>0</v>
      </c>
      <c s="32">
        <f>ROUND(ROUND(L227,2)*ROUND(G227,3),2)</f>
      </c>
      <c s="36" t="s">
        <v>970</v>
      </c>
      <c>
        <f>(M227*21)/100</f>
      </c>
      <c t="s">
        <v>28</v>
      </c>
    </row>
    <row r="228" spans="1:5" ht="12.75">
      <c r="A228" s="35" t="s">
        <v>56</v>
      </c>
      <c r="E228" s="39" t="s">
        <v>5</v>
      </c>
    </row>
    <row r="229" spans="1:5" ht="12.75">
      <c r="A229" s="35" t="s">
        <v>57</v>
      </c>
      <c r="E229" s="40" t="s">
        <v>2353</v>
      </c>
    </row>
    <row r="230" spans="1:5" ht="38.25">
      <c r="A230" t="s">
        <v>58</v>
      </c>
      <c r="E230" s="39" t="s">
        <v>2455</v>
      </c>
    </row>
    <row r="231" spans="1:16" ht="12.75">
      <c r="A231" t="s">
        <v>50</v>
      </c>
      <c s="34" t="s">
        <v>254</v>
      </c>
      <c s="34" t="s">
        <v>2298</v>
      </c>
      <c s="35" t="s">
        <v>5</v>
      </c>
      <c s="6" t="s">
        <v>2299</v>
      </c>
      <c s="36" t="s">
        <v>54</v>
      </c>
      <c s="37">
        <v>24</v>
      </c>
      <c s="36">
        <v>0</v>
      </c>
      <c s="36">
        <f>ROUND(G231*H231,6)</f>
      </c>
      <c r="L231" s="38">
        <v>0</v>
      </c>
      <c s="32">
        <f>ROUND(ROUND(L231,2)*ROUND(G231,3),2)</f>
      </c>
      <c s="36" t="s">
        <v>970</v>
      </c>
      <c>
        <f>(M231*21)/100</f>
      </c>
      <c t="s">
        <v>28</v>
      </c>
    </row>
    <row r="232" spans="1:5" ht="12.75">
      <c r="A232" s="35" t="s">
        <v>56</v>
      </c>
      <c r="E232" s="39" t="s">
        <v>5</v>
      </c>
    </row>
    <row r="233" spans="1:5" ht="12.75">
      <c r="A233" s="35" t="s">
        <v>57</v>
      </c>
      <c r="E233" s="40" t="s">
        <v>2353</v>
      </c>
    </row>
    <row r="234" spans="1:5" ht="38.25">
      <c r="A234" t="s">
        <v>58</v>
      </c>
      <c r="E234" s="39" t="s">
        <v>2458</v>
      </c>
    </row>
    <row r="235" spans="1:16" ht="12.75">
      <c r="A235" t="s">
        <v>50</v>
      </c>
      <c s="34" t="s">
        <v>258</v>
      </c>
      <c s="34" t="s">
        <v>968</v>
      </c>
      <c s="35" t="s">
        <v>5</v>
      </c>
      <c s="6" t="s">
        <v>969</v>
      </c>
      <c s="36" t="s">
        <v>54</v>
      </c>
      <c s="37">
        <v>12</v>
      </c>
      <c s="36">
        <v>0</v>
      </c>
      <c s="36">
        <f>ROUND(G235*H235,6)</f>
      </c>
      <c r="L235" s="38">
        <v>0</v>
      </c>
      <c s="32">
        <f>ROUND(ROUND(L235,2)*ROUND(G235,3),2)</f>
      </c>
      <c s="36" t="s">
        <v>970</v>
      </c>
      <c>
        <f>(M235*21)/100</f>
      </c>
      <c t="s">
        <v>28</v>
      </c>
    </row>
    <row r="236" spans="1:5" ht="12.75">
      <c r="A236" s="35" t="s">
        <v>56</v>
      </c>
      <c r="E236" s="39" t="s">
        <v>5</v>
      </c>
    </row>
    <row r="237" spans="1:5" ht="12.75">
      <c r="A237" s="35" t="s">
        <v>57</v>
      </c>
      <c r="E237" s="40" t="s">
        <v>2353</v>
      </c>
    </row>
    <row r="238" spans="1:5" ht="38.25">
      <c r="A238" t="s">
        <v>58</v>
      </c>
      <c r="E238" s="39" t="s">
        <v>2568</v>
      </c>
    </row>
    <row r="239" spans="1:16" ht="12.75">
      <c r="A239" t="s">
        <v>50</v>
      </c>
      <c s="34" t="s">
        <v>262</v>
      </c>
      <c s="34" t="s">
        <v>972</v>
      </c>
      <c s="35" t="s">
        <v>5</v>
      </c>
      <c s="6" t="s">
        <v>973</v>
      </c>
      <c s="36" t="s">
        <v>54</v>
      </c>
      <c s="37">
        <v>12</v>
      </c>
      <c s="36">
        <v>0</v>
      </c>
      <c s="36">
        <f>ROUND(G239*H239,6)</f>
      </c>
      <c r="L239" s="38">
        <v>0</v>
      </c>
      <c s="32">
        <f>ROUND(ROUND(L239,2)*ROUND(G239,3),2)</f>
      </c>
      <c s="36" t="s">
        <v>970</v>
      </c>
      <c>
        <f>(M239*21)/100</f>
      </c>
      <c t="s">
        <v>28</v>
      </c>
    </row>
    <row r="240" spans="1:5" ht="12.75">
      <c r="A240" s="35" t="s">
        <v>56</v>
      </c>
      <c r="E240" s="39" t="s">
        <v>5</v>
      </c>
    </row>
    <row r="241" spans="1:5" ht="12.75">
      <c r="A241" s="35" t="s">
        <v>57</v>
      </c>
      <c r="E241" s="40" t="s">
        <v>2353</v>
      </c>
    </row>
    <row r="242" spans="1:5" ht="38.25">
      <c r="A242" t="s">
        <v>58</v>
      </c>
      <c r="E242" s="39" t="s">
        <v>2459</v>
      </c>
    </row>
    <row r="243" spans="1:16" ht="12.75">
      <c r="A243" t="s">
        <v>50</v>
      </c>
      <c s="34" t="s">
        <v>266</v>
      </c>
      <c s="34" t="s">
        <v>974</v>
      </c>
      <c s="35" t="s">
        <v>5</v>
      </c>
      <c s="6" t="s">
        <v>975</v>
      </c>
      <c s="36" t="s">
        <v>54</v>
      </c>
      <c s="37">
        <v>12</v>
      </c>
      <c s="36">
        <v>0</v>
      </c>
      <c s="36">
        <f>ROUND(G243*H243,6)</f>
      </c>
      <c r="L243" s="38">
        <v>0</v>
      </c>
      <c s="32">
        <f>ROUND(ROUND(L243,2)*ROUND(G243,3),2)</f>
      </c>
      <c s="36" t="s">
        <v>970</v>
      </c>
      <c>
        <f>(M243*21)/100</f>
      </c>
      <c t="s">
        <v>28</v>
      </c>
    </row>
    <row r="244" spans="1:5" ht="12.75">
      <c r="A244" s="35" t="s">
        <v>56</v>
      </c>
      <c r="E244" s="39" t="s">
        <v>5</v>
      </c>
    </row>
    <row r="245" spans="1:5" ht="12.75">
      <c r="A245" s="35" t="s">
        <v>57</v>
      </c>
      <c r="E245" s="40" t="s">
        <v>2353</v>
      </c>
    </row>
    <row r="246" spans="1:5" ht="38.25">
      <c r="A246" t="s">
        <v>58</v>
      </c>
      <c r="E246" s="39" t="s">
        <v>2460</v>
      </c>
    </row>
    <row r="247" spans="1:13" ht="12.75">
      <c r="A247" t="s">
        <v>47</v>
      </c>
      <c r="C247" s="31" t="s">
        <v>2467</v>
      </c>
      <c r="E247" s="33" t="s">
        <v>2468</v>
      </c>
      <c r="J247" s="32">
        <f>0</f>
      </c>
      <c s="32">
        <f>0</f>
      </c>
      <c s="32">
        <f>0+L248+L252</f>
      </c>
      <c s="32">
        <f>0+M248+M252</f>
      </c>
    </row>
    <row r="248" spans="1:16" ht="12.75">
      <c r="A248" t="s">
        <v>50</v>
      </c>
      <c s="34" t="s">
        <v>270</v>
      </c>
      <c s="34" t="s">
        <v>2569</v>
      </c>
      <c s="35" t="s">
        <v>5</v>
      </c>
      <c s="6" t="s">
        <v>2570</v>
      </c>
      <c s="36" t="s">
        <v>75</v>
      </c>
      <c s="37">
        <v>2</v>
      </c>
      <c s="36">
        <v>0</v>
      </c>
      <c s="36">
        <f>ROUND(G248*H248,6)</f>
      </c>
      <c r="L248" s="38">
        <v>0</v>
      </c>
      <c s="32">
        <f>ROUND(ROUND(L248,2)*ROUND(G248,3),2)</f>
      </c>
      <c s="36" t="s">
        <v>970</v>
      </c>
      <c>
        <f>(M248*21)/100</f>
      </c>
      <c t="s">
        <v>28</v>
      </c>
    </row>
    <row r="249" spans="1:5" ht="12.75">
      <c r="A249" s="35" t="s">
        <v>56</v>
      </c>
      <c r="E249" s="39" t="s">
        <v>5</v>
      </c>
    </row>
    <row r="250" spans="1:5" ht="12.75">
      <c r="A250" s="35" t="s">
        <v>57</v>
      </c>
      <c r="E250" s="40" t="s">
        <v>2353</v>
      </c>
    </row>
    <row r="251" spans="1:5" ht="25.5">
      <c r="A251" t="s">
        <v>58</v>
      </c>
      <c r="E251" s="39" t="s">
        <v>2474</v>
      </c>
    </row>
    <row r="252" spans="1:16" ht="12.75">
      <c r="A252" t="s">
        <v>50</v>
      </c>
      <c s="34" t="s">
        <v>274</v>
      </c>
      <c s="34" t="s">
        <v>2475</v>
      </c>
      <c s="35" t="s">
        <v>5</v>
      </c>
      <c s="6" t="s">
        <v>2476</v>
      </c>
      <c s="36" t="s">
        <v>68</v>
      </c>
      <c s="37">
        <v>2</v>
      </c>
      <c s="36">
        <v>0</v>
      </c>
      <c s="36">
        <f>ROUND(G252*H252,6)</f>
      </c>
      <c r="L252" s="38">
        <v>0</v>
      </c>
      <c s="32">
        <f>ROUND(ROUND(L252,2)*ROUND(G252,3),2)</f>
      </c>
      <c s="36" t="s">
        <v>970</v>
      </c>
      <c>
        <f>(M252*21)/100</f>
      </c>
      <c t="s">
        <v>28</v>
      </c>
    </row>
    <row r="253" spans="1:5" ht="12.75">
      <c r="A253" s="35" t="s">
        <v>56</v>
      </c>
      <c r="E253" s="39" t="s">
        <v>5</v>
      </c>
    </row>
    <row r="254" spans="1:5" ht="12.75">
      <c r="A254" s="35" t="s">
        <v>57</v>
      </c>
      <c r="E254" s="40" t="s">
        <v>2353</v>
      </c>
    </row>
    <row r="255" spans="1:5" ht="25.5">
      <c r="A255" t="s">
        <v>58</v>
      </c>
      <c r="E255" s="39" t="s">
        <v>2477</v>
      </c>
    </row>
    <row r="256" spans="1:13" ht="12.75">
      <c r="A256" t="s">
        <v>47</v>
      </c>
      <c r="C256" s="31" t="s">
        <v>83</v>
      </c>
      <c r="E256" s="33" t="s">
        <v>2571</v>
      </c>
      <c r="J256" s="32">
        <f>0</f>
      </c>
      <c s="32">
        <f>0</f>
      </c>
      <c s="32">
        <f>0+L257</f>
      </c>
      <c s="32">
        <f>0+M257</f>
      </c>
    </row>
    <row r="257" spans="1:16" ht="12.75">
      <c r="A257" t="s">
        <v>50</v>
      </c>
      <c s="34" t="s">
        <v>278</v>
      </c>
      <c s="34" t="s">
        <v>2572</v>
      </c>
      <c s="35" t="s">
        <v>5</v>
      </c>
      <c s="6" t="s">
        <v>2573</v>
      </c>
      <c s="36" t="s">
        <v>63</v>
      </c>
      <c s="37">
        <v>1</v>
      </c>
      <c s="36">
        <v>0</v>
      </c>
      <c s="36">
        <f>ROUND(G257*H257,6)</f>
      </c>
      <c r="L257" s="38">
        <v>0</v>
      </c>
      <c s="32">
        <f>ROUND(ROUND(L257,2)*ROUND(G257,3),2)</f>
      </c>
      <c s="36" t="s">
        <v>970</v>
      </c>
      <c>
        <f>(M257*21)/100</f>
      </c>
      <c t="s">
        <v>28</v>
      </c>
    </row>
    <row r="258" spans="1:5" ht="12.75">
      <c r="A258" s="35" t="s">
        <v>56</v>
      </c>
      <c r="E258" s="39" t="s">
        <v>5</v>
      </c>
    </row>
    <row r="259" spans="1:5" ht="12.75">
      <c r="A259" s="35" t="s">
        <v>57</v>
      </c>
      <c r="E259" s="40" t="s">
        <v>2353</v>
      </c>
    </row>
    <row r="260" spans="1:5" ht="267.75">
      <c r="A260" t="s">
        <v>58</v>
      </c>
      <c r="E260" s="39" t="s">
        <v>2574</v>
      </c>
    </row>
    <row r="261" spans="1:13" ht="12.75">
      <c r="A261" t="s">
        <v>47</v>
      </c>
      <c r="C261" s="31" t="s">
        <v>87</v>
      </c>
      <c r="E261" s="33" t="s">
        <v>2575</v>
      </c>
      <c r="J261" s="32">
        <f>0</f>
      </c>
      <c s="32">
        <f>0</f>
      </c>
      <c s="32">
        <f>0+L262+L266</f>
      </c>
      <c s="32">
        <f>0+M262+M266</f>
      </c>
    </row>
    <row r="262" spans="1:16" ht="12.75">
      <c r="A262" t="s">
        <v>50</v>
      </c>
      <c s="34" t="s">
        <v>282</v>
      </c>
      <c s="34" t="s">
        <v>2576</v>
      </c>
      <c s="35" t="s">
        <v>5</v>
      </c>
      <c s="6" t="s">
        <v>2577</v>
      </c>
      <c s="36" t="s">
        <v>63</v>
      </c>
      <c s="37">
        <v>1</v>
      </c>
      <c s="36">
        <v>0</v>
      </c>
      <c s="36">
        <f>ROUND(G262*H262,6)</f>
      </c>
      <c r="L262" s="38">
        <v>0</v>
      </c>
      <c s="32">
        <f>ROUND(ROUND(L262,2)*ROUND(G262,3),2)</f>
      </c>
      <c s="36" t="s">
        <v>970</v>
      </c>
      <c>
        <f>(M262*21)/100</f>
      </c>
      <c t="s">
        <v>28</v>
      </c>
    </row>
    <row r="263" spans="1:5" ht="12.75">
      <c r="A263" s="35" t="s">
        <v>56</v>
      </c>
      <c r="E263" s="39" t="s">
        <v>5</v>
      </c>
    </row>
    <row r="264" spans="1:5" ht="12.75">
      <c r="A264" s="35" t="s">
        <v>57</v>
      </c>
      <c r="E264" s="40" t="s">
        <v>2353</v>
      </c>
    </row>
    <row r="265" spans="1:5" ht="89.25">
      <c r="A265" t="s">
        <v>58</v>
      </c>
      <c r="E265" s="39" t="s">
        <v>2578</v>
      </c>
    </row>
    <row r="266" spans="1:16" ht="12.75">
      <c r="A266" t="s">
        <v>50</v>
      </c>
      <c s="34" t="s">
        <v>286</v>
      </c>
      <c s="34" t="s">
        <v>2579</v>
      </c>
      <c s="35" t="s">
        <v>5</v>
      </c>
      <c s="6" t="s">
        <v>2580</v>
      </c>
      <c s="36" t="s">
        <v>68</v>
      </c>
      <c s="37">
        <v>30</v>
      </c>
      <c s="36">
        <v>0</v>
      </c>
      <c s="36">
        <f>ROUND(G266*H266,6)</f>
      </c>
      <c r="L266" s="38">
        <v>0</v>
      </c>
      <c s="32">
        <f>ROUND(ROUND(L266,2)*ROUND(G266,3),2)</f>
      </c>
      <c s="36" t="s">
        <v>2369</v>
      </c>
      <c>
        <f>(M266*21)/100</f>
      </c>
      <c t="s">
        <v>28</v>
      </c>
    </row>
    <row r="267" spans="1:5" ht="12.75">
      <c r="A267" s="35" t="s">
        <v>56</v>
      </c>
      <c r="E267" s="39" t="s">
        <v>5</v>
      </c>
    </row>
    <row r="268" spans="1:5" ht="12.75">
      <c r="A268" s="35" t="s">
        <v>57</v>
      </c>
      <c r="E268" s="40" t="s">
        <v>2353</v>
      </c>
    </row>
    <row r="269" spans="1:5" ht="255">
      <c r="A269" t="s">
        <v>58</v>
      </c>
      <c r="E269" s="39" t="s">
        <v>2581</v>
      </c>
    </row>
    <row r="270" spans="1:13" ht="12.75">
      <c r="A270" t="s">
        <v>47</v>
      </c>
      <c r="C270" s="31" t="s">
        <v>551</v>
      </c>
      <c r="E270" s="33" t="s">
        <v>552</v>
      </c>
      <c r="J270" s="32">
        <f>0</f>
      </c>
      <c s="32">
        <f>0</f>
      </c>
      <c s="32">
        <f>0+L271+L275+L279</f>
      </c>
      <c s="32">
        <f>0+M271+M275+M279</f>
      </c>
    </row>
    <row r="271" spans="1:16" ht="38.25">
      <c r="A271" t="s">
        <v>50</v>
      </c>
      <c s="34" t="s">
        <v>290</v>
      </c>
      <c s="34" t="s">
        <v>1179</v>
      </c>
      <c s="35" t="s">
        <v>555</v>
      </c>
      <c s="6" t="s">
        <v>1180</v>
      </c>
      <c s="36" t="s">
        <v>557</v>
      </c>
      <c s="37">
        <v>1</v>
      </c>
      <c s="36">
        <v>0</v>
      </c>
      <c s="36">
        <f>ROUND(G271*H271,6)</f>
      </c>
      <c r="L271" s="38">
        <v>0</v>
      </c>
      <c s="32">
        <f>ROUND(ROUND(L271,2)*ROUND(G271,3),2)</f>
      </c>
      <c s="36" t="s">
        <v>2369</v>
      </c>
      <c>
        <f>(M271*21)/100</f>
      </c>
      <c t="s">
        <v>28</v>
      </c>
    </row>
    <row r="272" spans="1:5" ht="12.75">
      <c r="A272" s="35" t="s">
        <v>56</v>
      </c>
      <c r="E272" s="39" t="s">
        <v>5</v>
      </c>
    </row>
    <row r="273" spans="1:5" ht="12.75">
      <c r="A273" s="35" t="s">
        <v>57</v>
      </c>
      <c r="E273" s="40" t="s">
        <v>2353</v>
      </c>
    </row>
    <row r="274" spans="1:5" ht="153">
      <c r="A274" t="s">
        <v>58</v>
      </c>
      <c r="E274" s="39" t="s">
        <v>2478</v>
      </c>
    </row>
    <row r="275" spans="1:16" ht="25.5">
      <c r="A275" t="s">
        <v>50</v>
      </c>
      <c s="34" t="s">
        <v>294</v>
      </c>
      <c s="34" t="s">
        <v>1298</v>
      </c>
      <c s="35" t="s">
        <v>555</v>
      </c>
      <c s="6" t="s">
        <v>2582</v>
      </c>
      <c s="36" t="s">
        <v>557</v>
      </c>
      <c s="37">
        <v>0.5</v>
      </c>
      <c s="36">
        <v>0</v>
      </c>
      <c s="36">
        <f>ROUND(G275*H275,6)</f>
      </c>
      <c r="L275" s="38">
        <v>0</v>
      </c>
      <c s="32">
        <f>ROUND(ROUND(L275,2)*ROUND(G275,3),2)</f>
      </c>
      <c s="36" t="s">
        <v>2369</v>
      </c>
      <c>
        <f>(M275*21)/100</f>
      </c>
      <c t="s">
        <v>28</v>
      </c>
    </row>
    <row r="276" spans="1:5" ht="12.75">
      <c r="A276" s="35" t="s">
        <v>56</v>
      </c>
      <c r="E276" s="39" t="s">
        <v>5</v>
      </c>
    </row>
    <row r="277" spans="1:5" ht="12.75">
      <c r="A277" s="35" t="s">
        <v>57</v>
      </c>
      <c r="E277" s="40" t="s">
        <v>2353</v>
      </c>
    </row>
    <row r="278" spans="1:5" ht="153">
      <c r="A278" t="s">
        <v>58</v>
      </c>
      <c r="E278" s="39" t="s">
        <v>2478</v>
      </c>
    </row>
    <row r="279" spans="1:16" ht="25.5">
      <c r="A279" t="s">
        <v>50</v>
      </c>
      <c s="34" t="s">
        <v>298</v>
      </c>
      <c s="34" t="s">
        <v>2583</v>
      </c>
      <c s="35" t="s">
        <v>555</v>
      </c>
      <c s="6" t="s">
        <v>2584</v>
      </c>
      <c s="36" t="s">
        <v>557</v>
      </c>
      <c s="37">
        <v>0.1</v>
      </c>
      <c s="36">
        <v>0</v>
      </c>
      <c s="36">
        <f>ROUND(G279*H279,6)</f>
      </c>
      <c r="L279" s="38">
        <v>0</v>
      </c>
      <c s="32">
        <f>ROUND(ROUND(L279,2)*ROUND(G279,3),2)</f>
      </c>
      <c s="36" t="s">
        <v>2369</v>
      </c>
      <c>
        <f>(M279*21)/100</f>
      </c>
      <c t="s">
        <v>28</v>
      </c>
    </row>
    <row r="280" spans="1:5" ht="12.75">
      <c r="A280" s="35" t="s">
        <v>56</v>
      </c>
      <c r="E280" s="39" t="s">
        <v>5</v>
      </c>
    </row>
    <row r="281" spans="1:5" ht="12.75">
      <c r="A281" s="35" t="s">
        <v>57</v>
      </c>
      <c r="E281" s="40" t="s">
        <v>2353</v>
      </c>
    </row>
    <row r="282" spans="1:5" ht="153">
      <c r="A282" t="s">
        <v>58</v>
      </c>
      <c r="E282" s="39" t="s">
        <v>2478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2585</v>
      </c>
      <c s="41">
        <f>Rekapitulace!C43</f>
      </c>
      <c s="20" t="s">
        <v>0</v>
      </c>
      <c t="s">
        <v>23</v>
      </c>
      <c t="s">
        <v>28</v>
      </c>
    </row>
    <row r="4" spans="1:16" ht="32" customHeight="1">
      <c r="A4" s="24" t="s">
        <v>20</v>
      </c>
      <c s="25" t="s">
        <v>29</v>
      </c>
      <c s="27" t="s">
        <v>2585</v>
      </c>
      <c r="E4" s="26" t="s">
        <v>2586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COUNTIFS(L8:L341,"=0",A8:A341,"P")+COUNTIFS(L8:L341,"",A8:A341,"P")+SUM(Q8:Q341)</f>
      </c>
    </row>
    <row r="8" spans="1:13" ht="12.75">
      <c r="A8" t="s">
        <v>45</v>
      </c>
      <c r="C8" s="28" t="s">
        <v>2589</v>
      </c>
      <c r="E8" s="30" t="s">
        <v>2588</v>
      </c>
      <c r="J8" s="29">
        <f>0+J9+J82+J115+J212+J217+J266+J315+J324</f>
      </c>
      <c s="29">
        <f>0+K9+K82+K115+K212+K217+K266+K315+K324</f>
      </c>
      <c s="29">
        <f>0+L9+L82+L115+L212+L217+L266+L315+L324</f>
      </c>
      <c s="29">
        <f>0+M9+M82+M115+M212+M217+M266+M315+M324</f>
      </c>
    </row>
    <row r="9" spans="1:13" ht="12.75">
      <c r="A9" t="s">
        <v>47</v>
      </c>
      <c r="C9" s="31" t="s">
        <v>314</v>
      </c>
      <c r="E9" s="33" t="s">
        <v>2089</v>
      </c>
      <c r="J9" s="32">
        <f>0</f>
      </c>
      <c s="32">
        <f>0</f>
      </c>
      <c s="32">
        <f>0+L10+L14+L18+L22+L26+L30+L34+L38+L42+L46+L50+L54+L58+L62+L66+L70+L74+L78</f>
      </c>
      <c s="32">
        <f>0+M10+M14+M18+M22+M26+M30+M34+M38+M42+M46+M50+M54+M58+M62+M66+M70+M74+M78</f>
      </c>
    </row>
    <row r="10" spans="1:16" ht="25.5">
      <c r="A10" t="s">
        <v>50</v>
      </c>
      <c s="34" t="s">
        <v>51</v>
      </c>
      <c s="34" t="s">
        <v>2590</v>
      </c>
      <c s="35" t="s">
        <v>5</v>
      </c>
      <c s="6" t="s">
        <v>2591</v>
      </c>
      <c s="36" t="s">
        <v>79</v>
      </c>
      <c s="37">
        <v>50</v>
      </c>
      <c s="36">
        <v>0</v>
      </c>
      <c s="36">
        <f>ROUND(G10*H10,6)</f>
      </c>
      <c r="L10" s="38">
        <v>0</v>
      </c>
      <c s="32">
        <f>ROUND(ROUND(L10,2)*ROUND(G10,3),2)</f>
      </c>
      <c s="36" t="s">
        <v>970</v>
      </c>
      <c>
        <f>(M10*21)/100</f>
      </c>
      <c t="s">
        <v>28</v>
      </c>
    </row>
    <row r="11" spans="1:5" ht="12.75">
      <c r="A11" s="35" t="s">
        <v>56</v>
      </c>
      <c r="E11" s="39" t="s">
        <v>5</v>
      </c>
    </row>
    <row r="12" spans="1:5" ht="12.75">
      <c r="A12" s="35" t="s">
        <v>57</v>
      </c>
      <c r="E12" s="40" t="s">
        <v>2353</v>
      </c>
    </row>
    <row r="13" spans="1:5" ht="63.75">
      <c r="A13" t="s">
        <v>58</v>
      </c>
      <c r="E13" s="39" t="s">
        <v>2354</v>
      </c>
    </row>
    <row r="14" spans="1:16" ht="25.5">
      <c r="A14" t="s">
        <v>50</v>
      </c>
      <c s="34" t="s">
        <v>28</v>
      </c>
      <c s="34" t="s">
        <v>2592</v>
      </c>
      <c s="35" t="s">
        <v>5</v>
      </c>
      <c s="6" t="s">
        <v>2593</v>
      </c>
      <c s="36" t="s">
        <v>79</v>
      </c>
      <c s="37">
        <v>100</v>
      </c>
      <c s="36">
        <v>0</v>
      </c>
      <c s="36">
        <f>ROUND(G14*H14,6)</f>
      </c>
      <c r="L14" s="38">
        <v>0</v>
      </c>
      <c s="32">
        <f>ROUND(ROUND(L14,2)*ROUND(G14,3),2)</f>
      </c>
      <c s="36" t="s">
        <v>970</v>
      </c>
      <c>
        <f>(M14*21)/100</f>
      </c>
      <c t="s">
        <v>28</v>
      </c>
    </row>
    <row r="15" spans="1:5" ht="12.75">
      <c r="A15" s="35" t="s">
        <v>56</v>
      </c>
      <c r="E15" s="39" t="s">
        <v>5</v>
      </c>
    </row>
    <row r="16" spans="1:5" ht="12.75">
      <c r="A16" s="35" t="s">
        <v>57</v>
      </c>
      <c r="E16" s="40" t="s">
        <v>2353</v>
      </c>
    </row>
    <row r="17" spans="1:5" ht="63.75">
      <c r="A17" t="s">
        <v>58</v>
      </c>
      <c r="E17" s="39" t="s">
        <v>2354</v>
      </c>
    </row>
    <row r="18" spans="1:16" ht="25.5">
      <c r="A18" t="s">
        <v>50</v>
      </c>
      <c s="34" t="s">
        <v>26</v>
      </c>
      <c s="34" t="s">
        <v>2594</v>
      </c>
      <c s="35" t="s">
        <v>5</v>
      </c>
      <c s="6" t="s">
        <v>2595</v>
      </c>
      <c s="36" t="s">
        <v>79</v>
      </c>
      <c s="37">
        <v>10</v>
      </c>
      <c s="36">
        <v>0</v>
      </c>
      <c s="36">
        <f>ROUND(G18*H18,6)</f>
      </c>
      <c r="L18" s="38">
        <v>0</v>
      </c>
      <c s="32">
        <f>ROUND(ROUND(L18,2)*ROUND(G18,3),2)</f>
      </c>
      <c s="36" t="s">
        <v>970</v>
      </c>
      <c>
        <f>(M18*21)/100</f>
      </c>
      <c t="s">
        <v>28</v>
      </c>
    </row>
    <row r="19" spans="1:5" ht="12.75">
      <c r="A19" s="35" t="s">
        <v>56</v>
      </c>
      <c r="E19" s="39" t="s">
        <v>5</v>
      </c>
    </row>
    <row r="20" spans="1:5" ht="12.75">
      <c r="A20" s="35" t="s">
        <v>57</v>
      </c>
      <c r="E20" s="40" t="s">
        <v>2353</v>
      </c>
    </row>
    <row r="21" spans="1:5" ht="38.25">
      <c r="A21" t="s">
        <v>58</v>
      </c>
      <c r="E21" s="39" t="s">
        <v>2596</v>
      </c>
    </row>
    <row r="22" spans="1:16" ht="25.5">
      <c r="A22" t="s">
        <v>50</v>
      </c>
      <c s="34" t="s">
        <v>65</v>
      </c>
      <c s="34" t="s">
        <v>1785</v>
      </c>
      <c s="35" t="s">
        <v>5</v>
      </c>
      <c s="6" t="s">
        <v>1786</v>
      </c>
      <c s="36" t="s">
        <v>79</v>
      </c>
      <c s="37">
        <v>150</v>
      </c>
      <c s="36">
        <v>0</v>
      </c>
      <c s="36">
        <f>ROUND(G22*H22,6)</f>
      </c>
      <c r="L22" s="38">
        <v>0</v>
      </c>
      <c s="32">
        <f>ROUND(ROUND(L22,2)*ROUND(G22,3),2)</f>
      </c>
      <c s="36" t="s">
        <v>970</v>
      </c>
      <c>
        <f>(M22*21)/100</f>
      </c>
      <c t="s">
        <v>28</v>
      </c>
    </row>
    <row r="23" spans="1:5" ht="12.75">
      <c r="A23" s="35" t="s">
        <v>56</v>
      </c>
      <c r="E23" s="39" t="s">
        <v>5</v>
      </c>
    </row>
    <row r="24" spans="1:5" ht="12.75">
      <c r="A24" s="35" t="s">
        <v>57</v>
      </c>
      <c r="E24" s="40" t="s">
        <v>2353</v>
      </c>
    </row>
    <row r="25" spans="1:5" ht="25.5">
      <c r="A25" t="s">
        <v>58</v>
      </c>
      <c r="E25" s="39" t="s">
        <v>2361</v>
      </c>
    </row>
    <row r="26" spans="1:16" ht="25.5">
      <c r="A26" t="s">
        <v>50</v>
      </c>
      <c s="34" t="s">
        <v>72</v>
      </c>
      <c s="34" t="s">
        <v>821</v>
      </c>
      <c s="35" t="s">
        <v>5</v>
      </c>
      <c s="6" t="s">
        <v>822</v>
      </c>
      <c s="36" t="s">
        <v>79</v>
      </c>
      <c s="37">
        <v>50</v>
      </c>
      <c s="36">
        <v>0</v>
      </c>
      <c s="36">
        <f>ROUND(G26*H26,6)</f>
      </c>
      <c r="L26" s="38">
        <v>0</v>
      </c>
      <c s="32">
        <f>ROUND(ROUND(L26,2)*ROUND(G26,3),2)</f>
      </c>
      <c s="36" t="s">
        <v>970</v>
      </c>
      <c>
        <f>(M26*21)/100</f>
      </c>
      <c t="s">
        <v>28</v>
      </c>
    </row>
    <row r="27" spans="1:5" ht="12.75">
      <c r="A27" s="35" t="s">
        <v>56</v>
      </c>
      <c r="E27" s="39" t="s">
        <v>5</v>
      </c>
    </row>
    <row r="28" spans="1:5" ht="12.75">
      <c r="A28" s="35" t="s">
        <v>57</v>
      </c>
      <c r="E28" s="40" t="s">
        <v>2353</v>
      </c>
    </row>
    <row r="29" spans="1:5" ht="25.5">
      <c r="A29" t="s">
        <v>58</v>
      </c>
      <c r="E29" s="39" t="s">
        <v>2361</v>
      </c>
    </row>
    <row r="30" spans="1:16" ht="12.75">
      <c r="A30" t="s">
        <v>50</v>
      </c>
      <c s="34" t="s">
        <v>27</v>
      </c>
      <c s="34" t="s">
        <v>2597</v>
      </c>
      <c s="35" t="s">
        <v>5</v>
      </c>
      <c s="6" t="s">
        <v>2598</v>
      </c>
      <c s="36" t="s">
        <v>79</v>
      </c>
      <c s="37">
        <v>5</v>
      </c>
      <c s="36">
        <v>0</v>
      </c>
      <c s="36">
        <f>ROUND(G30*H30,6)</f>
      </c>
      <c r="L30" s="38">
        <v>0</v>
      </c>
      <c s="32">
        <f>ROUND(ROUND(L30,2)*ROUND(G30,3),2)</f>
      </c>
      <c s="36" t="s">
        <v>970</v>
      </c>
      <c>
        <f>(M30*21)/100</f>
      </c>
      <c t="s">
        <v>28</v>
      </c>
    </row>
    <row r="31" spans="1:5" ht="12.75">
      <c r="A31" s="35" t="s">
        <v>56</v>
      </c>
      <c r="E31" s="39" t="s">
        <v>5</v>
      </c>
    </row>
    <row r="32" spans="1:5" ht="12.75">
      <c r="A32" s="35" t="s">
        <v>57</v>
      </c>
      <c r="E32" s="40" t="s">
        <v>2353</v>
      </c>
    </row>
    <row r="33" spans="1:5" ht="38.25">
      <c r="A33" t="s">
        <v>58</v>
      </c>
      <c r="E33" s="39" t="s">
        <v>2599</v>
      </c>
    </row>
    <row r="34" spans="1:16" ht="25.5">
      <c r="A34" t="s">
        <v>50</v>
      </c>
      <c s="34" t="s">
        <v>70</v>
      </c>
      <c s="34" t="s">
        <v>2600</v>
      </c>
      <c s="35" t="s">
        <v>5</v>
      </c>
      <c s="6" t="s">
        <v>2601</v>
      </c>
      <c s="36" t="s">
        <v>68</v>
      </c>
      <c s="37">
        <v>10</v>
      </c>
      <c s="36">
        <v>0</v>
      </c>
      <c s="36">
        <f>ROUND(G34*H34,6)</f>
      </c>
      <c r="L34" s="38">
        <v>0</v>
      </c>
      <c s="32">
        <f>ROUND(ROUND(L34,2)*ROUND(G34,3),2)</f>
      </c>
      <c s="36" t="s">
        <v>970</v>
      </c>
      <c>
        <f>(M34*21)/100</f>
      </c>
      <c t="s">
        <v>28</v>
      </c>
    </row>
    <row r="35" spans="1:5" ht="12.75">
      <c r="A35" s="35" t="s">
        <v>56</v>
      </c>
      <c r="E35" s="39" t="s">
        <v>5</v>
      </c>
    </row>
    <row r="36" spans="1:5" ht="12.75">
      <c r="A36" s="35" t="s">
        <v>57</v>
      </c>
      <c r="E36" s="40" t="s">
        <v>2353</v>
      </c>
    </row>
    <row r="37" spans="1:5" ht="63.75">
      <c r="A37" t="s">
        <v>58</v>
      </c>
      <c r="E37" s="39" t="s">
        <v>2602</v>
      </c>
    </row>
    <row r="38" spans="1:16" ht="12.75">
      <c r="A38" t="s">
        <v>50</v>
      </c>
      <c s="34" t="s">
        <v>83</v>
      </c>
      <c s="34" t="s">
        <v>2603</v>
      </c>
      <c s="35" t="s">
        <v>5</v>
      </c>
      <c s="6" t="s">
        <v>2604</v>
      </c>
      <c s="36" t="s">
        <v>75</v>
      </c>
      <c s="37">
        <v>200</v>
      </c>
      <c s="36">
        <v>0</v>
      </c>
      <c s="36">
        <f>ROUND(G38*H38,6)</f>
      </c>
      <c r="L38" s="38">
        <v>0</v>
      </c>
      <c s="32">
        <f>ROUND(ROUND(L38,2)*ROUND(G38,3),2)</f>
      </c>
      <c s="36" t="s">
        <v>970</v>
      </c>
      <c>
        <f>(M38*21)/100</f>
      </c>
      <c t="s">
        <v>28</v>
      </c>
    </row>
    <row r="39" spans="1:5" ht="12.75">
      <c r="A39" s="35" t="s">
        <v>56</v>
      </c>
      <c r="E39" s="39" t="s">
        <v>5</v>
      </c>
    </row>
    <row r="40" spans="1:5" ht="12.75">
      <c r="A40" s="35" t="s">
        <v>57</v>
      </c>
      <c r="E40" s="40" t="s">
        <v>2353</v>
      </c>
    </row>
    <row r="41" spans="1:5" ht="25.5">
      <c r="A41" t="s">
        <v>58</v>
      </c>
      <c r="E41" s="39" t="s">
        <v>2361</v>
      </c>
    </row>
    <row r="42" spans="1:16" ht="12.75">
      <c r="A42" t="s">
        <v>50</v>
      </c>
      <c s="34" t="s">
        <v>87</v>
      </c>
      <c s="34" t="s">
        <v>2605</v>
      </c>
      <c s="35" t="s">
        <v>5</v>
      </c>
      <c s="6" t="s">
        <v>2606</v>
      </c>
      <c s="36" t="s">
        <v>75</v>
      </c>
      <c s="37">
        <v>65</v>
      </c>
      <c s="36">
        <v>0</v>
      </c>
      <c s="36">
        <f>ROUND(G42*H42,6)</f>
      </c>
      <c r="L42" s="38">
        <v>0</v>
      </c>
      <c s="32">
        <f>ROUND(ROUND(L42,2)*ROUND(G42,3),2)</f>
      </c>
      <c s="36" t="s">
        <v>970</v>
      </c>
      <c>
        <f>(M42*21)/100</f>
      </c>
      <c t="s">
        <v>28</v>
      </c>
    </row>
    <row r="43" spans="1:5" ht="12.75">
      <c r="A43" s="35" t="s">
        <v>56</v>
      </c>
      <c r="E43" s="39" t="s">
        <v>5</v>
      </c>
    </row>
    <row r="44" spans="1:5" ht="12.75">
      <c r="A44" s="35" t="s">
        <v>57</v>
      </c>
      <c r="E44" s="40" t="s">
        <v>2353</v>
      </c>
    </row>
    <row r="45" spans="1:5" ht="38.25">
      <c r="A45" t="s">
        <v>58</v>
      </c>
      <c r="E45" s="39" t="s">
        <v>2607</v>
      </c>
    </row>
    <row r="46" spans="1:16" ht="12.75">
      <c r="A46" t="s">
        <v>50</v>
      </c>
      <c s="34" t="s">
        <v>91</v>
      </c>
      <c s="34" t="s">
        <v>2608</v>
      </c>
      <c s="35" t="s">
        <v>5</v>
      </c>
      <c s="6" t="s">
        <v>2609</v>
      </c>
      <c s="36" t="s">
        <v>75</v>
      </c>
      <c s="37">
        <v>10</v>
      </c>
      <c s="36">
        <v>0</v>
      </c>
      <c s="36">
        <f>ROUND(G46*H46,6)</f>
      </c>
      <c r="L46" s="38">
        <v>0</v>
      </c>
      <c s="32">
        <f>ROUND(ROUND(L46,2)*ROUND(G46,3),2)</f>
      </c>
      <c s="36" t="s">
        <v>970</v>
      </c>
      <c>
        <f>(M46*21)/100</f>
      </c>
      <c t="s">
        <v>28</v>
      </c>
    </row>
    <row r="47" spans="1:5" ht="12.75">
      <c r="A47" s="35" t="s">
        <v>56</v>
      </c>
      <c r="E47" s="39" t="s">
        <v>5</v>
      </c>
    </row>
    <row r="48" spans="1:5" ht="12.75">
      <c r="A48" s="35" t="s">
        <v>57</v>
      </c>
      <c r="E48" s="40" t="s">
        <v>2353</v>
      </c>
    </row>
    <row r="49" spans="1:5" ht="38.25">
      <c r="A49" t="s">
        <v>58</v>
      </c>
      <c r="E49" s="39" t="s">
        <v>2607</v>
      </c>
    </row>
    <row r="50" spans="1:16" ht="12.75">
      <c r="A50" t="s">
        <v>50</v>
      </c>
      <c s="34" t="s">
        <v>95</v>
      </c>
      <c s="34" t="s">
        <v>92</v>
      </c>
      <c s="35" t="s">
        <v>5</v>
      </c>
      <c s="6" t="s">
        <v>93</v>
      </c>
      <c s="36" t="s">
        <v>68</v>
      </c>
      <c s="37">
        <v>4</v>
      </c>
      <c s="36">
        <v>0</v>
      </c>
      <c s="36">
        <f>ROUND(G50*H50,6)</f>
      </c>
      <c r="L50" s="38">
        <v>0</v>
      </c>
      <c s="32">
        <f>ROUND(ROUND(L50,2)*ROUND(G50,3),2)</f>
      </c>
      <c s="36" t="s">
        <v>970</v>
      </c>
      <c>
        <f>(M50*21)/100</f>
      </c>
      <c t="s">
        <v>28</v>
      </c>
    </row>
    <row r="51" spans="1:5" ht="12.75">
      <c r="A51" s="35" t="s">
        <v>56</v>
      </c>
      <c r="E51" s="39" t="s">
        <v>5</v>
      </c>
    </row>
    <row r="52" spans="1:5" ht="12.75">
      <c r="A52" s="35" t="s">
        <v>57</v>
      </c>
      <c r="E52" s="40" t="s">
        <v>2353</v>
      </c>
    </row>
    <row r="53" spans="1:5" ht="38.25">
      <c r="A53" t="s">
        <v>58</v>
      </c>
      <c r="E53" s="39" t="s">
        <v>94</v>
      </c>
    </row>
    <row r="54" spans="1:16" ht="25.5">
      <c r="A54" t="s">
        <v>50</v>
      </c>
      <c s="34" t="s">
        <v>99</v>
      </c>
      <c s="34" t="s">
        <v>827</v>
      </c>
      <c s="35" t="s">
        <v>5</v>
      </c>
      <c s="6" t="s">
        <v>828</v>
      </c>
      <c s="36" t="s">
        <v>75</v>
      </c>
      <c s="37">
        <v>27</v>
      </c>
      <c s="36">
        <v>0</v>
      </c>
      <c s="36">
        <f>ROUND(G54*H54,6)</f>
      </c>
      <c r="L54" s="38">
        <v>0</v>
      </c>
      <c s="32">
        <f>ROUND(ROUND(L54,2)*ROUND(G54,3),2)</f>
      </c>
      <c s="36" t="s">
        <v>970</v>
      </c>
      <c>
        <f>(M54*21)/100</f>
      </c>
      <c t="s">
        <v>28</v>
      </c>
    </row>
    <row r="55" spans="1:5" ht="12.75">
      <c r="A55" s="35" t="s">
        <v>56</v>
      </c>
      <c r="E55" s="39" t="s">
        <v>5</v>
      </c>
    </row>
    <row r="56" spans="1:5" ht="12.75">
      <c r="A56" s="35" t="s">
        <v>57</v>
      </c>
      <c r="E56" s="40" t="s">
        <v>2353</v>
      </c>
    </row>
    <row r="57" spans="1:5" ht="38.25">
      <c r="A57" t="s">
        <v>58</v>
      </c>
      <c r="E57" s="39" t="s">
        <v>94</v>
      </c>
    </row>
    <row r="58" spans="1:16" ht="25.5">
      <c r="A58" t="s">
        <v>50</v>
      </c>
      <c s="34" t="s">
        <v>103</v>
      </c>
      <c s="34" t="s">
        <v>829</v>
      </c>
      <c s="35" t="s">
        <v>5</v>
      </c>
      <c s="6" t="s">
        <v>830</v>
      </c>
      <c s="36" t="s">
        <v>75</v>
      </c>
      <c s="37">
        <v>27</v>
      </c>
      <c s="36">
        <v>0</v>
      </c>
      <c s="36">
        <f>ROUND(G58*H58,6)</f>
      </c>
      <c r="L58" s="38">
        <v>0</v>
      </c>
      <c s="32">
        <f>ROUND(ROUND(L58,2)*ROUND(G58,3),2)</f>
      </c>
      <c s="36" t="s">
        <v>970</v>
      </c>
      <c>
        <f>(M58*21)/100</f>
      </c>
      <c t="s">
        <v>28</v>
      </c>
    </row>
    <row r="59" spans="1:5" ht="12.75">
      <c r="A59" s="35" t="s">
        <v>56</v>
      </c>
      <c r="E59" s="39" t="s">
        <v>5</v>
      </c>
    </row>
    <row r="60" spans="1:5" ht="12.75">
      <c r="A60" s="35" t="s">
        <v>57</v>
      </c>
      <c r="E60" s="40" t="s">
        <v>2353</v>
      </c>
    </row>
    <row r="61" spans="1:5" ht="38.25">
      <c r="A61" t="s">
        <v>58</v>
      </c>
      <c r="E61" s="39" t="s">
        <v>98</v>
      </c>
    </row>
    <row r="62" spans="1:16" ht="12.75">
      <c r="A62" t="s">
        <v>50</v>
      </c>
      <c s="34" t="s">
        <v>107</v>
      </c>
      <c s="34" t="s">
        <v>2359</v>
      </c>
      <c s="35" t="s">
        <v>5</v>
      </c>
      <c s="6" t="s">
        <v>2360</v>
      </c>
      <c s="36" t="s">
        <v>79</v>
      </c>
      <c s="37">
        <v>50</v>
      </c>
      <c s="36">
        <v>0</v>
      </c>
      <c s="36">
        <f>ROUND(G62*H62,6)</f>
      </c>
      <c r="L62" s="38">
        <v>0</v>
      </c>
      <c s="32">
        <f>ROUND(ROUND(L62,2)*ROUND(G62,3),2)</f>
      </c>
      <c s="36" t="s">
        <v>970</v>
      </c>
      <c>
        <f>(M62*21)/100</f>
      </c>
      <c t="s">
        <v>28</v>
      </c>
    </row>
    <row r="63" spans="1:5" ht="12.75">
      <c r="A63" s="35" t="s">
        <v>56</v>
      </c>
      <c r="E63" s="39" t="s">
        <v>5</v>
      </c>
    </row>
    <row r="64" spans="1:5" ht="12.75">
      <c r="A64" s="35" t="s">
        <v>57</v>
      </c>
      <c r="E64" s="40" t="s">
        <v>2353</v>
      </c>
    </row>
    <row r="65" spans="1:5" ht="25.5">
      <c r="A65" t="s">
        <v>58</v>
      </c>
      <c r="E65" s="39" t="s">
        <v>2361</v>
      </c>
    </row>
    <row r="66" spans="1:16" ht="12.75">
      <c r="A66" t="s">
        <v>50</v>
      </c>
      <c s="34" t="s">
        <v>112</v>
      </c>
      <c s="34" t="s">
        <v>2362</v>
      </c>
      <c s="35" t="s">
        <v>5</v>
      </c>
      <c s="6" t="s">
        <v>2363</v>
      </c>
      <c s="36" t="s">
        <v>79</v>
      </c>
      <c s="37">
        <v>50</v>
      </c>
      <c s="36">
        <v>0</v>
      </c>
      <c s="36">
        <f>ROUND(G66*H66,6)</f>
      </c>
      <c r="L66" s="38">
        <v>0</v>
      </c>
      <c s="32">
        <f>ROUND(ROUND(L66,2)*ROUND(G66,3),2)</f>
      </c>
      <c s="36" t="s">
        <v>970</v>
      </c>
      <c>
        <f>(M66*21)/100</f>
      </c>
      <c t="s">
        <v>28</v>
      </c>
    </row>
    <row r="67" spans="1:5" ht="12.75">
      <c r="A67" s="35" t="s">
        <v>56</v>
      </c>
      <c r="E67" s="39" t="s">
        <v>5</v>
      </c>
    </row>
    <row r="68" spans="1:5" ht="12.75">
      <c r="A68" s="35" t="s">
        <v>57</v>
      </c>
      <c r="E68" s="40" t="s">
        <v>2353</v>
      </c>
    </row>
    <row r="69" spans="1:5" ht="38.25">
      <c r="A69" t="s">
        <v>58</v>
      </c>
      <c r="E69" s="39" t="s">
        <v>2364</v>
      </c>
    </row>
    <row r="70" spans="1:16" ht="12.75">
      <c r="A70" t="s">
        <v>50</v>
      </c>
      <c s="34" t="s">
        <v>116</v>
      </c>
      <c s="34" t="s">
        <v>2365</v>
      </c>
      <c s="35" t="s">
        <v>5</v>
      </c>
      <c s="6" t="s">
        <v>2366</v>
      </c>
      <c s="36" t="s">
        <v>79</v>
      </c>
      <c s="37">
        <v>50</v>
      </c>
      <c s="36">
        <v>0</v>
      </c>
      <c s="36">
        <f>ROUND(G70*H70,6)</f>
      </c>
      <c r="L70" s="38">
        <v>0</v>
      </c>
      <c s="32">
        <f>ROUND(ROUND(L70,2)*ROUND(G70,3),2)</f>
      </c>
      <c s="36" t="s">
        <v>970</v>
      </c>
      <c>
        <f>(M70*21)/100</f>
      </c>
      <c t="s">
        <v>28</v>
      </c>
    </row>
    <row r="71" spans="1:5" ht="12.75">
      <c r="A71" s="35" t="s">
        <v>56</v>
      </c>
      <c r="E71" s="39" t="s">
        <v>5</v>
      </c>
    </row>
    <row r="72" spans="1:5" ht="12.75">
      <c r="A72" s="35" t="s">
        <v>57</v>
      </c>
      <c r="E72" s="40" t="s">
        <v>2353</v>
      </c>
    </row>
    <row r="73" spans="1:5" ht="38.25">
      <c r="A73" t="s">
        <v>58</v>
      </c>
      <c r="E73" s="39" t="s">
        <v>2364</v>
      </c>
    </row>
    <row r="74" spans="1:16" ht="12.75">
      <c r="A74" t="s">
        <v>50</v>
      </c>
      <c s="34" t="s">
        <v>119</v>
      </c>
      <c s="34" t="s">
        <v>2367</v>
      </c>
      <c s="35" t="s">
        <v>5</v>
      </c>
      <c s="6" t="s">
        <v>2368</v>
      </c>
      <c s="36" t="s">
        <v>68</v>
      </c>
      <c s="37">
        <v>4</v>
      </c>
      <c s="36">
        <v>0</v>
      </c>
      <c s="36">
        <f>ROUND(G74*H74,6)</f>
      </c>
      <c r="L74" s="38">
        <v>0</v>
      </c>
      <c s="32">
        <f>ROUND(ROUND(L74,2)*ROUND(G74,3),2)</f>
      </c>
      <c s="36" t="s">
        <v>2369</v>
      </c>
      <c>
        <f>(M74*21)/100</f>
      </c>
      <c t="s">
        <v>28</v>
      </c>
    </row>
    <row r="75" spans="1:5" ht="12.75">
      <c r="A75" s="35" t="s">
        <v>56</v>
      </c>
      <c r="E75" s="39" t="s">
        <v>5</v>
      </c>
    </row>
    <row r="76" spans="1:5" ht="12.75">
      <c r="A76" s="35" t="s">
        <v>57</v>
      </c>
      <c r="E76" s="40" t="s">
        <v>2353</v>
      </c>
    </row>
    <row r="77" spans="1:5" ht="76.5">
      <c r="A77" t="s">
        <v>58</v>
      </c>
      <c r="E77" s="39" t="s">
        <v>1417</v>
      </c>
    </row>
    <row r="78" spans="1:16" ht="12.75">
      <c r="A78" t="s">
        <v>50</v>
      </c>
      <c s="34" t="s">
        <v>122</v>
      </c>
      <c s="34" t="s">
        <v>2370</v>
      </c>
      <c s="35" t="s">
        <v>5</v>
      </c>
      <c s="6" t="s">
        <v>2371</v>
      </c>
      <c s="36" t="s">
        <v>75</v>
      </c>
      <c s="37">
        <v>10</v>
      </c>
      <c s="36">
        <v>0</v>
      </c>
      <c s="36">
        <f>ROUND(G78*H78,6)</f>
      </c>
      <c r="L78" s="38">
        <v>0</v>
      </c>
      <c s="32">
        <f>ROUND(ROUND(L78,2)*ROUND(G78,3),2)</f>
      </c>
      <c s="36" t="s">
        <v>2369</v>
      </c>
      <c>
        <f>(M78*21)/100</f>
      </c>
      <c t="s">
        <v>28</v>
      </c>
    </row>
    <row r="79" spans="1:5" ht="12.75">
      <c r="A79" s="35" t="s">
        <v>56</v>
      </c>
      <c r="E79" s="39" t="s">
        <v>5</v>
      </c>
    </row>
    <row r="80" spans="1:5" ht="12.75">
      <c r="A80" s="35" t="s">
        <v>57</v>
      </c>
      <c r="E80" s="40" t="s">
        <v>2353</v>
      </c>
    </row>
    <row r="81" spans="1:5" ht="76.5">
      <c r="A81" t="s">
        <v>58</v>
      </c>
      <c r="E81" s="39" t="s">
        <v>1417</v>
      </c>
    </row>
    <row r="82" spans="1:13" ht="12.75">
      <c r="A82" t="s">
        <v>47</v>
      </c>
      <c r="C82" s="31" t="s">
        <v>2104</v>
      </c>
      <c r="E82" s="33" t="s">
        <v>2105</v>
      </c>
      <c r="J82" s="32">
        <f>0</f>
      </c>
      <c s="32">
        <f>0</f>
      </c>
      <c s="32">
        <f>0+L83+L87+L91+L95+L99+L103+L107+L111</f>
      </c>
      <c s="32">
        <f>0+M83+M87+M91+M95+M99+M103+M107+M111</f>
      </c>
    </row>
    <row r="83" spans="1:16" ht="12.75">
      <c r="A83" t="s">
        <v>50</v>
      </c>
      <c s="34" t="s">
        <v>126</v>
      </c>
      <c s="34" t="s">
        <v>2375</v>
      </c>
      <c s="35" t="s">
        <v>5</v>
      </c>
      <c s="6" t="s">
        <v>2376</v>
      </c>
      <c s="36" t="s">
        <v>79</v>
      </c>
      <c s="37">
        <v>100</v>
      </c>
      <c s="36">
        <v>0</v>
      </c>
      <c s="36">
        <f>ROUND(G83*H83,6)</f>
      </c>
      <c r="L83" s="38">
        <v>0</v>
      </c>
      <c s="32">
        <f>ROUND(ROUND(L83,2)*ROUND(G83,3),2)</f>
      </c>
      <c s="36" t="s">
        <v>970</v>
      </c>
      <c>
        <f>(M83*21)/100</f>
      </c>
      <c t="s">
        <v>28</v>
      </c>
    </row>
    <row r="84" spans="1:5" ht="12.75">
      <c r="A84" s="35" t="s">
        <v>56</v>
      </c>
      <c r="E84" s="39" t="s">
        <v>5</v>
      </c>
    </row>
    <row r="85" spans="1:5" ht="12.75">
      <c r="A85" s="35" t="s">
        <v>57</v>
      </c>
      <c r="E85" s="40" t="s">
        <v>2353</v>
      </c>
    </row>
    <row r="86" spans="1:5" ht="38.25">
      <c r="A86" t="s">
        <v>58</v>
      </c>
      <c r="E86" s="39" t="s">
        <v>2377</v>
      </c>
    </row>
    <row r="87" spans="1:16" ht="12.75">
      <c r="A87" t="s">
        <v>50</v>
      </c>
      <c s="34" t="s">
        <v>129</v>
      </c>
      <c s="34" t="s">
        <v>1537</v>
      </c>
      <c s="35" t="s">
        <v>5</v>
      </c>
      <c s="6" t="s">
        <v>1538</v>
      </c>
      <c s="36" t="s">
        <v>75</v>
      </c>
      <c s="37">
        <v>3</v>
      </c>
      <c s="36">
        <v>0</v>
      </c>
      <c s="36">
        <f>ROUND(G87*H87,6)</f>
      </c>
      <c r="L87" s="38">
        <v>0</v>
      </c>
      <c s="32">
        <f>ROUND(ROUND(L87,2)*ROUND(G87,3),2)</f>
      </c>
      <c s="36" t="s">
        <v>970</v>
      </c>
      <c>
        <f>(M87*21)/100</f>
      </c>
      <c t="s">
        <v>28</v>
      </c>
    </row>
    <row r="88" spans="1:5" ht="12.75">
      <c r="A88" s="35" t="s">
        <v>56</v>
      </c>
      <c r="E88" s="39" t="s">
        <v>5</v>
      </c>
    </row>
    <row r="89" spans="1:5" ht="12.75">
      <c r="A89" s="35" t="s">
        <v>57</v>
      </c>
      <c r="E89" s="40" t="s">
        <v>2353</v>
      </c>
    </row>
    <row r="90" spans="1:5" ht="38.25">
      <c r="A90" t="s">
        <v>58</v>
      </c>
      <c r="E90" s="39" t="s">
        <v>2364</v>
      </c>
    </row>
    <row r="91" spans="1:16" ht="12.75">
      <c r="A91" t="s">
        <v>50</v>
      </c>
      <c s="34" t="s">
        <v>134</v>
      </c>
      <c s="34" t="s">
        <v>104</v>
      </c>
      <c s="35" t="s">
        <v>5</v>
      </c>
      <c s="6" t="s">
        <v>105</v>
      </c>
      <c s="36" t="s">
        <v>75</v>
      </c>
      <c s="37">
        <v>50</v>
      </c>
      <c s="36">
        <v>0</v>
      </c>
      <c s="36">
        <f>ROUND(G91*H91,6)</f>
      </c>
      <c r="L91" s="38">
        <v>0</v>
      </c>
      <c s="32">
        <f>ROUND(ROUND(L91,2)*ROUND(G91,3),2)</f>
      </c>
      <c s="36" t="s">
        <v>970</v>
      </c>
      <c>
        <f>(M91*21)/100</f>
      </c>
      <c t="s">
        <v>28</v>
      </c>
    </row>
    <row r="92" spans="1:5" ht="12.75">
      <c r="A92" s="35" t="s">
        <v>56</v>
      </c>
      <c r="E92" s="39" t="s">
        <v>5</v>
      </c>
    </row>
    <row r="93" spans="1:5" ht="12.75">
      <c r="A93" s="35" t="s">
        <v>57</v>
      </c>
      <c r="E93" s="40" t="s">
        <v>2353</v>
      </c>
    </row>
    <row r="94" spans="1:5" ht="25.5">
      <c r="A94" t="s">
        <v>58</v>
      </c>
      <c r="E94" s="39" t="s">
        <v>2378</v>
      </c>
    </row>
    <row r="95" spans="1:16" ht="12.75">
      <c r="A95" t="s">
        <v>50</v>
      </c>
      <c s="34" t="s">
        <v>137</v>
      </c>
      <c s="34" t="s">
        <v>2110</v>
      </c>
      <c s="35" t="s">
        <v>5</v>
      </c>
      <c s="6" t="s">
        <v>2111</v>
      </c>
      <c s="36" t="s">
        <v>75</v>
      </c>
      <c s="37">
        <v>50</v>
      </c>
      <c s="36">
        <v>0</v>
      </c>
      <c s="36">
        <f>ROUND(G95*H95,6)</f>
      </c>
      <c r="L95" s="38">
        <v>0</v>
      </c>
      <c s="32">
        <f>ROUND(ROUND(L95,2)*ROUND(G95,3),2)</f>
      </c>
      <c s="36" t="s">
        <v>970</v>
      </c>
      <c>
        <f>(M95*21)/100</f>
      </c>
      <c t="s">
        <v>28</v>
      </c>
    </row>
    <row r="96" spans="1:5" ht="12.75">
      <c r="A96" s="35" t="s">
        <v>56</v>
      </c>
      <c r="E96" s="39" t="s">
        <v>5</v>
      </c>
    </row>
    <row r="97" spans="1:5" ht="12.75">
      <c r="A97" s="35" t="s">
        <v>57</v>
      </c>
      <c r="E97" s="40" t="s">
        <v>2353</v>
      </c>
    </row>
    <row r="98" spans="1:5" ht="38.25">
      <c r="A98" t="s">
        <v>58</v>
      </c>
      <c r="E98" s="39" t="s">
        <v>2379</v>
      </c>
    </row>
    <row r="99" spans="1:16" ht="12.75">
      <c r="A99" t="s">
        <v>50</v>
      </c>
      <c s="34" t="s">
        <v>140</v>
      </c>
      <c s="34" t="s">
        <v>2380</v>
      </c>
      <c s="35" t="s">
        <v>5</v>
      </c>
      <c s="6" t="s">
        <v>2381</v>
      </c>
      <c s="36" t="s">
        <v>75</v>
      </c>
      <c s="37">
        <v>50</v>
      </c>
      <c s="36">
        <v>0</v>
      </c>
      <c s="36">
        <f>ROUND(G99*H99,6)</f>
      </c>
      <c r="L99" s="38">
        <v>0</v>
      </c>
      <c s="32">
        <f>ROUND(ROUND(L99,2)*ROUND(G99,3),2)</f>
      </c>
      <c s="36" t="s">
        <v>970</v>
      </c>
      <c>
        <f>(M99*21)/100</f>
      </c>
      <c t="s">
        <v>28</v>
      </c>
    </row>
    <row r="100" spans="1:5" ht="12.75">
      <c r="A100" s="35" t="s">
        <v>56</v>
      </c>
      <c r="E100" s="39" t="s">
        <v>5</v>
      </c>
    </row>
    <row r="101" spans="1:5" ht="12.75">
      <c r="A101" s="35" t="s">
        <v>57</v>
      </c>
      <c r="E101" s="40" t="s">
        <v>2353</v>
      </c>
    </row>
    <row r="102" spans="1:5" ht="38.25">
      <c r="A102" t="s">
        <v>58</v>
      </c>
      <c r="E102" s="39" t="s">
        <v>2382</v>
      </c>
    </row>
    <row r="103" spans="1:16" ht="12.75">
      <c r="A103" t="s">
        <v>50</v>
      </c>
      <c s="34" t="s">
        <v>143</v>
      </c>
      <c s="34" t="s">
        <v>2531</v>
      </c>
      <c s="35" t="s">
        <v>5</v>
      </c>
      <c s="6" t="s">
        <v>1541</v>
      </c>
      <c s="36" t="s">
        <v>75</v>
      </c>
      <c s="37">
        <v>30</v>
      </c>
      <c s="36">
        <v>0</v>
      </c>
      <c s="36">
        <f>ROUND(G103*H103,6)</f>
      </c>
      <c r="L103" s="38">
        <v>0</v>
      </c>
      <c s="32">
        <f>ROUND(ROUND(L103,2)*ROUND(G103,3),2)</f>
      </c>
      <c s="36" t="s">
        <v>970</v>
      </c>
      <c>
        <f>(M103*21)/100</f>
      </c>
      <c t="s">
        <v>28</v>
      </c>
    </row>
    <row r="104" spans="1:5" ht="12.75">
      <c r="A104" s="35" t="s">
        <v>56</v>
      </c>
      <c r="E104" s="39" t="s">
        <v>5</v>
      </c>
    </row>
    <row r="105" spans="1:5" ht="12.75">
      <c r="A105" s="35" t="s">
        <v>57</v>
      </c>
      <c r="E105" s="40" t="s">
        <v>2353</v>
      </c>
    </row>
    <row r="106" spans="1:5" ht="51">
      <c r="A106" t="s">
        <v>58</v>
      </c>
      <c r="E106" s="39" t="s">
        <v>2383</v>
      </c>
    </row>
    <row r="107" spans="1:16" ht="12.75">
      <c r="A107" t="s">
        <v>50</v>
      </c>
      <c s="34" t="s">
        <v>147</v>
      </c>
      <c s="34" t="s">
        <v>2384</v>
      </c>
      <c s="35" t="s">
        <v>5</v>
      </c>
      <c s="6" t="s">
        <v>2385</v>
      </c>
      <c s="36" t="s">
        <v>79</v>
      </c>
      <c s="37">
        <v>100</v>
      </c>
      <c s="36">
        <v>0</v>
      </c>
      <c s="36">
        <f>ROUND(G107*H107,6)</f>
      </c>
      <c r="L107" s="38">
        <v>0</v>
      </c>
      <c s="32">
        <f>ROUND(ROUND(L107,2)*ROUND(G107,3),2)</f>
      </c>
      <c s="36" t="s">
        <v>970</v>
      </c>
      <c>
        <f>(M107*21)/100</f>
      </c>
      <c t="s">
        <v>28</v>
      </c>
    </row>
    <row r="108" spans="1:5" ht="12.75">
      <c r="A108" s="35" t="s">
        <v>56</v>
      </c>
      <c r="E108" s="39" t="s">
        <v>5</v>
      </c>
    </row>
    <row r="109" spans="1:5" ht="12.75">
      <c r="A109" s="35" t="s">
        <v>57</v>
      </c>
      <c r="E109" s="40" t="s">
        <v>2353</v>
      </c>
    </row>
    <row r="110" spans="1:5" ht="63.75">
      <c r="A110" t="s">
        <v>58</v>
      </c>
      <c r="E110" s="39" t="s">
        <v>2386</v>
      </c>
    </row>
    <row r="111" spans="1:16" ht="25.5">
      <c r="A111" t="s">
        <v>50</v>
      </c>
      <c s="34" t="s">
        <v>151</v>
      </c>
      <c s="34" t="s">
        <v>2610</v>
      </c>
      <c s="35" t="s">
        <v>5</v>
      </c>
      <c s="6" t="s">
        <v>2611</v>
      </c>
      <c s="36" t="s">
        <v>68</v>
      </c>
      <c s="37">
        <v>100</v>
      </c>
      <c s="36">
        <v>0</v>
      </c>
      <c s="36">
        <f>ROUND(G111*H111,6)</f>
      </c>
      <c r="L111" s="38">
        <v>0</v>
      </c>
      <c s="32">
        <f>ROUND(ROUND(L111,2)*ROUND(G111,3),2)</f>
      </c>
      <c s="36" t="s">
        <v>970</v>
      </c>
      <c>
        <f>(M111*21)/100</f>
      </c>
      <c t="s">
        <v>28</v>
      </c>
    </row>
    <row r="112" spans="1:5" ht="12.75">
      <c r="A112" s="35" t="s">
        <v>56</v>
      </c>
      <c r="E112" s="39" t="s">
        <v>5</v>
      </c>
    </row>
    <row r="113" spans="1:5" ht="12.75">
      <c r="A113" s="35" t="s">
        <v>57</v>
      </c>
      <c r="E113" s="40" t="s">
        <v>2353</v>
      </c>
    </row>
    <row r="114" spans="1:5" ht="63.75">
      <c r="A114" t="s">
        <v>58</v>
      </c>
      <c r="E114" s="39" t="s">
        <v>2389</v>
      </c>
    </row>
    <row r="115" spans="1:13" ht="12.75">
      <c r="A115" t="s">
        <v>47</v>
      </c>
      <c r="C115" s="31" t="s">
        <v>2390</v>
      </c>
      <c r="E115" s="33" t="s">
        <v>2391</v>
      </c>
      <c r="J115" s="32">
        <f>0</f>
      </c>
      <c s="32">
        <f>0</f>
      </c>
      <c s="32">
        <f>0+L116+L120+L124+L128+L132+L136+L140+L144+L148+L152+L156+L160+L164+L168+L172+L176+L180+L184+L188+L192+L196+L200+L204+L208</f>
      </c>
      <c s="32">
        <f>0+M116+M120+M124+M128+M132+M136+M140+M144+M148+M152+M156+M160+M164+M168+M172+M176+M180+M184+M188+M192+M196+M200+M204+M208</f>
      </c>
    </row>
    <row r="116" spans="1:16" ht="25.5">
      <c r="A116" t="s">
        <v>50</v>
      </c>
      <c s="34" t="s">
        <v>155</v>
      </c>
      <c s="34" t="s">
        <v>2118</v>
      </c>
      <c s="35" t="s">
        <v>5</v>
      </c>
      <c s="6" t="s">
        <v>2119</v>
      </c>
      <c s="36" t="s">
        <v>79</v>
      </c>
      <c s="37">
        <v>50</v>
      </c>
      <c s="36">
        <v>0</v>
      </c>
      <c s="36">
        <f>ROUND(G116*H116,6)</f>
      </c>
      <c r="L116" s="38">
        <v>0</v>
      </c>
      <c s="32">
        <f>ROUND(ROUND(L116,2)*ROUND(G116,3),2)</f>
      </c>
      <c s="36" t="s">
        <v>970</v>
      </c>
      <c>
        <f>(M116*21)/100</f>
      </c>
      <c t="s">
        <v>28</v>
      </c>
    </row>
    <row r="117" spans="1:5" ht="12.75">
      <c r="A117" s="35" t="s">
        <v>56</v>
      </c>
      <c r="E117" s="39" t="s">
        <v>5</v>
      </c>
    </row>
    <row r="118" spans="1:5" ht="12.75">
      <c r="A118" s="35" t="s">
        <v>57</v>
      </c>
      <c r="E118" s="40" t="s">
        <v>2353</v>
      </c>
    </row>
    <row r="119" spans="1:5" ht="38.25">
      <c r="A119" t="s">
        <v>58</v>
      </c>
      <c r="E119" s="39" t="s">
        <v>2394</v>
      </c>
    </row>
    <row r="120" spans="1:16" ht="12.75">
      <c r="A120" t="s">
        <v>50</v>
      </c>
      <c s="34" t="s">
        <v>158</v>
      </c>
      <c s="34" t="s">
        <v>117</v>
      </c>
      <c s="35" t="s">
        <v>5</v>
      </c>
      <c s="6" t="s">
        <v>118</v>
      </c>
      <c s="36" t="s">
        <v>79</v>
      </c>
      <c s="37">
        <v>155</v>
      </c>
      <c s="36">
        <v>0</v>
      </c>
      <c s="36">
        <f>ROUND(G120*H120,6)</f>
      </c>
      <c r="L120" s="38">
        <v>0</v>
      </c>
      <c s="32">
        <f>ROUND(ROUND(L120,2)*ROUND(G120,3),2)</f>
      </c>
      <c s="36" t="s">
        <v>970</v>
      </c>
      <c>
        <f>(M120*21)/100</f>
      </c>
      <c t="s">
        <v>28</v>
      </c>
    </row>
    <row r="121" spans="1:5" ht="12.75">
      <c r="A121" s="35" t="s">
        <v>56</v>
      </c>
      <c r="E121" s="39" t="s">
        <v>5</v>
      </c>
    </row>
    <row r="122" spans="1:5" ht="12.75">
      <c r="A122" s="35" t="s">
        <v>57</v>
      </c>
      <c r="E122" s="40" t="s">
        <v>2353</v>
      </c>
    </row>
    <row r="123" spans="1:5" ht="38.25">
      <c r="A123" t="s">
        <v>58</v>
      </c>
      <c r="E123" s="39" t="s">
        <v>2394</v>
      </c>
    </row>
    <row r="124" spans="1:16" ht="12.75">
      <c r="A124" t="s">
        <v>50</v>
      </c>
      <c s="34" t="s">
        <v>162</v>
      </c>
      <c s="34" t="s">
        <v>120</v>
      </c>
      <c s="35" t="s">
        <v>5</v>
      </c>
      <c s="6" t="s">
        <v>121</v>
      </c>
      <c s="36" t="s">
        <v>79</v>
      </c>
      <c s="37">
        <v>75</v>
      </c>
      <c s="36">
        <v>0</v>
      </c>
      <c s="36">
        <f>ROUND(G124*H124,6)</f>
      </c>
      <c r="L124" s="38">
        <v>0</v>
      </c>
      <c s="32">
        <f>ROUND(ROUND(L124,2)*ROUND(G124,3),2)</f>
      </c>
      <c s="36" t="s">
        <v>970</v>
      </c>
      <c>
        <f>(M124*21)/100</f>
      </c>
      <c t="s">
        <v>28</v>
      </c>
    </row>
    <row r="125" spans="1:5" ht="12.75">
      <c r="A125" s="35" t="s">
        <v>56</v>
      </c>
      <c r="E125" s="39" t="s">
        <v>5</v>
      </c>
    </row>
    <row r="126" spans="1:5" ht="12.75">
      <c r="A126" s="35" t="s">
        <v>57</v>
      </c>
      <c r="E126" s="40" t="s">
        <v>2353</v>
      </c>
    </row>
    <row r="127" spans="1:5" ht="38.25">
      <c r="A127" t="s">
        <v>58</v>
      </c>
      <c r="E127" s="39" t="s">
        <v>2394</v>
      </c>
    </row>
    <row r="128" spans="1:16" ht="12.75">
      <c r="A128" t="s">
        <v>50</v>
      </c>
      <c s="34" t="s">
        <v>165</v>
      </c>
      <c s="34" t="s">
        <v>2400</v>
      </c>
      <c s="35" t="s">
        <v>5</v>
      </c>
      <c s="6" t="s">
        <v>2401</v>
      </c>
      <c s="36" t="s">
        <v>79</v>
      </c>
      <c s="37">
        <v>45</v>
      </c>
      <c s="36">
        <v>0</v>
      </c>
      <c s="36">
        <f>ROUND(G128*H128,6)</f>
      </c>
      <c r="L128" s="38">
        <v>0</v>
      </c>
      <c s="32">
        <f>ROUND(ROUND(L128,2)*ROUND(G128,3),2)</f>
      </c>
      <c s="36" t="s">
        <v>970</v>
      </c>
      <c>
        <f>(M128*21)/100</f>
      </c>
      <c t="s">
        <v>28</v>
      </c>
    </row>
    <row r="129" spans="1:5" ht="12.75">
      <c r="A129" s="35" t="s">
        <v>56</v>
      </c>
      <c r="E129" s="39" t="s">
        <v>5</v>
      </c>
    </row>
    <row r="130" spans="1:5" ht="12.75">
      <c r="A130" s="35" t="s">
        <v>57</v>
      </c>
      <c r="E130" s="40" t="s">
        <v>2353</v>
      </c>
    </row>
    <row r="131" spans="1:5" ht="38.25">
      <c r="A131" t="s">
        <v>58</v>
      </c>
      <c r="E131" s="39" t="s">
        <v>2394</v>
      </c>
    </row>
    <row r="132" spans="1:16" ht="12.75">
      <c r="A132" t="s">
        <v>50</v>
      </c>
      <c s="34" t="s">
        <v>169</v>
      </c>
      <c s="34" t="s">
        <v>2612</v>
      </c>
      <c s="35" t="s">
        <v>5</v>
      </c>
      <c s="6" t="s">
        <v>2613</v>
      </c>
      <c s="36" t="s">
        <v>79</v>
      </c>
      <c s="37">
        <v>120</v>
      </c>
      <c s="36">
        <v>0</v>
      </c>
      <c s="36">
        <f>ROUND(G132*H132,6)</f>
      </c>
      <c r="L132" s="38">
        <v>0</v>
      </c>
      <c s="32">
        <f>ROUND(ROUND(L132,2)*ROUND(G132,3),2)</f>
      </c>
      <c s="36" t="s">
        <v>970</v>
      </c>
      <c>
        <f>(M132*21)/100</f>
      </c>
      <c t="s">
        <v>28</v>
      </c>
    </row>
    <row r="133" spans="1:5" ht="12.75">
      <c r="A133" s="35" t="s">
        <v>56</v>
      </c>
      <c r="E133" s="39" t="s">
        <v>5</v>
      </c>
    </row>
    <row r="134" spans="1:5" ht="12.75">
      <c r="A134" s="35" t="s">
        <v>57</v>
      </c>
      <c r="E134" s="40" t="s">
        <v>2353</v>
      </c>
    </row>
    <row r="135" spans="1:5" ht="38.25">
      <c r="A135" t="s">
        <v>58</v>
      </c>
      <c r="E135" s="39" t="s">
        <v>2394</v>
      </c>
    </row>
    <row r="136" spans="1:16" ht="12.75">
      <c r="A136" t="s">
        <v>50</v>
      </c>
      <c s="34" t="s">
        <v>173</v>
      </c>
      <c s="34" t="s">
        <v>2614</v>
      </c>
      <c s="35" t="s">
        <v>5</v>
      </c>
      <c s="6" t="s">
        <v>2615</v>
      </c>
      <c s="36" t="s">
        <v>79</v>
      </c>
      <c s="37">
        <v>180</v>
      </c>
      <c s="36">
        <v>0</v>
      </c>
      <c s="36">
        <f>ROUND(G136*H136,6)</f>
      </c>
      <c r="L136" s="38">
        <v>0</v>
      </c>
      <c s="32">
        <f>ROUND(ROUND(L136,2)*ROUND(G136,3),2)</f>
      </c>
      <c s="36" t="s">
        <v>970</v>
      </c>
      <c>
        <f>(M136*21)/100</f>
      </c>
      <c t="s">
        <v>28</v>
      </c>
    </row>
    <row r="137" spans="1:5" ht="12.75">
      <c r="A137" s="35" t="s">
        <v>56</v>
      </c>
      <c r="E137" s="39" t="s">
        <v>5</v>
      </c>
    </row>
    <row r="138" spans="1:5" ht="12.75">
      <c r="A138" s="35" t="s">
        <v>57</v>
      </c>
      <c r="E138" s="40" t="s">
        <v>2353</v>
      </c>
    </row>
    <row r="139" spans="1:5" ht="38.25">
      <c r="A139" t="s">
        <v>58</v>
      </c>
      <c r="E139" s="39" t="s">
        <v>2394</v>
      </c>
    </row>
    <row r="140" spans="1:16" ht="25.5">
      <c r="A140" t="s">
        <v>50</v>
      </c>
      <c s="34" t="s">
        <v>177</v>
      </c>
      <c s="34" t="s">
        <v>2616</v>
      </c>
      <c s="35" t="s">
        <v>5</v>
      </c>
      <c s="6" t="s">
        <v>2617</v>
      </c>
      <c s="36" t="s">
        <v>79</v>
      </c>
      <c s="37">
        <v>30</v>
      </c>
      <c s="36">
        <v>0</v>
      </c>
      <c s="36">
        <f>ROUND(G140*H140,6)</f>
      </c>
      <c r="L140" s="38">
        <v>0</v>
      </c>
      <c s="32">
        <f>ROUND(ROUND(L140,2)*ROUND(G140,3),2)</f>
      </c>
      <c s="36" t="s">
        <v>970</v>
      </c>
      <c>
        <f>(M140*21)/100</f>
      </c>
      <c t="s">
        <v>28</v>
      </c>
    </row>
    <row r="141" spans="1:5" ht="12.75">
      <c r="A141" s="35" t="s">
        <v>56</v>
      </c>
      <c r="E141" s="39" t="s">
        <v>5</v>
      </c>
    </row>
    <row r="142" spans="1:5" ht="12.75">
      <c r="A142" s="35" t="s">
        <v>57</v>
      </c>
      <c r="E142" s="40" t="s">
        <v>2353</v>
      </c>
    </row>
    <row r="143" spans="1:5" ht="38.25">
      <c r="A143" t="s">
        <v>58</v>
      </c>
      <c r="E143" s="39" t="s">
        <v>2394</v>
      </c>
    </row>
    <row r="144" spans="1:16" ht="12.75">
      <c r="A144" t="s">
        <v>50</v>
      </c>
      <c s="34" t="s">
        <v>181</v>
      </c>
      <c s="34" t="s">
        <v>2618</v>
      </c>
      <c s="35" t="s">
        <v>5</v>
      </c>
      <c s="6" t="s">
        <v>2619</v>
      </c>
      <c s="36" t="s">
        <v>79</v>
      </c>
      <c s="37">
        <v>85</v>
      </c>
      <c s="36">
        <v>0</v>
      </c>
      <c s="36">
        <f>ROUND(G144*H144,6)</f>
      </c>
      <c r="L144" s="38">
        <v>0</v>
      </c>
      <c s="32">
        <f>ROUND(ROUND(L144,2)*ROUND(G144,3),2)</f>
      </c>
      <c s="36" t="s">
        <v>970</v>
      </c>
      <c>
        <f>(M144*21)/100</f>
      </c>
      <c t="s">
        <v>28</v>
      </c>
    </row>
    <row r="145" spans="1:5" ht="12.75">
      <c r="A145" s="35" t="s">
        <v>56</v>
      </c>
      <c r="E145" s="39" t="s">
        <v>5</v>
      </c>
    </row>
    <row r="146" spans="1:5" ht="12.75">
      <c r="A146" s="35" t="s">
        <v>57</v>
      </c>
      <c r="E146" s="40" t="s">
        <v>2353</v>
      </c>
    </row>
    <row r="147" spans="1:5" ht="38.25">
      <c r="A147" t="s">
        <v>58</v>
      </c>
      <c r="E147" s="39" t="s">
        <v>2394</v>
      </c>
    </row>
    <row r="148" spans="1:16" ht="12.75">
      <c r="A148" t="s">
        <v>50</v>
      </c>
      <c s="34" t="s">
        <v>185</v>
      </c>
      <c s="34" t="s">
        <v>2620</v>
      </c>
      <c s="35" t="s">
        <v>5</v>
      </c>
      <c s="6" t="s">
        <v>2621</v>
      </c>
      <c s="36" t="s">
        <v>79</v>
      </c>
      <c s="37">
        <v>45</v>
      </c>
      <c s="36">
        <v>0</v>
      </c>
      <c s="36">
        <f>ROUND(G148*H148,6)</f>
      </c>
      <c r="L148" s="38">
        <v>0</v>
      </c>
      <c s="32">
        <f>ROUND(ROUND(L148,2)*ROUND(G148,3),2)</f>
      </c>
      <c s="36" t="s">
        <v>970</v>
      </c>
      <c>
        <f>(M148*21)/100</f>
      </c>
      <c t="s">
        <v>28</v>
      </c>
    </row>
    <row r="149" spans="1:5" ht="12.75">
      <c r="A149" s="35" t="s">
        <v>56</v>
      </c>
      <c r="E149" s="39" t="s">
        <v>5</v>
      </c>
    </row>
    <row r="150" spans="1:5" ht="12.75">
      <c r="A150" s="35" t="s">
        <v>57</v>
      </c>
      <c r="E150" s="40" t="s">
        <v>2353</v>
      </c>
    </row>
    <row r="151" spans="1:5" ht="38.25">
      <c r="A151" t="s">
        <v>58</v>
      </c>
      <c r="E151" s="39" t="s">
        <v>2394</v>
      </c>
    </row>
    <row r="152" spans="1:16" ht="12.75">
      <c r="A152" t="s">
        <v>50</v>
      </c>
      <c s="34" t="s">
        <v>682</v>
      </c>
      <c s="34" t="s">
        <v>2126</v>
      </c>
      <c s="35" t="s">
        <v>5</v>
      </c>
      <c s="6" t="s">
        <v>2127</v>
      </c>
      <c s="36" t="s">
        <v>79</v>
      </c>
      <c s="37">
        <v>60</v>
      </c>
      <c s="36">
        <v>0</v>
      </c>
      <c s="36">
        <f>ROUND(G152*H152,6)</f>
      </c>
      <c r="L152" s="38">
        <v>0</v>
      </c>
      <c s="32">
        <f>ROUND(ROUND(L152,2)*ROUND(G152,3),2)</f>
      </c>
      <c s="36" t="s">
        <v>970</v>
      </c>
      <c>
        <f>(M152*21)/100</f>
      </c>
      <c t="s">
        <v>28</v>
      </c>
    </row>
    <row r="153" spans="1:5" ht="12.75">
      <c r="A153" s="35" t="s">
        <v>56</v>
      </c>
      <c r="E153" s="39" t="s">
        <v>5</v>
      </c>
    </row>
    <row r="154" spans="1:5" ht="12.75">
      <c r="A154" s="35" t="s">
        <v>57</v>
      </c>
      <c r="E154" s="40" t="s">
        <v>2353</v>
      </c>
    </row>
    <row r="155" spans="1:5" ht="38.25">
      <c r="A155" t="s">
        <v>58</v>
      </c>
      <c r="E155" s="39" t="s">
        <v>2128</v>
      </c>
    </row>
    <row r="156" spans="1:16" ht="12.75">
      <c r="A156" t="s">
        <v>50</v>
      </c>
      <c s="34" t="s">
        <v>686</v>
      </c>
      <c s="34" t="s">
        <v>2622</v>
      </c>
      <c s="35" t="s">
        <v>5</v>
      </c>
      <c s="6" t="s">
        <v>2623</v>
      </c>
      <c s="36" t="s">
        <v>79</v>
      </c>
      <c s="37">
        <v>20</v>
      </c>
      <c s="36">
        <v>0</v>
      </c>
      <c s="36">
        <f>ROUND(G156*H156,6)</f>
      </c>
      <c r="L156" s="38">
        <v>0</v>
      </c>
      <c s="32">
        <f>ROUND(ROUND(L156,2)*ROUND(G156,3),2)</f>
      </c>
      <c s="36" t="s">
        <v>970</v>
      </c>
      <c>
        <f>(M156*21)/100</f>
      </c>
      <c t="s">
        <v>28</v>
      </c>
    </row>
    <row r="157" spans="1:5" ht="12.75">
      <c r="A157" s="35" t="s">
        <v>56</v>
      </c>
      <c r="E157" s="39" t="s">
        <v>5</v>
      </c>
    </row>
    <row r="158" spans="1:5" ht="12.75">
      <c r="A158" s="35" t="s">
        <v>57</v>
      </c>
      <c r="E158" s="40" t="s">
        <v>2353</v>
      </c>
    </row>
    <row r="159" spans="1:5" ht="38.25">
      <c r="A159" t="s">
        <v>58</v>
      </c>
      <c r="E159" s="39" t="s">
        <v>2128</v>
      </c>
    </row>
    <row r="160" spans="1:16" ht="12.75">
      <c r="A160" t="s">
        <v>50</v>
      </c>
      <c s="34" t="s">
        <v>189</v>
      </c>
      <c s="34" t="s">
        <v>2624</v>
      </c>
      <c s="35" t="s">
        <v>5</v>
      </c>
      <c s="6" t="s">
        <v>2625</v>
      </c>
      <c s="36" t="s">
        <v>79</v>
      </c>
      <c s="37">
        <v>15</v>
      </c>
      <c s="36">
        <v>0</v>
      </c>
      <c s="36">
        <f>ROUND(G160*H160,6)</f>
      </c>
      <c r="L160" s="38">
        <v>0</v>
      </c>
      <c s="32">
        <f>ROUND(ROUND(L160,2)*ROUND(G160,3),2)</f>
      </c>
      <c s="36" t="s">
        <v>970</v>
      </c>
      <c>
        <f>(M160*21)/100</f>
      </c>
      <c t="s">
        <v>28</v>
      </c>
    </row>
    <row r="161" spans="1:5" ht="12.75">
      <c r="A161" s="35" t="s">
        <v>56</v>
      </c>
      <c r="E161" s="39" t="s">
        <v>5</v>
      </c>
    </row>
    <row r="162" spans="1:5" ht="12.75">
      <c r="A162" s="35" t="s">
        <v>57</v>
      </c>
      <c r="E162" s="40" t="s">
        <v>2353</v>
      </c>
    </row>
    <row r="163" spans="1:5" ht="38.25">
      <c r="A163" t="s">
        <v>58</v>
      </c>
      <c r="E163" s="39" t="s">
        <v>2128</v>
      </c>
    </row>
    <row r="164" spans="1:16" ht="12.75">
      <c r="A164" t="s">
        <v>50</v>
      </c>
      <c s="34" t="s">
        <v>193</v>
      </c>
      <c s="34" t="s">
        <v>2626</v>
      </c>
      <c s="35" t="s">
        <v>5</v>
      </c>
      <c s="6" t="s">
        <v>2627</v>
      </c>
      <c s="36" t="s">
        <v>79</v>
      </c>
      <c s="37">
        <v>15</v>
      </c>
      <c s="36">
        <v>0</v>
      </c>
      <c s="36">
        <f>ROUND(G164*H164,6)</f>
      </c>
      <c r="L164" s="38">
        <v>0</v>
      </c>
      <c s="32">
        <f>ROUND(ROUND(L164,2)*ROUND(G164,3),2)</f>
      </c>
      <c s="36" t="s">
        <v>970</v>
      </c>
      <c>
        <f>(M164*21)/100</f>
      </c>
      <c t="s">
        <v>28</v>
      </c>
    </row>
    <row r="165" spans="1:5" ht="12.75">
      <c r="A165" s="35" t="s">
        <v>56</v>
      </c>
      <c r="E165" s="39" t="s">
        <v>5</v>
      </c>
    </row>
    <row r="166" spans="1:5" ht="12.75">
      <c r="A166" s="35" t="s">
        <v>57</v>
      </c>
      <c r="E166" s="40" t="s">
        <v>2353</v>
      </c>
    </row>
    <row r="167" spans="1:5" ht="38.25">
      <c r="A167" t="s">
        <v>58</v>
      </c>
      <c r="E167" s="39" t="s">
        <v>2128</v>
      </c>
    </row>
    <row r="168" spans="1:16" ht="12.75">
      <c r="A168" t="s">
        <v>50</v>
      </c>
      <c s="34" t="s">
        <v>197</v>
      </c>
      <c s="34" t="s">
        <v>2131</v>
      </c>
      <c s="35" t="s">
        <v>5</v>
      </c>
      <c s="6" t="s">
        <v>2132</v>
      </c>
      <c s="36" t="s">
        <v>79</v>
      </c>
      <c s="37">
        <v>45</v>
      </c>
      <c s="36">
        <v>0</v>
      </c>
      <c s="36">
        <f>ROUND(G168*H168,6)</f>
      </c>
      <c r="L168" s="38">
        <v>0</v>
      </c>
      <c s="32">
        <f>ROUND(ROUND(L168,2)*ROUND(G168,3),2)</f>
      </c>
      <c s="36" t="s">
        <v>970</v>
      </c>
      <c>
        <f>(M168*21)/100</f>
      </c>
      <c t="s">
        <v>28</v>
      </c>
    </row>
    <row r="169" spans="1:5" ht="12.75">
      <c r="A169" s="35" t="s">
        <v>56</v>
      </c>
      <c r="E169" s="39" t="s">
        <v>5</v>
      </c>
    </row>
    <row r="170" spans="1:5" ht="12.75">
      <c r="A170" s="35" t="s">
        <v>57</v>
      </c>
      <c r="E170" s="40" t="s">
        <v>2353</v>
      </c>
    </row>
    <row r="171" spans="1:5" ht="38.25">
      <c r="A171" t="s">
        <v>58</v>
      </c>
      <c r="E171" s="39" t="s">
        <v>2128</v>
      </c>
    </row>
    <row r="172" spans="1:16" ht="25.5">
      <c r="A172" t="s">
        <v>50</v>
      </c>
      <c s="34" t="s">
        <v>201</v>
      </c>
      <c s="34" t="s">
        <v>2135</v>
      </c>
      <c s="35" t="s">
        <v>5</v>
      </c>
      <c s="6" t="s">
        <v>2136</v>
      </c>
      <c s="36" t="s">
        <v>75</v>
      </c>
      <c s="37">
        <v>10</v>
      </c>
      <c s="36">
        <v>0</v>
      </c>
      <c s="36">
        <f>ROUND(G172*H172,6)</f>
      </c>
      <c r="L172" s="38">
        <v>0</v>
      </c>
      <c s="32">
        <f>ROUND(ROUND(L172,2)*ROUND(G172,3),2)</f>
      </c>
      <c s="36" t="s">
        <v>970</v>
      </c>
      <c>
        <f>(M172*21)/100</f>
      </c>
      <c t="s">
        <v>28</v>
      </c>
    </row>
    <row r="173" spans="1:5" ht="12.75">
      <c r="A173" s="35" t="s">
        <v>56</v>
      </c>
      <c r="E173" s="39" t="s">
        <v>5</v>
      </c>
    </row>
    <row r="174" spans="1:5" ht="12.75">
      <c r="A174" s="35" t="s">
        <v>57</v>
      </c>
      <c r="E174" s="40" t="s">
        <v>2353</v>
      </c>
    </row>
    <row r="175" spans="1:5" ht="51">
      <c r="A175" t="s">
        <v>58</v>
      </c>
      <c r="E175" s="39" t="s">
        <v>2628</v>
      </c>
    </row>
    <row r="176" spans="1:16" ht="25.5">
      <c r="A176" t="s">
        <v>50</v>
      </c>
      <c s="34" t="s">
        <v>205</v>
      </c>
      <c s="34" t="s">
        <v>123</v>
      </c>
      <c s="35" t="s">
        <v>5</v>
      </c>
      <c s="6" t="s">
        <v>124</v>
      </c>
      <c s="36" t="s">
        <v>75</v>
      </c>
      <c s="37">
        <v>26</v>
      </c>
      <c s="36">
        <v>0</v>
      </c>
      <c s="36">
        <f>ROUND(G176*H176,6)</f>
      </c>
      <c r="L176" s="38">
        <v>0</v>
      </c>
      <c s="32">
        <f>ROUND(ROUND(L176,2)*ROUND(G176,3),2)</f>
      </c>
      <c s="36" t="s">
        <v>970</v>
      </c>
      <c>
        <f>(M176*21)/100</f>
      </c>
      <c t="s">
        <v>28</v>
      </c>
    </row>
    <row r="177" spans="1:5" ht="12.75">
      <c r="A177" s="35" t="s">
        <v>56</v>
      </c>
      <c r="E177" s="39" t="s">
        <v>5</v>
      </c>
    </row>
    <row r="178" spans="1:5" ht="12.75">
      <c r="A178" s="35" t="s">
        <v>57</v>
      </c>
      <c r="E178" s="40" t="s">
        <v>2353</v>
      </c>
    </row>
    <row r="179" spans="1:5" ht="38.25">
      <c r="A179" t="s">
        <v>58</v>
      </c>
      <c r="E179" s="39" t="s">
        <v>2397</v>
      </c>
    </row>
    <row r="180" spans="1:16" ht="25.5">
      <c r="A180" t="s">
        <v>50</v>
      </c>
      <c s="34" t="s">
        <v>209</v>
      </c>
      <c s="34" t="s">
        <v>127</v>
      </c>
      <c s="35" t="s">
        <v>5</v>
      </c>
      <c s="6" t="s">
        <v>128</v>
      </c>
      <c s="36" t="s">
        <v>75</v>
      </c>
      <c s="37">
        <v>20</v>
      </c>
      <c s="36">
        <v>0</v>
      </c>
      <c s="36">
        <f>ROUND(G180*H180,6)</f>
      </c>
      <c r="L180" s="38">
        <v>0</v>
      </c>
      <c s="32">
        <f>ROUND(ROUND(L180,2)*ROUND(G180,3),2)</f>
      </c>
      <c s="36" t="s">
        <v>970</v>
      </c>
      <c>
        <f>(M180*21)/100</f>
      </c>
      <c t="s">
        <v>28</v>
      </c>
    </row>
    <row r="181" spans="1:5" ht="12.75">
      <c r="A181" s="35" t="s">
        <v>56</v>
      </c>
      <c r="E181" s="39" t="s">
        <v>5</v>
      </c>
    </row>
    <row r="182" spans="1:5" ht="12.75">
      <c r="A182" s="35" t="s">
        <v>57</v>
      </c>
      <c r="E182" s="40" t="s">
        <v>2353</v>
      </c>
    </row>
    <row r="183" spans="1:5" ht="38.25">
      <c r="A183" t="s">
        <v>58</v>
      </c>
      <c r="E183" s="39" t="s">
        <v>2397</v>
      </c>
    </row>
    <row r="184" spans="1:16" ht="25.5">
      <c r="A184" t="s">
        <v>50</v>
      </c>
      <c s="34" t="s">
        <v>213</v>
      </c>
      <c s="34" t="s">
        <v>2629</v>
      </c>
      <c s="35" t="s">
        <v>5</v>
      </c>
      <c s="6" t="s">
        <v>2630</v>
      </c>
      <c s="36" t="s">
        <v>75</v>
      </c>
      <c s="37">
        <v>18</v>
      </c>
      <c s="36">
        <v>0</v>
      </c>
      <c s="36">
        <f>ROUND(G184*H184,6)</f>
      </c>
      <c r="L184" s="38">
        <v>0</v>
      </c>
      <c s="32">
        <f>ROUND(ROUND(L184,2)*ROUND(G184,3),2)</f>
      </c>
      <c s="36" t="s">
        <v>970</v>
      </c>
      <c>
        <f>(M184*21)/100</f>
      </c>
      <c t="s">
        <v>28</v>
      </c>
    </row>
    <row r="185" spans="1:5" ht="12.75">
      <c r="A185" s="35" t="s">
        <v>56</v>
      </c>
      <c r="E185" s="39" t="s">
        <v>5</v>
      </c>
    </row>
    <row r="186" spans="1:5" ht="12.75">
      <c r="A186" s="35" t="s">
        <v>57</v>
      </c>
      <c r="E186" s="40" t="s">
        <v>2353</v>
      </c>
    </row>
    <row r="187" spans="1:5" ht="38.25">
      <c r="A187" t="s">
        <v>58</v>
      </c>
      <c r="E187" s="39" t="s">
        <v>2397</v>
      </c>
    </row>
    <row r="188" spans="1:16" ht="25.5">
      <c r="A188" t="s">
        <v>50</v>
      </c>
      <c s="34" t="s">
        <v>218</v>
      </c>
      <c s="34" t="s">
        <v>2631</v>
      </c>
      <c s="35" t="s">
        <v>5</v>
      </c>
      <c s="6" t="s">
        <v>2632</v>
      </c>
      <c s="36" t="s">
        <v>75</v>
      </c>
      <c s="37">
        <v>4</v>
      </c>
      <c s="36">
        <v>0</v>
      </c>
      <c s="36">
        <f>ROUND(G188*H188,6)</f>
      </c>
      <c r="L188" s="38">
        <v>0</v>
      </c>
      <c s="32">
        <f>ROUND(ROUND(L188,2)*ROUND(G188,3),2)</f>
      </c>
      <c s="36" t="s">
        <v>970</v>
      </c>
      <c>
        <f>(M188*21)/100</f>
      </c>
      <c t="s">
        <v>28</v>
      </c>
    </row>
    <row r="189" spans="1:5" ht="12.75">
      <c r="A189" s="35" t="s">
        <v>56</v>
      </c>
      <c r="E189" s="39" t="s">
        <v>5</v>
      </c>
    </row>
    <row r="190" spans="1:5" ht="12.75">
      <c r="A190" s="35" t="s">
        <v>57</v>
      </c>
      <c r="E190" s="40" t="s">
        <v>2353</v>
      </c>
    </row>
    <row r="191" spans="1:5" ht="38.25">
      <c r="A191" t="s">
        <v>58</v>
      </c>
      <c r="E191" s="39" t="s">
        <v>2397</v>
      </c>
    </row>
    <row r="192" spans="1:16" ht="25.5">
      <c r="A192" t="s">
        <v>50</v>
      </c>
      <c s="34" t="s">
        <v>222</v>
      </c>
      <c s="34" t="s">
        <v>2325</v>
      </c>
      <c s="35" t="s">
        <v>5</v>
      </c>
      <c s="6" t="s">
        <v>2326</v>
      </c>
      <c s="36" t="s">
        <v>75</v>
      </c>
      <c s="37">
        <v>10</v>
      </c>
      <c s="36">
        <v>0</v>
      </c>
      <c s="36">
        <f>ROUND(G192*H192,6)</f>
      </c>
      <c r="L192" s="38">
        <v>0</v>
      </c>
      <c s="32">
        <f>ROUND(ROUND(L192,2)*ROUND(G192,3),2)</f>
      </c>
      <c s="36" t="s">
        <v>970</v>
      </c>
      <c>
        <f>(M192*21)/100</f>
      </c>
      <c t="s">
        <v>28</v>
      </c>
    </row>
    <row r="193" spans="1:5" ht="12.75">
      <c r="A193" s="35" t="s">
        <v>56</v>
      </c>
      <c r="E193" s="39" t="s">
        <v>5</v>
      </c>
    </row>
    <row r="194" spans="1:5" ht="12.75">
      <c r="A194" s="35" t="s">
        <v>57</v>
      </c>
      <c r="E194" s="40" t="s">
        <v>2353</v>
      </c>
    </row>
    <row r="195" spans="1:5" ht="38.25">
      <c r="A195" t="s">
        <v>58</v>
      </c>
      <c r="E195" s="39" t="s">
        <v>2397</v>
      </c>
    </row>
    <row r="196" spans="1:16" ht="25.5">
      <c r="A196" t="s">
        <v>50</v>
      </c>
      <c s="34" t="s">
        <v>226</v>
      </c>
      <c s="34" t="s">
        <v>2633</v>
      </c>
      <c s="35" t="s">
        <v>5</v>
      </c>
      <c s="6" t="s">
        <v>2634</v>
      </c>
      <c s="36" t="s">
        <v>75</v>
      </c>
      <c s="37">
        <v>4</v>
      </c>
      <c s="36">
        <v>0</v>
      </c>
      <c s="36">
        <f>ROUND(G196*H196,6)</f>
      </c>
      <c r="L196" s="38">
        <v>0</v>
      </c>
      <c s="32">
        <f>ROUND(ROUND(L196,2)*ROUND(G196,3),2)</f>
      </c>
      <c s="36" t="s">
        <v>970</v>
      </c>
      <c>
        <f>(M196*21)/100</f>
      </c>
      <c t="s">
        <v>28</v>
      </c>
    </row>
    <row r="197" spans="1:5" ht="12.75">
      <c r="A197" s="35" t="s">
        <v>56</v>
      </c>
      <c r="E197" s="39" t="s">
        <v>5</v>
      </c>
    </row>
    <row r="198" spans="1:5" ht="12.75">
      <c r="A198" s="35" t="s">
        <v>57</v>
      </c>
      <c r="E198" s="40" t="s">
        <v>2353</v>
      </c>
    </row>
    <row r="199" spans="1:5" ht="38.25">
      <c r="A199" t="s">
        <v>58</v>
      </c>
      <c r="E199" s="39" t="s">
        <v>2397</v>
      </c>
    </row>
    <row r="200" spans="1:16" ht="12.75">
      <c r="A200" t="s">
        <v>50</v>
      </c>
      <c s="34" t="s">
        <v>230</v>
      </c>
      <c s="34" t="s">
        <v>2138</v>
      </c>
      <c s="35" t="s">
        <v>5</v>
      </c>
      <c s="6" t="s">
        <v>2139</v>
      </c>
      <c s="36" t="s">
        <v>75</v>
      </c>
      <c s="37">
        <v>100</v>
      </c>
      <c s="36">
        <v>0</v>
      </c>
      <c s="36">
        <f>ROUND(G200*H200,6)</f>
      </c>
      <c r="L200" s="38">
        <v>0</v>
      </c>
      <c s="32">
        <f>ROUND(ROUND(L200,2)*ROUND(G200,3),2)</f>
      </c>
      <c s="36" t="s">
        <v>970</v>
      </c>
      <c>
        <f>(M200*21)/100</f>
      </c>
      <c t="s">
        <v>28</v>
      </c>
    </row>
    <row r="201" spans="1:5" ht="12.75">
      <c r="A201" s="35" t="s">
        <v>56</v>
      </c>
      <c r="E201" s="39" t="s">
        <v>5</v>
      </c>
    </row>
    <row r="202" spans="1:5" ht="12.75">
      <c r="A202" s="35" t="s">
        <v>57</v>
      </c>
      <c r="E202" s="40" t="s">
        <v>2353</v>
      </c>
    </row>
    <row r="203" spans="1:5" ht="25.5">
      <c r="A203" t="s">
        <v>58</v>
      </c>
      <c r="E203" s="39" t="s">
        <v>2402</v>
      </c>
    </row>
    <row r="204" spans="1:16" ht="12.75">
      <c r="A204" t="s">
        <v>50</v>
      </c>
      <c s="34" t="s">
        <v>234</v>
      </c>
      <c s="34" t="s">
        <v>2635</v>
      </c>
      <c s="35" t="s">
        <v>5</v>
      </c>
      <c s="6" t="s">
        <v>2636</v>
      </c>
      <c s="36" t="s">
        <v>75</v>
      </c>
      <c s="37">
        <v>10</v>
      </c>
      <c s="36">
        <v>0</v>
      </c>
      <c s="36">
        <f>ROUND(G204*H204,6)</f>
      </c>
      <c r="L204" s="38">
        <v>0</v>
      </c>
      <c s="32">
        <f>ROUND(ROUND(L204,2)*ROUND(G204,3),2)</f>
      </c>
      <c s="36" t="s">
        <v>970</v>
      </c>
      <c>
        <f>(M204*21)/100</f>
      </c>
      <c t="s">
        <v>28</v>
      </c>
    </row>
    <row r="205" spans="1:5" ht="12.75">
      <c r="A205" s="35" t="s">
        <v>56</v>
      </c>
      <c r="E205" s="39" t="s">
        <v>5</v>
      </c>
    </row>
    <row r="206" spans="1:5" ht="12.75">
      <c r="A206" s="35" t="s">
        <v>57</v>
      </c>
      <c r="E206" s="40" t="s">
        <v>2353</v>
      </c>
    </row>
    <row r="207" spans="1:5" ht="38.25">
      <c r="A207" t="s">
        <v>58</v>
      </c>
      <c r="E207" s="39" t="s">
        <v>2637</v>
      </c>
    </row>
    <row r="208" spans="1:16" ht="12.75">
      <c r="A208" t="s">
        <v>50</v>
      </c>
      <c s="34" t="s">
        <v>238</v>
      </c>
      <c s="34" t="s">
        <v>2409</v>
      </c>
      <c s="35" t="s">
        <v>5</v>
      </c>
      <c s="6" t="s">
        <v>2410</v>
      </c>
      <c s="36" t="s">
        <v>79</v>
      </c>
      <c s="37">
        <v>150</v>
      </c>
      <c s="36">
        <v>0</v>
      </c>
      <c s="36">
        <f>ROUND(G208*H208,6)</f>
      </c>
      <c r="L208" s="38">
        <v>0</v>
      </c>
      <c s="32">
        <f>ROUND(ROUND(L208,2)*ROUND(G208,3),2)</f>
      </c>
      <c s="36" t="s">
        <v>970</v>
      </c>
      <c>
        <f>(M208*21)/100</f>
      </c>
      <c t="s">
        <v>28</v>
      </c>
    </row>
    <row r="209" spans="1:5" ht="12.75">
      <c r="A209" s="35" t="s">
        <v>56</v>
      </c>
      <c r="E209" s="39" t="s">
        <v>5</v>
      </c>
    </row>
    <row r="210" spans="1:5" ht="12.75">
      <c r="A210" s="35" t="s">
        <v>57</v>
      </c>
      <c r="E210" s="40" t="s">
        <v>2353</v>
      </c>
    </row>
    <row r="211" spans="1:5" ht="63.75">
      <c r="A211" t="s">
        <v>58</v>
      </c>
      <c r="E211" s="39" t="s">
        <v>2386</v>
      </c>
    </row>
    <row r="212" spans="1:13" ht="12.75">
      <c r="A212" t="s">
        <v>47</v>
      </c>
      <c r="C212" s="31" t="s">
        <v>2638</v>
      </c>
      <c r="E212" s="33" t="s">
        <v>2639</v>
      </c>
      <c r="J212" s="32">
        <f>0</f>
      </c>
      <c s="32">
        <f>0</f>
      </c>
      <c s="32">
        <f>0+L213</f>
      </c>
      <c s="32">
        <f>0+M213</f>
      </c>
    </row>
    <row r="213" spans="1:16" ht="25.5">
      <c r="A213" t="s">
        <v>50</v>
      </c>
      <c s="34" t="s">
        <v>721</v>
      </c>
      <c s="34" t="s">
        <v>2640</v>
      </c>
      <c s="35" t="s">
        <v>5</v>
      </c>
      <c s="6" t="s">
        <v>2641</v>
      </c>
      <c s="36" t="s">
        <v>75</v>
      </c>
      <c s="37">
        <v>1</v>
      </c>
      <c s="36">
        <v>0</v>
      </c>
      <c s="36">
        <f>ROUND(G213*H213,6)</f>
      </c>
      <c r="L213" s="38">
        <v>0</v>
      </c>
      <c s="32">
        <f>ROUND(ROUND(L213,2)*ROUND(G213,3),2)</f>
      </c>
      <c s="36" t="s">
        <v>970</v>
      </c>
      <c>
        <f>(M213*21)/100</f>
      </c>
      <c t="s">
        <v>28</v>
      </c>
    </row>
    <row r="214" spans="1:5" ht="12.75">
      <c r="A214" s="35" t="s">
        <v>56</v>
      </c>
      <c r="E214" s="39" t="s">
        <v>5</v>
      </c>
    </row>
    <row r="215" spans="1:5" ht="12.75">
      <c r="A215" s="35" t="s">
        <v>57</v>
      </c>
      <c r="E215" s="40" t="s">
        <v>2353</v>
      </c>
    </row>
    <row r="216" spans="1:5" ht="51">
      <c r="A216" t="s">
        <v>58</v>
      </c>
      <c r="E216" s="39" t="s">
        <v>2642</v>
      </c>
    </row>
    <row r="217" spans="1:13" ht="12.75">
      <c r="A217" t="s">
        <v>47</v>
      </c>
      <c r="C217" s="31" t="s">
        <v>2145</v>
      </c>
      <c r="E217" s="33" t="s">
        <v>2146</v>
      </c>
      <c r="J217" s="32">
        <f>0</f>
      </c>
      <c s="32">
        <f>0</f>
      </c>
      <c s="32">
        <f>0+L218+L222+L226+L230+L234+L238+L242+L246+L250+L254+L258+L262</f>
      </c>
      <c s="32">
        <f>0+M218+M222+M226+M230+M234+M238+M242+M246+M250+M254+M258+M262</f>
      </c>
    </row>
    <row r="218" spans="1:16" ht="25.5">
      <c r="A218" t="s">
        <v>50</v>
      </c>
      <c s="34" t="s">
        <v>242</v>
      </c>
      <c s="34" t="s">
        <v>2643</v>
      </c>
      <c s="35" t="s">
        <v>5</v>
      </c>
      <c s="6" t="s">
        <v>2644</v>
      </c>
      <c s="36" t="s">
        <v>75</v>
      </c>
      <c s="37">
        <v>1</v>
      </c>
      <c s="36">
        <v>0</v>
      </c>
      <c s="36">
        <f>ROUND(G218*H218,6)</f>
      </c>
      <c r="L218" s="38">
        <v>0</v>
      </c>
      <c s="32">
        <f>ROUND(ROUND(L218,2)*ROUND(G218,3),2)</f>
      </c>
      <c s="36" t="s">
        <v>970</v>
      </c>
      <c>
        <f>(M218*21)/100</f>
      </c>
      <c t="s">
        <v>28</v>
      </c>
    </row>
    <row r="219" spans="1:5" ht="12.75">
      <c r="A219" s="35" t="s">
        <v>56</v>
      </c>
      <c r="E219" s="39" t="s">
        <v>5</v>
      </c>
    </row>
    <row r="220" spans="1:5" ht="12.75">
      <c r="A220" s="35" t="s">
        <v>57</v>
      </c>
      <c r="E220" s="40" t="s">
        <v>2353</v>
      </c>
    </row>
    <row r="221" spans="1:5" ht="63.75">
      <c r="A221" t="s">
        <v>58</v>
      </c>
      <c r="E221" s="39" t="s">
        <v>2645</v>
      </c>
    </row>
    <row r="222" spans="1:16" ht="12.75">
      <c r="A222" t="s">
        <v>50</v>
      </c>
      <c s="34" t="s">
        <v>246</v>
      </c>
      <c s="34" t="s">
        <v>2646</v>
      </c>
      <c s="35" t="s">
        <v>5</v>
      </c>
      <c s="6" t="s">
        <v>2647</v>
      </c>
      <c s="36" t="s">
        <v>75</v>
      </c>
      <c s="37">
        <v>7</v>
      </c>
      <c s="36">
        <v>0</v>
      </c>
      <c s="36">
        <f>ROUND(G222*H222,6)</f>
      </c>
      <c r="L222" s="38">
        <v>0</v>
      </c>
      <c s="32">
        <f>ROUND(ROUND(L222,2)*ROUND(G222,3),2)</f>
      </c>
      <c s="36" t="s">
        <v>970</v>
      </c>
      <c>
        <f>(M222*21)/100</f>
      </c>
      <c t="s">
        <v>28</v>
      </c>
    </row>
    <row r="223" spans="1:5" ht="12.75">
      <c r="A223" s="35" t="s">
        <v>56</v>
      </c>
      <c r="E223" s="39" t="s">
        <v>5</v>
      </c>
    </row>
    <row r="224" spans="1:5" ht="12.75">
      <c r="A224" s="35" t="s">
        <v>57</v>
      </c>
      <c r="E224" s="40" t="s">
        <v>2353</v>
      </c>
    </row>
    <row r="225" spans="1:5" ht="63.75">
      <c r="A225" t="s">
        <v>58</v>
      </c>
      <c r="E225" s="39" t="s">
        <v>2283</v>
      </c>
    </row>
    <row r="226" spans="1:16" ht="12.75">
      <c r="A226" t="s">
        <v>50</v>
      </c>
      <c s="34" t="s">
        <v>250</v>
      </c>
      <c s="34" t="s">
        <v>2648</v>
      </c>
      <c s="35" t="s">
        <v>5</v>
      </c>
      <c s="6" t="s">
        <v>2649</v>
      </c>
      <c s="36" t="s">
        <v>75</v>
      </c>
      <c s="37">
        <v>6</v>
      </c>
      <c s="36">
        <v>0</v>
      </c>
      <c s="36">
        <f>ROUND(G226*H226,6)</f>
      </c>
      <c r="L226" s="38">
        <v>0</v>
      </c>
      <c s="32">
        <f>ROUND(ROUND(L226,2)*ROUND(G226,3),2)</f>
      </c>
      <c s="36" t="s">
        <v>970</v>
      </c>
      <c>
        <f>(M226*21)/100</f>
      </c>
      <c t="s">
        <v>28</v>
      </c>
    </row>
    <row r="227" spans="1:5" ht="12.75">
      <c r="A227" s="35" t="s">
        <v>56</v>
      </c>
      <c r="E227" s="39" t="s">
        <v>5</v>
      </c>
    </row>
    <row r="228" spans="1:5" ht="12.75">
      <c r="A228" s="35" t="s">
        <v>57</v>
      </c>
      <c r="E228" s="40" t="s">
        <v>2353</v>
      </c>
    </row>
    <row r="229" spans="1:5" ht="63.75">
      <c r="A229" t="s">
        <v>58</v>
      </c>
      <c r="E229" s="39" t="s">
        <v>2283</v>
      </c>
    </row>
    <row r="230" spans="1:16" ht="12.75">
      <c r="A230" t="s">
        <v>50</v>
      </c>
      <c s="34" t="s">
        <v>254</v>
      </c>
      <c s="34" t="s">
        <v>2650</v>
      </c>
      <c s="35" t="s">
        <v>5</v>
      </c>
      <c s="6" t="s">
        <v>2651</v>
      </c>
      <c s="36" t="s">
        <v>75</v>
      </c>
      <c s="37">
        <v>2</v>
      </c>
      <c s="36">
        <v>0</v>
      </c>
      <c s="36">
        <f>ROUND(G230*H230,6)</f>
      </c>
      <c r="L230" s="38">
        <v>0</v>
      </c>
      <c s="32">
        <f>ROUND(ROUND(L230,2)*ROUND(G230,3),2)</f>
      </c>
      <c s="36" t="s">
        <v>970</v>
      </c>
      <c>
        <f>(M230*21)/100</f>
      </c>
      <c t="s">
        <v>28</v>
      </c>
    </row>
    <row r="231" spans="1:5" ht="12.75">
      <c r="A231" s="35" t="s">
        <v>56</v>
      </c>
      <c r="E231" s="39" t="s">
        <v>5</v>
      </c>
    </row>
    <row r="232" spans="1:5" ht="12.75">
      <c r="A232" s="35" t="s">
        <v>57</v>
      </c>
      <c r="E232" s="40" t="s">
        <v>2353</v>
      </c>
    </row>
    <row r="233" spans="1:5" ht="63.75">
      <c r="A233" t="s">
        <v>58</v>
      </c>
      <c r="E233" s="39" t="s">
        <v>2283</v>
      </c>
    </row>
    <row r="234" spans="1:16" ht="12.75">
      <c r="A234" t="s">
        <v>50</v>
      </c>
      <c s="34" t="s">
        <v>258</v>
      </c>
      <c s="34" t="s">
        <v>2652</v>
      </c>
      <c s="35" t="s">
        <v>5</v>
      </c>
      <c s="6" t="s">
        <v>2653</v>
      </c>
      <c s="36" t="s">
        <v>75</v>
      </c>
      <c s="37">
        <v>1</v>
      </c>
      <c s="36">
        <v>0</v>
      </c>
      <c s="36">
        <f>ROUND(G234*H234,6)</f>
      </c>
      <c r="L234" s="38">
        <v>0</v>
      </c>
      <c s="32">
        <f>ROUND(ROUND(L234,2)*ROUND(G234,3),2)</f>
      </c>
      <c s="36" t="s">
        <v>2369</v>
      </c>
      <c>
        <f>(M234*21)/100</f>
      </c>
      <c t="s">
        <v>28</v>
      </c>
    </row>
    <row r="235" spans="1:5" ht="12.75">
      <c r="A235" s="35" t="s">
        <v>56</v>
      </c>
      <c r="E235" s="39" t="s">
        <v>5</v>
      </c>
    </row>
    <row r="236" spans="1:5" ht="12.75">
      <c r="A236" s="35" t="s">
        <v>57</v>
      </c>
      <c r="E236" s="40" t="s">
        <v>2353</v>
      </c>
    </row>
    <row r="237" spans="1:5" ht="127.5">
      <c r="A237" t="s">
        <v>58</v>
      </c>
      <c r="E237" s="39" t="s">
        <v>2654</v>
      </c>
    </row>
    <row r="238" spans="1:16" ht="12.75">
      <c r="A238" t="s">
        <v>50</v>
      </c>
      <c s="34" t="s">
        <v>262</v>
      </c>
      <c s="34" t="s">
        <v>2655</v>
      </c>
      <c s="35" t="s">
        <v>5</v>
      </c>
      <c s="6" t="s">
        <v>2656</v>
      </c>
      <c s="36" t="s">
        <v>75</v>
      </c>
      <c s="37">
        <v>1</v>
      </c>
      <c s="36">
        <v>0</v>
      </c>
      <c s="36">
        <f>ROUND(G238*H238,6)</f>
      </c>
      <c r="L238" s="38">
        <v>0</v>
      </c>
      <c s="32">
        <f>ROUND(ROUND(L238,2)*ROUND(G238,3),2)</f>
      </c>
      <c s="36" t="s">
        <v>2369</v>
      </c>
      <c>
        <f>(M238*21)/100</f>
      </c>
      <c t="s">
        <v>28</v>
      </c>
    </row>
    <row r="239" spans="1:5" ht="12.75">
      <c r="A239" s="35" t="s">
        <v>56</v>
      </c>
      <c r="E239" s="39" t="s">
        <v>5</v>
      </c>
    </row>
    <row r="240" spans="1:5" ht="12.75">
      <c r="A240" s="35" t="s">
        <v>57</v>
      </c>
      <c r="E240" s="40" t="s">
        <v>2353</v>
      </c>
    </row>
    <row r="241" spans="1:5" ht="127.5">
      <c r="A241" t="s">
        <v>58</v>
      </c>
      <c r="E241" s="39" t="s">
        <v>2654</v>
      </c>
    </row>
    <row r="242" spans="1:16" ht="12.75">
      <c r="A242" t="s">
        <v>50</v>
      </c>
      <c s="34" t="s">
        <v>266</v>
      </c>
      <c s="34" t="s">
        <v>2657</v>
      </c>
      <c s="35" t="s">
        <v>5</v>
      </c>
      <c s="6" t="s">
        <v>2658</v>
      </c>
      <c s="36" t="s">
        <v>75</v>
      </c>
      <c s="37">
        <v>1</v>
      </c>
      <c s="36">
        <v>0</v>
      </c>
      <c s="36">
        <f>ROUND(G242*H242,6)</f>
      </c>
      <c r="L242" s="38">
        <v>0</v>
      </c>
      <c s="32">
        <f>ROUND(ROUND(L242,2)*ROUND(G242,3),2)</f>
      </c>
      <c s="36" t="s">
        <v>2369</v>
      </c>
      <c>
        <f>(M242*21)/100</f>
      </c>
      <c t="s">
        <v>28</v>
      </c>
    </row>
    <row r="243" spans="1:5" ht="12.75">
      <c r="A243" s="35" t="s">
        <v>56</v>
      </c>
      <c r="E243" s="39" t="s">
        <v>5</v>
      </c>
    </row>
    <row r="244" spans="1:5" ht="12.75">
      <c r="A244" s="35" t="s">
        <v>57</v>
      </c>
      <c r="E244" s="40" t="s">
        <v>2353</v>
      </c>
    </row>
    <row r="245" spans="1:5" ht="127.5">
      <c r="A245" t="s">
        <v>58</v>
      </c>
      <c r="E245" s="39" t="s">
        <v>2654</v>
      </c>
    </row>
    <row r="246" spans="1:16" ht="12.75">
      <c r="A246" t="s">
        <v>50</v>
      </c>
      <c s="34" t="s">
        <v>270</v>
      </c>
      <c s="34" t="s">
        <v>2659</v>
      </c>
      <c s="35" t="s">
        <v>5</v>
      </c>
      <c s="6" t="s">
        <v>2660</v>
      </c>
      <c s="36" t="s">
        <v>75</v>
      </c>
      <c s="37">
        <v>1</v>
      </c>
      <c s="36">
        <v>0</v>
      </c>
      <c s="36">
        <f>ROUND(G246*H246,6)</f>
      </c>
      <c r="L246" s="38">
        <v>0</v>
      </c>
      <c s="32">
        <f>ROUND(ROUND(L246,2)*ROUND(G246,3),2)</f>
      </c>
      <c s="36" t="s">
        <v>2369</v>
      </c>
      <c>
        <f>(M246*21)/100</f>
      </c>
      <c t="s">
        <v>28</v>
      </c>
    </row>
    <row r="247" spans="1:5" ht="12.75">
      <c r="A247" s="35" t="s">
        <v>56</v>
      </c>
      <c r="E247" s="39" t="s">
        <v>5</v>
      </c>
    </row>
    <row r="248" spans="1:5" ht="12.75">
      <c r="A248" s="35" t="s">
        <v>57</v>
      </c>
      <c r="E248" s="40" t="s">
        <v>2353</v>
      </c>
    </row>
    <row r="249" spans="1:5" ht="127.5">
      <c r="A249" t="s">
        <v>58</v>
      </c>
      <c r="E249" s="39" t="s">
        <v>2654</v>
      </c>
    </row>
    <row r="250" spans="1:16" ht="12.75">
      <c r="A250" t="s">
        <v>50</v>
      </c>
      <c s="34" t="s">
        <v>274</v>
      </c>
      <c s="34" t="s">
        <v>2661</v>
      </c>
      <c s="35" t="s">
        <v>5</v>
      </c>
      <c s="6" t="s">
        <v>2662</v>
      </c>
      <c s="36" t="s">
        <v>75</v>
      </c>
      <c s="37">
        <v>1</v>
      </c>
      <c s="36">
        <v>0</v>
      </c>
      <c s="36">
        <f>ROUND(G250*H250,6)</f>
      </c>
      <c r="L250" s="38">
        <v>0</v>
      </c>
      <c s="32">
        <f>ROUND(ROUND(L250,2)*ROUND(G250,3),2)</f>
      </c>
      <c s="36" t="s">
        <v>2369</v>
      </c>
      <c>
        <f>(M250*21)/100</f>
      </c>
      <c t="s">
        <v>28</v>
      </c>
    </row>
    <row r="251" spans="1:5" ht="12.75">
      <c r="A251" s="35" t="s">
        <v>56</v>
      </c>
      <c r="E251" s="39" t="s">
        <v>5</v>
      </c>
    </row>
    <row r="252" spans="1:5" ht="12.75">
      <c r="A252" s="35" t="s">
        <v>57</v>
      </c>
      <c r="E252" s="40" t="s">
        <v>2353</v>
      </c>
    </row>
    <row r="253" spans="1:5" ht="127.5">
      <c r="A253" t="s">
        <v>58</v>
      </c>
      <c r="E253" s="39" t="s">
        <v>2654</v>
      </c>
    </row>
    <row r="254" spans="1:16" ht="12.75">
      <c r="A254" t="s">
        <v>50</v>
      </c>
      <c s="34" t="s">
        <v>278</v>
      </c>
      <c s="34" t="s">
        <v>2663</v>
      </c>
      <c s="35" t="s">
        <v>5</v>
      </c>
      <c s="6" t="s">
        <v>2664</v>
      </c>
      <c s="36" t="s">
        <v>75</v>
      </c>
      <c s="37">
        <v>1</v>
      </c>
      <c s="36">
        <v>0</v>
      </c>
      <c s="36">
        <f>ROUND(G254*H254,6)</f>
      </c>
      <c r="L254" s="38">
        <v>0</v>
      </c>
      <c s="32">
        <f>ROUND(ROUND(L254,2)*ROUND(G254,3),2)</f>
      </c>
      <c s="36" t="s">
        <v>2369</v>
      </c>
      <c>
        <f>(M254*21)/100</f>
      </c>
      <c t="s">
        <v>28</v>
      </c>
    </row>
    <row r="255" spans="1:5" ht="12.75">
      <c r="A255" s="35" t="s">
        <v>56</v>
      </c>
      <c r="E255" s="39" t="s">
        <v>5</v>
      </c>
    </row>
    <row r="256" spans="1:5" ht="12.75">
      <c r="A256" s="35" t="s">
        <v>57</v>
      </c>
      <c r="E256" s="40" t="s">
        <v>2353</v>
      </c>
    </row>
    <row r="257" spans="1:5" ht="127.5">
      <c r="A257" t="s">
        <v>58</v>
      </c>
      <c r="E257" s="39" t="s">
        <v>2654</v>
      </c>
    </row>
    <row r="258" spans="1:16" ht="12.75">
      <c r="A258" t="s">
        <v>50</v>
      </c>
      <c s="34" t="s">
        <v>282</v>
      </c>
      <c s="34" t="s">
        <v>2665</v>
      </c>
      <c s="35" t="s">
        <v>5</v>
      </c>
      <c s="6" t="s">
        <v>2666</v>
      </c>
      <c s="36" t="s">
        <v>75</v>
      </c>
      <c s="37">
        <v>1</v>
      </c>
      <c s="36">
        <v>0</v>
      </c>
      <c s="36">
        <f>ROUND(G258*H258,6)</f>
      </c>
      <c r="L258" s="38">
        <v>0</v>
      </c>
      <c s="32">
        <f>ROUND(ROUND(L258,2)*ROUND(G258,3),2)</f>
      </c>
      <c s="36" t="s">
        <v>2369</v>
      </c>
      <c>
        <f>(M258*21)/100</f>
      </c>
      <c t="s">
        <v>28</v>
      </c>
    </row>
    <row r="259" spans="1:5" ht="12.75">
      <c r="A259" s="35" t="s">
        <v>56</v>
      </c>
      <c r="E259" s="39" t="s">
        <v>5</v>
      </c>
    </row>
    <row r="260" spans="1:5" ht="12.75">
      <c r="A260" s="35" t="s">
        <v>57</v>
      </c>
      <c r="E260" s="40" t="s">
        <v>2353</v>
      </c>
    </row>
    <row r="261" spans="1:5" ht="127.5">
      <c r="A261" t="s">
        <v>58</v>
      </c>
      <c r="E261" s="39" t="s">
        <v>2654</v>
      </c>
    </row>
    <row r="262" spans="1:16" ht="12.75">
      <c r="A262" t="s">
        <v>50</v>
      </c>
      <c s="34" t="s">
        <v>286</v>
      </c>
      <c s="34" t="s">
        <v>2667</v>
      </c>
      <c s="35" t="s">
        <v>5</v>
      </c>
      <c s="6" t="s">
        <v>2668</v>
      </c>
      <c s="36" t="s">
        <v>75</v>
      </c>
      <c s="37">
        <v>1</v>
      </c>
      <c s="36">
        <v>0</v>
      </c>
      <c s="36">
        <f>ROUND(G262*H262,6)</f>
      </c>
      <c r="L262" s="38">
        <v>0</v>
      </c>
      <c s="32">
        <f>ROUND(ROUND(L262,2)*ROUND(G262,3),2)</f>
      </c>
      <c s="36" t="s">
        <v>2369</v>
      </c>
      <c>
        <f>(M262*21)/100</f>
      </c>
      <c t="s">
        <v>28</v>
      </c>
    </row>
    <row r="263" spans="1:5" ht="12.75">
      <c r="A263" s="35" t="s">
        <v>56</v>
      </c>
      <c r="E263" s="39" t="s">
        <v>5</v>
      </c>
    </row>
    <row r="264" spans="1:5" ht="12.75">
      <c r="A264" s="35" t="s">
        <v>57</v>
      </c>
      <c r="E264" s="40" t="s">
        <v>2353</v>
      </c>
    </row>
    <row r="265" spans="1:5" ht="127.5">
      <c r="A265" t="s">
        <v>58</v>
      </c>
      <c r="E265" s="39" t="s">
        <v>2654</v>
      </c>
    </row>
    <row r="266" spans="1:13" ht="12.75">
      <c r="A266" t="s">
        <v>47</v>
      </c>
      <c r="C266" s="31" t="s">
        <v>2284</v>
      </c>
      <c r="E266" s="33" t="s">
        <v>2285</v>
      </c>
      <c r="J266" s="32">
        <f>0</f>
      </c>
      <c s="32">
        <f>0</f>
      </c>
      <c s="32">
        <f>0+L267+L271+L275+L279+L283+L287+L291+L295+L299+L303+L307+L311</f>
      </c>
      <c s="32">
        <f>0+M267+M271+M275+M279+M283+M287+M291+M295+M299+M303+M307+M311</f>
      </c>
    </row>
    <row r="267" spans="1:16" ht="12.75">
      <c r="A267" t="s">
        <v>50</v>
      </c>
      <c s="34" t="s">
        <v>290</v>
      </c>
      <c s="34" t="s">
        <v>2560</v>
      </c>
      <c s="35" t="s">
        <v>5</v>
      </c>
      <c s="6" t="s">
        <v>2561</v>
      </c>
      <c s="36" t="s">
        <v>75</v>
      </c>
      <c s="37">
        <v>10</v>
      </c>
      <c s="36">
        <v>0</v>
      </c>
      <c s="36">
        <f>ROUND(G267*H267,6)</f>
      </c>
      <c r="L267" s="38">
        <v>0</v>
      </c>
      <c s="32">
        <f>ROUND(ROUND(L267,2)*ROUND(G267,3),2)</f>
      </c>
      <c s="36" t="s">
        <v>970</v>
      </c>
      <c>
        <f>(M267*21)/100</f>
      </c>
      <c t="s">
        <v>28</v>
      </c>
    </row>
    <row r="268" spans="1:5" ht="12.75">
      <c r="A268" s="35" t="s">
        <v>56</v>
      </c>
      <c r="E268" s="39" t="s">
        <v>5</v>
      </c>
    </row>
    <row r="269" spans="1:5" ht="12.75">
      <c r="A269" s="35" t="s">
        <v>57</v>
      </c>
      <c r="E269" s="40" t="s">
        <v>2353</v>
      </c>
    </row>
    <row r="270" spans="1:5" ht="51">
      <c r="A270" t="s">
        <v>58</v>
      </c>
      <c r="E270" s="39" t="s">
        <v>2436</v>
      </c>
    </row>
    <row r="271" spans="1:16" ht="12.75">
      <c r="A271" t="s">
        <v>50</v>
      </c>
      <c s="34" t="s">
        <v>294</v>
      </c>
      <c s="34" t="s">
        <v>2669</v>
      </c>
      <c s="35" t="s">
        <v>5</v>
      </c>
      <c s="6" t="s">
        <v>2670</v>
      </c>
      <c s="36" t="s">
        <v>75</v>
      </c>
      <c s="37">
        <v>1</v>
      </c>
      <c s="36">
        <v>0</v>
      </c>
      <c s="36">
        <f>ROUND(G271*H271,6)</f>
      </c>
      <c r="L271" s="38">
        <v>0</v>
      </c>
      <c s="32">
        <f>ROUND(ROUND(L271,2)*ROUND(G271,3),2)</f>
      </c>
      <c s="36" t="s">
        <v>970</v>
      </c>
      <c>
        <f>(M271*21)/100</f>
      </c>
      <c t="s">
        <v>28</v>
      </c>
    </row>
    <row r="272" spans="1:5" ht="12.75">
      <c r="A272" s="35" t="s">
        <v>56</v>
      </c>
      <c r="E272" s="39" t="s">
        <v>5</v>
      </c>
    </row>
    <row r="273" spans="1:5" ht="12.75">
      <c r="A273" s="35" t="s">
        <v>57</v>
      </c>
      <c r="E273" s="40" t="s">
        <v>2353</v>
      </c>
    </row>
    <row r="274" spans="1:5" ht="51">
      <c r="A274" t="s">
        <v>58</v>
      </c>
      <c r="E274" s="39" t="s">
        <v>2436</v>
      </c>
    </row>
    <row r="275" spans="1:16" ht="25.5">
      <c r="A275" t="s">
        <v>50</v>
      </c>
      <c s="34" t="s">
        <v>298</v>
      </c>
      <c s="34" t="s">
        <v>2671</v>
      </c>
      <c s="35" t="s">
        <v>5</v>
      </c>
      <c s="6" t="s">
        <v>2672</v>
      </c>
      <c s="36" t="s">
        <v>75</v>
      </c>
      <c s="37">
        <v>1</v>
      </c>
      <c s="36">
        <v>0</v>
      </c>
      <c s="36">
        <f>ROUND(G275*H275,6)</f>
      </c>
      <c r="L275" s="38">
        <v>0</v>
      </c>
      <c s="32">
        <f>ROUND(ROUND(L275,2)*ROUND(G275,3),2)</f>
      </c>
      <c s="36" t="s">
        <v>970</v>
      </c>
      <c>
        <f>(M275*21)/100</f>
      </c>
      <c t="s">
        <v>28</v>
      </c>
    </row>
    <row r="276" spans="1:5" ht="12.75">
      <c r="A276" s="35" t="s">
        <v>56</v>
      </c>
      <c r="E276" s="39" t="s">
        <v>5</v>
      </c>
    </row>
    <row r="277" spans="1:5" ht="12.75">
      <c r="A277" s="35" t="s">
        <v>57</v>
      </c>
      <c r="E277" s="40" t="s">
        <v>2353</v>
      </c>
    </row>
    <row r="278" spans="1:5" ht="51">
      <c r="A278" t="s">
        <v>58</v>
      </c>
      <c r="E278" s="39" t="s">
        <v>2436</v>
      </c>
    </row>
    <row r="279" spans="1:16" ht="25.5">
      <c r="A279" t="s">
        <v>50</v>
      </c>
      <c s="34" t="s">
        <v>302</v>
      </c>
      <c s="34" t="s">
        <v>2441</v>
      </c>
      <c s="35" t="s">
        <v>5</v>
      </c>
      <c s="6" t="s">
        <v>2442</v>
      </c>
      <c s="36" t="s">
        <v>75</v>
      </c>
      <c s="37">
        <v>1</v>
      </c>
      <c s="36">
        <v>0</v>
      </c>
      <c s="36">
        <f>ROUND(G279*H279,6)</f>
      </c>
      <c r="L279" s="38">
        <v>0</v>
      </c>
      <c s="32">
        <f>ROUND(ROUND(L279,2)*ROUND(G279,3),2)</f>
      </c>
      <c s="36" t="s">
        <v>970</v>
      </c>
      <c>
        <f>(M279*21)/100</f>
      </c>
      <c t="s">
        <v>28</v>
      </c>
    </row>
    <row r="280" spans="1:5" ht="12.75">
      <c r="A280" s="35" t="s">
        <v>56</v>
      </c>
      <c r="E280" s="39" t="s">
        <v>5</v>
      </c>
    </row>
    <row r="281" spans="1:5" ht="12.75">
      <c r="A281" s="35" t="s">
        <v>57</v>
      </c>
      <c r="E281" s="40" t="s">
        <v>2353</v>
      </c>
    </row>
    <row r="282" spans="1:5" ht="51">
      <c r="A282" t="s">
        <v>58</v>
      </c>
      <c r="E282" s="39" t="s">
        <v>2436</v>
      </c>
    </row>
    <row r="283" spans="1:16" ht="25.5">
      <c r="A283" t="s">
        <v>50</v>
      </c>
      <c s="34" t="s">
        <v>306</v>
      </c>
      <c s="34" t="s">
        <v>2286</v>
      </c>
      <c s="35" t="s">
        <v>5</v>
      </c>
      <c s="6" t="s">
        <v>2287</v>
      </c>
      <c s="36" t="s">
        <v>75</v>
      </c>
      <c s="37">
        <v>1</v>
      </c>
      <c s="36">
        <v>0</v>
      </c>
      <c s="36">
        <f>ROUND(G283*H283,6)</f>
      </c>
      <c r="L283" s="38">
        <v>0</v>
      </c>
      <c s="32">
        <f>ROUND(ROUND(L283,2)*ROUND(G283,3),2)</f>
      </c>
      <c s="36" t="s">
        <v>970</v>
      </c>
      <c>
        <f>(M283*21)/100</f>
      </c>
      <c t="s">
        <v>28</v>
      </c>
    </row>
    <row r="284" spans="1:5" ht="12.75">
      <c r="A284" s="35" t="s">
        <v>56</v>
      </c>
      <c r="E284" s="39" t="s">
        <v>5</v>
      </c>
    </row>
    <row r="285" spans="1:5" ht="12.75">
      <c r="A285" s="35" t="s">
        <v>57</v>
      </c>
      <c r="E285" s="40" t="s">
        <v>2353</v>
      </c>
    </row>
    <row r="286" spans="1:5" ht="63.75">
      <c r="A286" t="s">
        <v>58</v>
      </c>
      <c r="E286" s="39" t="s">
        <v>2293</v>
      </c>
    </row>
    <row r="287" spans="1:16" ht="25.5">
      <c r="A287" t="s">
        <v>50</v>
      </c>
      <c s="34" t="s">
        <v>310</v>
      </c>
      <c s="34" t="s">
        <v>2294</v>
      </c>
      <c s="35" t="s">
        <v>5</v>
      </c>
      <c s="6" t="s">
        <v>2295</v>
      </c>
      <c s="36" t="s">
        <v>75</v>
      </c>
      <c s="37">
        <v>1</v>
      </c>
      <c s="36">
        <v>0</v>
      </c>
      <c s="36">
        <f>ROUND(G287*H287,6)</f>
      </c>
      <c r="L287" s="38">
        <v>0</v>
      </c>
      <c s="32">
        <f>ROUND(ROUND(L287,2)*ROUND(G287,3),2)</f>
      </c>
      <c s="36" t="s">
        <v>970</v>
      </c>
      <c>
        <f>(M287*21)/100</f>
      </c>
      <c t="s">
        <v>28</v>
      </c>
    </row>
    <row r="288" spans="1:5" ht="12.75">
      <c r="A288" s="35" t="s">
        <v>56</v>
      </c>
      <c r="E288" s="39" t="s">
        <v>5</v>
      </c>
    </row>
    <row r="289" spans="1:5" ht="12.75">
      <c r="A289" s="35" t="s">
        <v>57</v>
      </c>
      <c r="E289" s="40" t="s">
        <v>2353</v>
      </c>
    </row>
    <row r="290" spans="1:5" ht="38.25">
      <c r="A290" t="s">
        <v>58</v>
      </c>
      <c r="E290" s="39" t="s">
        <v>2562</v>
      </c>
    </row>
    <row r="291" spans="1:16" ht="12.75">
      <c r="A291" t="s">
        <v>50</v>
      </c>
      <c s="34" t="s">
        <v>314</v>
      </c>
      <c s="34" t="s">
        <v>2673</v>
      </c>
      <c s="35" t="s">
        <v>5</v>
      </c>
      <c s="6" t="s">
        <v>2674</v>
      </c>
      <c s="36" t="s">
        <v>75</v>
      </c>
      <c s="37">
        <v>1</v>
      </c>
      <c s="36">
        <v>0</v>
      </c>
      <c s="36">
        <f>ROUND(G291*H291,6)</f>
      </c>
      <c r="L291" s="38">
        <v>0</v>
      </c>
      <c s="32">
        <f>ROUND(ROUND(L291,2)*ROUND(G291,3),2)</f>
      </c>
      <c s="36" t="s">
        <v>970</v>
      </c>
      <c>
        <f>(M291*21)/100</f>
      </c>
      <c t="s">
        <v>28</v>
      </c>
    </row>
    <row r="292" spans="1:5" ht="12.75">
      <c r="A292" s="35" t="s">
        <v>56</v>
      </c>
      <c r="E292" s="39" t="s">
        <v>5</v>
      </c>
    </row>
    <row r="293" spans="1:5" ht="12.75">
      <c r="A293" s="35" t="s">
        <v>57</v>
      </c>
      <c r="E293" s="40" t="s">
        <v>2353</v>
      </c>
    </row>
    <row r="294" spans="1:5" ht="38.25">
      <c r="A294" t="s">
        <v>58</v>
      </c>
      <c r="E294" s="39" t="s">
        <v>2675</v>
      </c>
    </row>
    <row r="295" spans="1:16" ht="12.75">
      <c r="A295" t="s">
        <v>50</v>
      </c>
      <c s="34" t="s">
        <v>318</v>
      </c>
      <c s="34" t="s">
        <v>2298</v>
      </c>
      <c s="35" t="s">
        <v>5</v>
      </c>
      <c s="6" t="s">
        <v>2299</v>
      </c>
      <c s="36" t="s">
        <v>54</v>
      </c>
      <c s="37">
        <v>36</v>
      </c>
      <c s="36">
        <v>0</v>
      </c>
      <c s="36">
        <f>ROUND(G295*H295,6)</f>
      </c>
      <c r="L295" s="38">
        <v>0</v>
      </c>
      <c s="32">
        <f>ROUND(ROUND(L295,2)*ROUND(G295,3),2)</f>
      </c>
      <c s="36" t="s">
        <v>970</v>
      </c>
      <c>
        <f>(M295*21)/100</f>
      </c>
      <c t="s">
        <v>28</v>
      </c>
    </row>
    <row r="296" spans="1:5" ht="12.75">
      <c r="A296" s="35" t="s">
        <v>56</v>
      </c>
      <c r="E296" s="39" t="s">
        <v>5</v>
      </c>
    </row>
    <row r="297" spans="1:5" ht="12.75">
      <c r="A297" s="35" t="s">
        <v>57</v>
      </c>
      <c r="E297" s="40" t="s">
        <v>2353</v>
      </c>
    </row>
    <row r="298" spans="1:5" ht="38.25">
      <c r="A298" t="s">
        <v>58</v>
      </c>
      <c r="E298" s="39" t="s">
        <v>2458</v>
      </c>
    </row>
    <row r="299" spans="1:16" ht="12.75">
      <c r="A299" t="s">
        <v>50</v>
      </c>
      <c s="34" t="s">
        <v>773</v>
      </c>
      <c s="34" t="s">
        <v>968</v>
      </c>
      <c s="35" t="s">
        <v>5</v>
      </c>
      <c s="6" t="s">
        <v>969</v>
      </c>
      <c s="36" t="s">
        <v>54</v>
      </c>
      <c s="37">
        <v>12</v>
      </c>
      <c s="36">
        <v>0</v>
      </c>
      <c s="36">
        <f>ROUND(G299*H299,6)</f>
      </c>
      <c r="L299" s="38">
        <v>0</v>
      </c>
      <c s="32">
        <f>ROUND(ROUND(L299,2)*ROUND(G299,3),2)</f>
      </c>
      <c s="36" t="s">
        <v>970</v>
      </c>
      <c>
        <f>(M299*21)/100</f>
      </c>
      <c t="s">
        <v>28</v>
      </c>
    </row>
    <row r="300" spans="1:5" ht="12.75">
      <c r="A300" s="35" t="s">
        <v>56</v>
      </c>
      <c r="E300" s="39" t="s">
        <v>5</v>
      </c>
    </row>
    <row r="301" spans="1:5" ht="12.75">
      <c r="A301" s="35" t="s">
        <v>57</v>
      </c>
      <c r="E301" s="40" t="s">
        <v>2353</v>
      </c>
    </row>
    <row r="302" spans="1:5" ht="38.25">
      <c r="A302" t="s">
        <v>58</v>
      </c>
      <c r="E302" s="39" t="s">
        <v>2568</v>
      </c>
    </row>
    <row r="303" spans="1:16" ht="12.75">
      <c r="A303" t="s">
        <v>50</v>
      </c>
      <c s="34" t="s">
        <v>1973</v>
      </c>
      <c s="34" t="s">
        <v>972</v>
      </c>
      <c s="35" t="s">
        <v>5</v>
      </c>
      <c s="6" t="s">
        <v>973</v>
      </c>
      <c s="36" t="s">
        <v>54</v>
      </c>
      <c s="37">
        <v>12</v>
      </c>
      <c s="36">
        <v>0</v>
      </c>
      <c s="36">
        <f>ROUND(G303*H303,6)</f>
      </c>
      <c r="L303" s="38">
        <v>0</v>
      </c>
      <c s="32">
        <f>ROUND(ROUND(L303,2)*ROUND(G303,3),2)</f>
      </c>
      <c s="36" t="s">
        <v>970</v>
      </c>
      <c>
        <f>(M303*21)/100</f>
      </c>
      <c t="s">
        <v>28</v>
      </c>
    </row>
    <row r="304" spans="1:5" ht="12.75">
      <c r="A304" s="35" t="s">
        <v>56</v>
      </c>
      <c r="E304" s="39" t="s">
        <v>5</v>
      </c>
    </row>
    <row r="305" spans="1:5" ht="12.75">
      <c r="A305" s="35" t="s">
        <v>57</v>
      </c>
      <c r="E305" s="40" t="s">
        <v>2353</v>
      </c>
    </row>
    <row r="306" spans="1:5" ht="38.25">
      <c r="A306" t="s">
        <v>58</v>
      </c>
      <c r="E306" s="39" t="s">
        <v>2459</v>
      </c>
    </row>
    <row r="307" spans="1:16" ht="12.75">
      <c r="A307" t="s">
        <v>50</v>
      </c>
      <c s="34" t="s">
        <v>322</v>
      </c>
      <c s="34" t="s">
        <v>974</v>
      </c>
      <c s="35" t="s">
        <v>5</v>
      </c>
      <c s="6" t="s">
        <v>975</v>
      </c>
      <c s="36" t="s">
        <v>54</v>
      </c>
      <c s="37">
        <v>24</v>
      </c>
      <c s="36">
        <v>0</v>
      </c>
      <c s="36">
        <f>ROUND(G307*H307,6)</f>
      </c>
      <c r="L307" s="38">
        <v>0</v>
      </c>
      <c s="32">
        <f>ROUND(ROUND(L307,2)*ROUND(G307,3),2)</f>
      </c>
      <c s="36" t="s">
        <v>970</v>
      </c>
      <c>
        <f>(M307*21)/100</f>
      </c>
      <c t="s">
        <v>28</v>
      </c>
    </row>
    <row r="308" spans="1:5" ht="12.75">
      <c r="A308" s="35" t="s">
        <v>56</v>
      </c>
      <c r="E308" s="39" t="s">
        <v>5</v>
      </c>
    </row>
    <row r="309" spans="1:5" ht="12.75">
      <c r="A309" s="35" t="s">
        <v>57</v>
      </c>
      <c r="E309" s="40" t="s">
        <v>2353</v>
      </c>
    </row>
    <row r="310" spans="1:5" ht="38.25">
      <c r="A310" t="s">
        <v>58</v>
      </c>
      <c r="E310" s="39" t="s">
        <v>2460</v>
      </c>
    </row>
    <row r="311" spans="1:16" ht="12.75">
      <c r="A311" t="s">
        <v>50</v>
      </c>
      <c s="34" t="s">
        <v>326</v>
      </c>
      <c s="34" t="s">
        <v>2676</v>
      </c>
      <c s="35" t="s">
        <v>5</v>
      </c>
      <c s="6" t="s">
        <v>2677</v>
      </c>
      <c s="36" t="s">
        <v>54</v>
      </c>
      <c s="37">
        <v>12</v>
      </c>
      <c s="36">
        <v>0</v>
      </c>
      <c s="36">
        <f>ROUND(G311*H311,6)</f>
      </c>
      <c r="L311" s="38">
        <v>0</v>
      </c>
      <c s="32">
        <f>ROUND(ROUND(L311,2)*ROUND(G311,3),2)</f>
      </c>
      <c s="36" t="s">
        <v>970</v>
      </c>
      <c>
        <f>(M311*21)/100</f>
      </c>
      <c t="s">
        <v>28</v>
      </c>
    </row>
    <row r="312" spans="1:5" ht="12.75">
      <c r="A312" s="35" t="s">
        <v>56</v>
      </c>
      <c r="E312" s="39" t="s">
        <v>5</v>
      </c>
    </row>
    <row r="313" spans="1:5" ht="12.75">
      <c r="A313" s="35" t="s">
        <v>57</v>
      </c>
      <c r="E313" s="40" t="s">
        <v>2353</v>
      </c>
    </row>
    <row r="314" spans="1:5" ht="38.25">
      <c r="A314" t="s">
        <v>58</v>
      </c>
      <c r="E314" s="39" t="s">
        <v>2678</v>
      </c>
    </row>
    <row r="315" spans="1:13" ht="12.75">
      <c r="A315" t="s">
        <v>47</v>
      </c>
      <c r="C315" s="31" t="s">
        <v>2467</v>
      </c>
      <c r="E315" s="33" t="s">
        <v>2468</v>
      </c>
      <c r="J315" s="32">
        <f>0</f>
      </c>
      <c s="32">
        <f>0</f>
      </c>
      <c s="32">
        <f>0+L316+L320</f>
      </c>
      <c s="32">
        <f>0+M316+M320</f>
      </c>
    </row>
    <row r="316" spans="1:16" ht="12.75">
      <c r="A316" t="s">
        <v>50</v>
      </c>
      <c s="34" t="s">
        <v>330</v>
      </c>
      <c s="34" t="s">
        <v>2472</v>
      </c>
      <c s="35" t="s">
        <v>5</v>
      </c>
      <c s="6" t="s">
        <v>2473</v>
      </c>
      <c s="36" t="s">
        <v>75</v>
      </c>
      <c s="37">
        <v>5</v>
      </c>
      <c s="36">
        <v>0</v>
      </c>
      <c s="36">
        <f>ROUND(G316*H316,6)</f>
      </c>
      <c r="L316" s="38">
        <v>0</v>
      </c>
      <c s="32">
        <f>ROUND(ROUND(L316,2)*ROUND(G316,3),2)</f>
      </c>
      <c s="36" t="s">
        <v>970</v>
      </c>
      <c>
        <f>(M316*21)/100</f>
      </c>
      <c t="s">
        <v>28</v>
      </c>
    </row>
    <row r="317" spans="1:5" ht="12.75">
      <c r="A317" s="35" t="s">
        <v>56</v>
      </c>
      <c r="E317" s="39" t="s">
        <v>5</v>
      </c>
    </row>
    <row r="318" spans="1:5" ht="12.75">
      <c r="A318" s="35" t="s">
        <v>57</v>
      </c>
      <c r="E318" s="40" t="s">
        <v>2353</v>
      </c>
    </row>
    <row r="319" spans="1:5" ht="25.5">
      <c r="A319" t="s">
        <v>58</v>
      </c>
      <c r="E319" s="39" t="s">
        <v>2474</v>
      </c>
    </row>
    <row r="320" spans="1:16" ht="12.75">
      <c r="A320" t="s">
        <v>50</v>
      </c>
      <c s="34" t="s">
        <v>334</v>
      </c>
      <c s="34" t="s">
        <v>2475</v>
      </c>
      <c s="35" t="s">
        <v>5</v>
      </c>
      <c s="6" t="s">
        <v>2476</v>
      </c>
      <c s="36" t="s">
        <v>68</v>
      </c>
      <c s="37">
        <v>1</v>
      </c>
      <c s="36">
        <v>0</v>
      </c>
      <c s="36">
        <f>ROUND(G320*H320,6)</f>
      </c>
      <c r="L320" s="38">
        <v>0</v>
      </c>
      <c s="32">
        <f>ROUND(ROUND(L320,2)*ROUND(G320,3),2)</f>
      </c>
      <c s="36" t="s">
        <v>970</v>
      </c>
      <c>
        <f>(M320*21)/100</f>
      </c>
      <c t="s">
        <v>28</v>
      </c>
    </row>
    <row r="321" spans="1:5" ht="12.75">
      <c r="A321" s="35" t="s">
        <v>56</v>
      </c>
      <c r="E321" s="39" t="s">
        <v>5</v>
      </c>
    </row>
    <row r="322" spans="1:5" ht="12.75">
      <c r="A322" s="35" t="s">
        <v>57</v>
      </c>
      <c r="E322" s="40" t="s">
        <v>2353</v>
      </c>
    </row>
    <row r="323" spans="1:5" ht="25.5">
      <c r="A323" t="s">
        <v>58</v>
      </c>
      <c r="E323" s="39" t="s">
        <v>2477</v>
      </c>
    </row>
    <row r="324" spans="1:13" ht="12.75">
      <c r="A324" t="s">
        <v>47</v>
      </c>
      <c r="C324" s="31" t="s">
        <v>551</v>
      </c>
      <c r="E324" s="33" t="s">
        <v>552</v>
      </c>
      <c r="J324" s="32">
        <f>0</f>
      </c>
      <c s="32">
        <f>0</f>
      </c>
      <c s="32">
        <f>0+L325+L329+L333+L337+L341</f>
      </c>
      <c s="32">
        <f>0+M325+M329+M333+M337+M341</f>
      </c>
    </row>
    <row r="325" spans="1:16" ht="25.5">
      <c r="A325" t="s">
        <v>50</v>
      </c>
      <c s="34" t="s">
        <v>338</v>
      </c>
      <c s="34" t="s">
        <v>1184</v>
      </c>
      <c s="35" t="s">
        <v>555</v>
      </c>
      <c s="6" t="s">
        <v>2479</v>
      </c>
      <c s="36" t="s">
        <v>557</v>
      </c>
      <c s="37">
        <v>5</v>
      </c>
      <c s="36">
        <v>0</v>
      </c>
      <c s="36">
        <f>ROUND(G325*H325,6)</f>
      </c>
      <c r="L325" s="38">
        <v>0</v>
      </c>
      <c s="32">
        <f>ROUND(ROUND(L325,2)*ROUND(G325,3),2)</f>
      </c>
      <c s="36" t="s">
        <v>2369</v>
      </c>
      <c>
        <f>(M325*21)/100</f>
      </c>
      <c t="s">
        <v>28</v>
      </c>
    </row>
    <row r="326" spans="1:5" ht="12.75">
      <c r="A326" s="35" t="s">
        <v>56</v>
      </c>
      <c r="E326" s="39" t="s">
        <v>5</v>
      </c>
    </row>
    <row r="327" spans="1:5" ht="12.75">
      <c r="A327" s="35" t="s">
        <v>57</v>
      </c>
      <c r="E327" s="40" t="s">
        <v>2353</v>
      </c>
    </row>
    <row r="328" spans="1:5" ht="153">
      <c r="A328" t="s">
        <v>58</v>
      </c>
      <c r="E328" s="39" t="s">
        <v>2478</v>
      </c>
    </row>
    <row r="329" spans="1:16" ht="25.5">
      <c r="A329" t="s">
        <v>50</v>
      </c>
      <c s="34" t="s">
        <v>2297</v>
      </c>
      <c s="34" t="s">
        <v>2583</v>
      </c>
      <c s="35" t="s">
        <v>555</v>
      </c>
      <c s="6" t="s">
        <v>2584</v>
      </c>
      <c s="36" t="s">
        <v>557</v>
      </c>
      <c s="37">
        <v>0.5</v>
      </c>
      <c s="36">
        <v>0</v>
      </c>
      <c s="36">
        <f>ROUND(G329*H329,6)</f>
      </c>
      <c r="L329" s="38">
        <v>0</v>
      </c>
      <c s="32">
        <f>ROUND(ROUND(L329,2)*ROUND(G329,3),2)</f>
      </c>
      <c s="36" t="s">
        <v>2369</v>
      </c>
      <c>
        <f>(M329*21)/100</f>
      </c>
      <c t="s">
        <v>28</v>
      </c>
    </row>
    <row r="330" spans="1:5" ht="12.75">
      <c r="A330" s="35" t="s">
        <v>56</v>
      </c>
      <c r="E330" s="39" t="s">
        <v>5</v>
      </c>
    </row>
    <row r="331" spans="1:5" ht="12.75">
      <c r="A331" s="35" t="s">
        <v>57</v>
      </c>
      <c r="E331" s="40" t="s">
        <v>2353</v>
      </c>
    </row>
    <row r="332" spans="1:5" ht="153">
      <c r="A332" t="s">
        <v>58</v>
      </c>
      <c r="E332" s="39" t="s">
        <v>2478</v>
      </c>
    </row>
    <row r="333" spans="1:16" ht="25.5">
      <c r="A333" t="s">
        <v>50</v>
      </c>
      <c s="34" t="s">
        <v>342</v>
      </c>
      <c s="34" t="s">
        <v>2480</v>
      </c>
      <c s="35" t="s">
        <v>555</v>
      </c>
      <c s="6" t="s">
        <v>2481</v>
      </c>
      <c s="36" t="s">
        <v>557</v>
      </c>
      <c s="37">
        <v>5</v>
      </c>
      <c s="36">
        <v>0</v>
      </c>
      <c s="36">
        <f>ROUND(G333*H333,6)</f>
      </c>
      <c r="L333" s="38">
        <v>0</v>
      </c>
      <c s="32">
        <f>ROUND(ROUND(L333,2)*ROUND(G333,3),2)</f>
      </c>
      <c s="36" t="s">
        <v>2369</v>
      </c>
      <c>
        <f>(M333*21)/100</f>
      </c>
      <c t="s">
        <v>28</v>
      </c>
    </row>
    <row r="334" spans="1:5" ht="12.75">
      <c r="A334" s="35" t="s">
        <v>56</v>
      </c>
      <c r="E334" s="39" t="s">
        <v>5</v>
      </c>
    </row>
    <row r="335" spans="1:5" ht="12.75">
      <c r="A335" s="35" t="s">
        <v>57</v>
      </c>
      <c r="E335" s="40" t="s">
        <v>2353</v>
      </c>
    </row>
    <row r="336" spans="1:5" ht="153">
      <c r="A336" t="s">
        <v>58</v>
      </c>
      <c r="E336" s="39" t="s">
        <v>2478</v>
      </c>
    </row>
    <row r="337" spans="1:16" ht="25.5">
      <c r="A337" t="s">
        <v>50</v>
      </c>
      <c s="34" t="s">
        <v>2303</v>
      </c>
      <c s="34" t="s">
        <v>1190</v>
      </c>
      <c s="35" t="s">
        <v>555</v>
      </c>
      <c s="6" t="s">
        <v>2482</v>
      </c>
      <c s="36" t="s">
        <v>557</v>
      </c>
      <c s="37">
        <v>0.5</v>
      </c>
      <c s="36">
        <v>0</v>
      </c>
      <c s="36">
        <f>ROUND(G337*H337,6)</f>
      </c>
      <c r="L337" s="38">
        <v>0</v>
      </c>
      <c s="32">
        <f>ROUND(ROUND(L337,2)*ROUND(G337,3),2)</f>
      </c>
      <c s="36" t="s">
        <v>2369</v>
      </c>
      <c>
        <f>(M337*21)/100</f>
      </c>
      <c t="s">
        <v>28</v>
      </c>
    </row>
    <row r="338" spans="1:5" ht="12.75">
      <c r="A338" s="35" t="s">
        <v>56</v>
      </c>
      <c r="E338" s="39" t="s">
        <v>5</v>
      </c>
    </row>
    <row r="339" spans="1:5" ht="12.75">
      <c r="A339" s="35" t="s">
        <v>57</v>
      </c>
      <c r="E339" s="40" t="s">
        <v>2353</v>
      </c>
    </row>
    <row r="340" spans="1:5" ht="153">
      <c r="A340" t="s">
        <v>58</v>
      </c>
      <c r="E340" s="39" t="s">
        <v>2478</v>
      </c>
    </row>
    <row r="341" spans="1:16" ht="25.5">
      <c r="A341" t="s">
        <v>50</v>
      </c>
      <c s="34" t="s">
        <v>346</v>
      </c>
      <c s="34" t="s">
        <v>1192</v>
      </c>
      <c s="35" t="s">
        <v>555</v>
      </c>
      <c s="6" t="s">
        <v>1193</v>
      </c>
      <c s="36" t="s">
        <v>557</v>
      </c>
      <c s="37">
        <v>0.5</v>
      </c>
      <c s="36">
        <v>0</v>
      </c>
      <c s="36">
        <f>ROUND(G341*H341,6)</f>
      </c>
      <c r="L341" s="38">
        <v>0</v>
      </c>
      <c s="32">
        <f>ROUND(ROUND(L341,2)*ROUND(G341,3),2)</f>
      </c>
      <c s="36" t="s">
        <v>2369</v>
      </c>
      <c>
        <f>(M341*21)/100</f>
      </c>
      <c t="s">
        <v>28</v>
      </c>
    </row>
    <row r="342" spans="1:5" ht="12.75">
      <c r="A342" s="35" t="s">
        <v>56</v>
      </c>
      <c r="E342" s="39" t="s">
        <v>5</v>
      </c>
    </row>
    <row r="343" spans="1:5" ht="12.75">
      <c r="A343" s="35" t="s">
        <v>57</v>
      </c>
      <c r="E343" s="40" t="s">
        <v>2353</v>
      </c>
    </row>
    <row r="344" spans="1:5" ht="153">
      <c r="A344" t="s">
        <v>58</v>
      </c>
      <c r="E344" s="39" t="s">
        <v>2478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2585</v>
      </c>
      <c s="41">
        <f>Rekapitulace!C43</f>
      </c>
      <c s="20" t="s">
        <v>0</v>
      </c>
      <c t="s">
        <v>23</v>
      </c>
      <c t="s">
        <v>28</v>
      </c>
    </row>
    <row r="4" spans="1:16" ht="32" customHeight="1">
      <c r="A4" s="24" t="s">
        <v>20</v>
      </c>
      <c s="25" t="s">
        <v>29</v>
      </c>
      <c s="27" t="s">
        <v>2585</v>
      </c>
      <c r="E4" s="26" t="s">
        <v>2586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2681</v>
      </c>
      <c r="E8" s="30" t="s">
        <v>2680</v>
      </c>
      <c r="J8" s="29">
        <f>0+J9+J18+J39+J72+J117+J122</f>
      </c>
      <c s="29">
        <f>0+K9+K18+K39+K72+K117+K122</f>
      </c>
      <c s="29">
        <f>0+L9+L18+L39+L72+L117+L122</f>
      </c>
      <c s="29">
        <f>0+M9+M18+M39+M72+M117+M122</f>
      </c>
    </row>
    <row r="9" spans="1:13" ht="12.75">
      <c r="A9" t="s">
        <v>47</v>
      </c>
      <c r="C9" s="31" t="s">
        <v>314</v>
      </c>
      <c r="E9" s="33" t="s">
        <v>2089</v>
      </c>
      <c r="J9" s="32">
        <f>0</f>
      </c>
      <c s="32">
        <f>0</f>
      </c>
      <c s="32">
        <f>0+L10+L14</f>
      </c>
      <c s="32">
        <f>0+M10+M14</f>
      </c>
    </row>
    <row r="10" spans="1:16" ht="25.5">
      <c r="A10" t="s">
        <v>50</v>
      </c>
      <c s="34" t="s">
        <v>51</v>
      </c>
      <c s="34" t="s">
        <v>2682</v>
      </c>
      <c s="35" t="s">
        <v>5</v>
      </c>
      <c s="6" t="s">
        <v>2683</v>
      </c>
      <c s="36" t="s">
        <v>79</v>
      </c>
      <c s="37">
        <v>20</v>
      </c>
      <c s="36">
        <v>0</v>
      </c>
      <c s="36">
        <f>ROUND(G10*H10,6)</f>
      </c>
      <c r="L10" s="38">
        <v>0</v>
      </c>
      <c s="32">
        <f>ROUND(ROUND(L10,2)*ROUND(G10,3),2)</f>
      </c>
      <c s="36" t="s">
        <v>970</v>
      </c>
      <c>
        <f>(M10*21)/100</f>
      </c>
      <c t="s">
        <v>28</v>
      </c>
    </row>
    <row r="11" spans="1:5" ht="12.75">
      <c r="A11" s="35" t="s">
        <v>56</v>
      </c>
      <c r="E11" s="39" t="s">
        <v>5</v>
      </c>
    </row>
    <row r="12" spans="1:5" ht="12.75">
      <c r="A12" s="35" t="s">
        <v>57</v>
      </c>
      <c r="E12" s="40" t="s">
        <v>2353</v>
      </c>
    </row>
    <row r="13" spans="1:5" ht="25.5">
      <c r="A13" t="s">
        <v>58</v>
      </c>
      <c r="E13" s="39" t="s">
        <v>2361</v>
      </c>
    </row>
    <row r="14" spans="1:16" ht="38.25">
      <c r="A14" t="s">
        <v>50</v>
      </c>
      <c s="34" t="s">
        <v>28</v>
      </c>
      <c s="34" t="s">
        <v>2355</v>
      </c>
      <c s="35" t="s">
        <v>5</v>
      </c>
      <c s="6" t="s">
        <v>2356</v>
      </c>
      <c s="36" t="s">
        <v>2357</v>
      </c>
      <c s="37">
        <v>100</v>
      </c>
      <c s="36">
        <v>0</v>
      </c>
      <c s="36">
        <f>ROUND(G14*H14,6)</f>
      </c>
      <c r="L14" s="38">
        <v>0</v>
      </c>
      <c s="32">
        <f>ROUND(ROUND(L14,2)*ROUND(G14,3),2)</f>
      </c>
      <c s="36" t="s">
        <v>970</v>
      </c>
      <c>
        <f>(M14*21)/100</f>
      </c>
      <c t="s">
        <v>28</v>
      </c>
    </row>
    <row r="15" spans="1:5" ht="12.75">
      <c r="A15" s="35" t="s">
        <v>56</v>
      </c>
      <c r="E15" s="39" t="s">
        <v>5</v>
      </c>
    </row>
    <row r="16" spans="1:5" ht="12.75">
      <c r="A16" s="35" t="s">
        <v>57</v>
      </c>
      <c r="E16" s="40" t="s">
        <v>2353</v>
      </c>
    </row>
    <row r="17" spans="1:5" ht="51">
      <c r="A17" t="s">
        <v>58</v>
      </c>
      <c r="E17" s="39" t="s">
        <v>2358</v>
      </c>
    </row>
    <row r="18" spans="1:13" ht="12.75">
      <c r="A18" t="s">
        <v>47</v>
      </c>
      <c r="C18" s="31" t="s">
        <v>2104</v>
      </c>
      <c r="E18" s="33" t="s">
        <v>2105</v>
      </c>
      <c r="J18" s="32">
        <f>0</f>
      </c>
      <c s="32">
        <f>0</f>
      </c>
      <c s="32">
        <f>0+L19+L23+L27+L31+L35</f>
      </c>
      <c s="32">
        <f>0+M19+M23+M27+M31+M35</f>
      </c>
    </row>
    <row r="19" spans="1:16" ht="12.75">
      <c r="A19" t="s">
        <v>50</v>
      </c>
      <c s="34" t="s">
        <v>26</v>
      </c>
      <c s="34" t="s">
        <v>2375</v>
      </c>
      <c s="35" t="s">
        <v>5</v>
      </c>
      <c s="6" t="s">
        <v>2376</v>
      </c>
      <c s="36" t="s">
        <v>79</v>
      </c>
      <c s="37">
        <v>20</v>
      </c>
      <c s="36">
        <v>0</v>
      </c>
      <c s="36">
        <f>ROUND(G19*H19,6)</f>
      </c>
      <c r="L19" s="38">
        <v>0</v>
      </c>
      <c s="32">
        <f>ROUND(ROUND(L19,2)*ROUND(G19,3),2)</f>
      </c>
      <c s="36" t="s">
        <v>970</v>
      </c>
      <c>
        <f>(M19*21)/100</f>
      </c>
      <c t="s">
        <v>28</v>
      </c>
    </row>
    <row r="20" spans="1:5" ht="12.75">
      <c r="A20" s="35" t="s">
        <v>56</v>
      </c>
      <c r="E20" s="39" t="s">
        <v>5</v>
      </c>
    </row>
    <row r="21" spans="1:5" ht="12.75">
      <c r="A21" s="35" t="s">
        <v>57</v>
      </c>
      <c r="E21" s="40" t="s">
        <v>2353</v>
      </c>
    </row>
    <row r="22" spans="1:5" ht="38.25">
      <c r="A22" t="s">
        <v>58</v>
      </c>
      <c r="E22" s="39" t="s">
        <v>2377</v>
      </c>
    </row>
    <row r="23" spans="1:16" ht="12.75">
      <c r="A23" t="s">
        <v>50</v>
      </c>
      <c s="34" t="s">
        <v>65</v>
      </c>
      <c s="34" t="s">
        <v>104</v>
      </c>
      <c s="35" t="s">
        <v>5</v>
      </c>
      <c s="6" t="s">
        <v>105</v>
      </c>
      <c s="36" t="s">
        <v>75</v>
      </c>
      <c s="37">
        <v>5</v>
      </c>
      <c s="36">
        <v>0</v>
      </c>
      <c s="36">
        <f>ROUND(G23*H23,6)</f>
      </c>
      <c r="L23" s="38">
        <v>0</v>
      </c>
      <c s="32">
        <f>ROUND(ROUND(L23,2)*ROUND(G23,3),2)</f>
      </c>
      <c s="36" t="s">
        <v>970</v>
      </c>
      <c>
        <f>(M23*21)/100</f>
      </c>
      <c t="s">
        <v>28</v>
      </c>
    </row>
    <row r="24" spans="1:5" ht="12.75">
      <c r="A24" s="35" t="s">
        <v>56</v>
      </c>
      <c r="E24" s="39" t="s">
        <v>5</v>
      </c>
    </row>
    <row r="25" spans="1:5" ht="12.75">
      <c r="A25" s="35" t="s">
        <v>57</v>
      </c>
      <c r="E25" s="40" t="s">
        <v>2353</v>
      </c>
    </row>
    <row r="26" spans="1:5" ht="25.5">
      <c r="A26" t="s">
        <v>58</v>
      </c>
      <c r="E26" s="39" t="s">
        <v>2378</v>
      </c>
    </row>
    <row r="27" spans="1:16" ht="12.75">
      <c r="A27" t="s">
        <v>50</v>
      </c>
      <c s="34" t="s">
        <v>72</v>
      </c>
      <c s="34" t="s">
        <v>2110</v>
      </c>
      <c s="35" t="s">
        <v>5</v>
      </c>
      <c s="6" t="s">
        <v>2111</v>
      </c>
      <c s="36" t="s">
        <v>75</v>
      </c>
      <c s="37">
        <v>5</v>
      </c>
      <c s="36">
        <v>0</v>
      </c>
      <c s="36">
        <f>ROUND(G27*H27,6)</f>
      </c>
      <c r="L27" s="38">
        <v>0</v>
      </c>
      <c s="32">
        <f>ROUND(ROUND(L27,2)*ROUND(G27,3),2)</f>
      </c>
      <c s="36" t="s">
        <v>970</v>
      </c>
      <c>
        <f>(M27*21)/100</f>
      </c>
      <c t="s">
        <v>28</v>
      </c>
    </row>
    <row r="28" spans="1:5" ht="12.75">
      <c r="A28" s="35" t="s">
        <v>56</v>
      </c>
      <c r="E28" s="39" t="s">
        <v>5</v>
      </c>
    </row>
    <row r="29" spans="1:5" ht="12.75">
      <c r="A29" s="35" t="s">
        <v>57</v>
      </c>
      <c r="E29" s="40" t="s">
        <v>2353</v>
      </c>
    </row>
    <row r="30" spans="1:5" ht="38.25">
      <c r="A30" t="s">
        <v>58</v>
      </c>
      <c r="E30" s="39" t="s">
        <v>2379</v>
      </c>
    </row>
    <row r="31" spans="1:16" ht="12.75">
      <c r="A31" t="s">
        <v>50</v>
      </c>
      <c s="34" t="s">
        <v>27</v>
      </c>
      <c s="34" t="s">
        <v>2380</v>
      </c>
      <c s="35" t="s">
        <v>5</v>
      </c>
      <c s="6" t="s">
        <v>2381</v>
      </c>
      <c s="36" t="s">
        <v>75</v>
      </c>
      <c s="37">
        <v>5</v>
      </c>
      <c s="36">
        <v>0</v>
      </c>
      <c s="36">
        <f>ROUND(G31*H31,6)</f>
      </c>
      <c r="L31" s="38">
        <v>0</v>
      </c>
      <c s="32">
        <f>ROUND(ROUND(L31,2)*ROUND(G31,3),2)</f>
      </c>
      <c s="36" t="s">
        <v>970</v>
      </c>
      <c>
        <f>(M31*21)/100</f>
      </c>
      <c t="s">
        <v>28</v>
      </c>
    </row>
    <row r="32" spans="1:5" ht="12.75">
      <c r="A32" s="35" t="s">
        <v>56</v>
      </c>
      <c r="E32" s="39" t="s">
        <v>5</v>
      </c>
    </row>
    <row r="33" spans="1:5" ht="12.75">
      <c r="A33" s="35" t="s">
        <v>57</v>
      </c>
      <c r="E33" s="40" t="s">
        <v>2353</v>
      </c>
    </row>
    <row r="34" spans="1:5" ht="38.25">
      <c r="A34" t="s">
        <v>58</v>
      </c>
      <c r="E34" s="39" t="s">
        <v>2382</v>
      </c>
    </row>
    <row r="35" spans="1:16" ht="12.75">
      <c r="A35" t="s">
        <v>50</v>
      </c>
      <c s="34" t="s">
        <v>70</v>
      </c>
      <c s="34" t="s">
        <v>2531</v>
      </c>
      <c s="35" t="s">
        <v>5</v>
      </c>
      <c s="6" t="s">
        <v>1541</v>
      </c>
      <c s="36" t="s">
        <v>75</v>
      </c>
      <c s="37">
        <v>5</v>
      </c>
      <c s="36">
        <v>0</v>
      </c>
      <c s="36">
        <f>ROUND(G35*H35,6)</f>
      </c>
      <c r="L35" s="38">
        <v>0</v>
      </c>
      <c s="32">
        <f>ROUND(ROUND(L35,2)*ROUND(G35,3),2)</f>
      </c>
      <c s="36" t="s">
        <v>970</v>
      </c>
      <c>
        <f>(M35*21)/100</f>
      </c>
      <c t="s">
        <v>28</v>
      </c>
    </row>
    <row r="36" spans="1:5" ht="12.75">
      <c r="A36" s="35" t="s">
        <v>56</v>
      </c>
      <c r="E36" s="39" t="s">
        <v>5</v>
      </c>
    </row>
    <row r="37" spans="1:5" ht="12.75">
      <c r="A37" s="35" t="s">
        <v>57</v>
      </c>
      <c r="E37" s="40" t="s">
        <v>2353</v>
      </c>
    </row>
    <row r="38" spans="1:5" ht="51">
      <c r="A38" t="s">
        <v>58</v>
      </c>
      <c r="E38" s="39" t="s">
        <v>2383</v>
      </c>
    </row>
    <row r="39" spans="1:13" ht="12.75">
      <c r="A39" t="s">
        <v>47</v>
      </c>
      <c r="C39" s="31" t="s">
        <v>2638</v>
      </c>
      <c r="E39" s="33" t="s">
        <v>2639</v>
      </c>
      <c r="J39" s="32">
        <f>0</f>
      </c>
      <c s="32">
        <f>0</f>
      </c>
      <c s="32">
        <f>0+L40+L44+L48+L52+L56+L60+L64+L68</f>
      </c>
      <c s="32">
        <f>0+M40+M44+M48+M52+M56+M60+M64+M68</f>
      </c>
    </row>
    <row r="40" spans="1:16" ht="12.75">
      <c r="A40" t="s">
        <v>50</v>
      </c>
      <c s="34" t="s">
        <v>83</v>
      </c>
      <c s="34" t="s">
        <v>2684</v>
      </c>
      <c s="35" t="s">
        <v>5</v>
      </c>
      <c s="6" t="s">
        <v>2685</v>
      </c>
      <c s="36" t="s">
        <v>75</v>
      </c>
      <c s="37">
        <v>1</v>
      </c>
      <c s="36">
        <v>0</v>
      </c>
      <c s="36">
        <f>ROUND(G40*H40,6)</f>
      </c>
      <c r="L40" s="38">
        <v>0</v>
      </c>
      <c s="32">
        <f>ROUND(ROUND(L40,2)*ROUND(G40,3),2)</f>
      </c>
      <c s="36" t="s">
        <v>970</v>
      </c>
      <c>
        <f>(M40*21)/100</f>
      </c>
      <c t="s">
        <v>28</v>
      </c>
    </row>
    <row r="41" spans="1:5" ht="12.75">
      <c r="A41" s="35" t="s">
        <v>56</v>
      </c>
      <c r="E41" s="39" t="s">
        <v>5</v>
      </c>
    </row>
    <row r="42" spans="1:5" ht="12.75">
      <c r="A42" s="35" t="s">
        <v>57</v>
      </c>
      <c r="E42" s="40" t="s">
        <v>2353</v>
      </c>
    </row>
    <row r="43" spans="1:5" ht="63.75">
      <c r="A43" t="s">
        <v>58</v>
      </c>
      <c r="E43" s="39" t="s">
        <v>2283</v>
      </c>
    </row>
    <row r="44" spans="1:16" ht="12.75">
      <c r="A44" t="s">
        <v>50</v>
      </c>
      <c s="34" t="s">
        <v>87</v>
      </c>
      <c s="34" t="s">
        <v>2686</v>
      </c>
      <c s="35" t="s">
        <v>5</v>
      </c>
      <c s="6" t="s">
        <v>2687</v>
      </c>
      <c s="36" t="s">
        <v>75</v>
      </c>
      <c s="37">
        <v>1</v>
      </c>
      <c s="36">
        <v>0</v>
      </c>
      <c s="36">
        <f>ROUND(G44*H44,6)</f>
      </c>
      <c r="L44" s="38">
        <v>0</v>
      </c>
      <c s="32">
        <f>ROUND(ROUND(L44,2)*ROUND(G44,3),2)</f>
      </c>
      <c s="36" t="s">
        <v>970</v>
      </c>
      <c>
        <f>(M44*21)/100</f>
      </c>
      <c t="s">
        <v>28</v>
      </c>
    </row>
    <row r="45" spans="1:5" ht="12.75">
      <c r="A45" s="35" t="s">
        <v>56</v>
      </c>
      <c r="E45" s="39" t="s">
        <v>5</v>
      </c>
    </row>
    <row r="46" spans="1:5" ht="12.75">
      <c r="A46" s="35" t="s">
        <v>57</v>
      </c>
      <c r="E46" s="40" t="s">
        <v>2353</v>
      </c>
    </row>
    <row r="47" spans="1:5" ht="63.75">
      <c r="A47" t="s">
        <v>58</v>
      </c>
      <c r="E47" s="39" t="s">
        <v>2283</v>
      </c>
    </row>
    <row r="48" spans="1:16" ht="12.75">
      <c r="A48" t="s">
        <v>50</v>
      </c>
      <c s="34" t="s">
        <v>91</v>
      </c>
      <c s="34" t="s">
        <v>2688</v>
      </c>
      <c s="35" t="s">
        <v>5</v>
      </c>
      <c s="6" t="s">
        <v>2689</v>
      </c>
      <c s="36" t="s">
        <v>75</v>
      </c>
      <c s="37">
        <v>1</v>
      </c>
      <c s="36">
        <v>0</v>
      </c>
      <c s="36">
        <f>ROUND(G48*H48,6)</f>
      </c>
      <c r="L48" s="38">
        <v>0</v>
      </c>
      <c s="32">
        <f>ROUND(ROUND(L48,2)*ROUND(G48,3),2)</f>
      </c>
      <c s="36" t="s">
        <v>970</v>
      </c>
      <c>
        <f>(M48*21)/100</f>
      </c>
      <c t="s">
        <v>28</v>
      </c>
    </row>
    <row r="49" spans="1:5" ht="12.75">
      <c r="A49" s="35" t="s">
        <v>56</v>
      </c>
      <c r="E49" s="39" t="s">
        <v>5</v>
      </c>
    </row>
    <row r="50" spans="1:5" ht="12.75">
      <c r="A50" s="35" t="s">
        <v>57</v>
      </c>
      <c r="E50" s="40" t="s">
        <v>2353</v>
      </c>
    </row>
    <row r="51" spans="1:5" ht="63.75">
      <c r="A51" t="s">
        <v>58</v>
      </c>
      <c r="E51" s="39" t="s">
        <v>2283</v>
      </c>
    </row>
    <row r="52" spans="1:16" ht="12.75">
      <c r="A52" t="s">
        <v>50</v>
      </c>
      <c s="34" t="s">
        <v>95</v>
      </c>
      <c s="34" t="s">
        <v>2690</v>
      </c>
      <c s="35" t="s">
        <v>5</v>
      </c>
      <c s="6" t="s">
        <v>2691</v>
      </c>
      <c s="36" t="s">
        <v>75</v>
      </c>
      <c s="37">
        <v>1</v>
      </c>
      <c s="36">
        <v>0</v>
      </c>
      <c s="36">
        <f>ROUND(G52*H52,6)</f>
      </c>
      <c r="L52" s="38">
        <v>0</v>
      </c>
      <c s="32">
        <f>ROUND(ROUND(L52,2)*ROUND(G52,3),2)</f>
      </c>
      <c s="36" t="s">
        <v>970</v>
      </c>
      <c>
        <f>(M52*21)/100</f>
      </c>
      <c t="s">
        <v>28</v>
      </c>
    </row>
    <row r="53" spans="1:5" ht="12.75">
      <c r="A53" s="35" t="s">
        <v>56</v>
      </c>
      <c r="E53" s="39" t="s">
        <v>5</v>
      </c>
    </row>
    <row r="54" spans="1:5" ht="12.75">
      <c r="A54" s="35" t="s">
        <v>57</v>
      </c>
      <c r="E54" s="40" t="s">
        <v>2353</v>
      </c>
    </row>
    <row r="55" spans="1:5" ht="63.75">
      <c r="A55" t="s">
        <v>58</v>
      </c>
      <c r="E55" s="39" t="s">
        <v>2283</v>
      </c>
    </row>
    <row r="56" spans="1:16" ht="12.75">
      <c r="A56" t="s">
        <v>50</v>
      </c>
      <c s="34" t="s">
        <v>99</v>
      </c>
      <c s="34" t="s">
        <v>2692</v>
      </c>
      <c s="35" t="s">
        <v>5</v>
      </c>
      <c s="6" t="s">
        <v>2693</v>
      </c>
      <c s="36" t="s">
        <v>75</v>
      </c>
      <c s="37">
        <v>1</v>
      </c>
      <c s="36">
        <v>0</v>
      </c>
      <c s="36">
        <f>ROUND(G56*H56,6)</f>
      </c>
      <c r="L56" s="38">
        <v>0</v>
      </c>
      <c s="32">
        <f>ROUND(ROUND(L56,2)*ROUND(G56,3),2)</f>
      </c>
      <c s="36" t="s">
        <v>55</v>
      </c>
      <c>
        <f>(M56*21)/100</f>
      </c>
      <c t="s">
        <v>28</v>
      </c>
    </row>
    <row r="57" spans="1:5" ht="12.75">
      <c r="A57" s="35" t="s">
        <v>56</v>
      </c>
      <c r="E57" s="39" t="s">
        <v>5</v>
      </c>
    </row>
    <row r="58" spans="1:5" ht="12.75">
      <c r="A58" s="35" t="s">
        <v>57</v>
      </c>
      <c r="E58" s="40" t="s">
        <v>5</v>
      </c>
    </row>
    <row r="59" spans="1:5" ht="51">
      <c r="A59" t="s">
        <v>58</v>
      </c>
      <c r="E59" s="39" t="s">
        <v>2694</v>
      </c>
    </row>
    <row r="60" spans="1:16" ht="38.25">
      <c r="A60" t="s">
        <v>50</v>
      </c>
      <c s="34" t="s">
        <v>103</v>
      </c>
      <c s="34" t="s">
        <v>2695</v>
      </c>
      <c s="35" t="s">
        <v>5</v>
      </c>
      <c s="6" t="s">
        <v>2696</v>
      </c>
      <c s="36" t="s">
        <v>75</v>
      </c>
      <c s="37">
        <v>1</v>
      </c>
      <c s="36">
        <v>0</v>
      </c>
      <c s="36">
        <f>ROUND(G60*H60,6)</f>
      </c>
      <c r="L60" s="38">
        <v>0</v>
      </c>
      <c s="32">
        <f>ROUND(ROUND(L60,2)*ROUND(G60,3),2)</f>
      </c>
      <c s="36" t="s">
        <v>55</v>
      </c>
      <c>
        <f>(M60*21)/100</f>
      </c>
      <c t="s">
        <v>28</v>
      </c>
    </row>
    <row r="61" spans="1:5" ht="12.75">
      <c r="A61" s="35" t="s">
        <v>56</v>
      </c>
      <c r="E61" s="39" t="s">
        <v>5</v>
      </c>
    </row>
    <row r="62" spans="1:5" ht="12.75">
      <c r="A62" s="35" t="s">
        <v>57</v>
      </c>
      <c r="E62" s="40" t="s">
        <v>5</v>
      </c>
    </row>
    <row r="63" spans="1:5" ht="51">
      <c r="A63" t="s">
        <v>58</v>
      </c>
      <c r="E63" s="39" t="s">
        <v>2694</v>
      </c>
    </row>
    <row r="64" spans="1:16" ht="25.5">
      <c r="A64" t="s">
        <v>50</v>
      </c>
      <c s="34" t="s">
        <v>107</v>
      </c>
      <c s="34" t="s">
        <v>2697</v>
      </c>
      <c s="35" t="s">
        <v>5</v>
      </c>
      <c s="6" t="s">
        <v>2698</v>
      </c>
      <c s="36" t="s">
        <v>75</v>
      </c>
      <c s="37">
        <v>1</v>
      </c>
      <c s="36">
        <v>0</v>
      </c>
      <c s="36">
        <f>ROUND(G64*H64,6)</f>
      </c>
      <c r="L64" s="38">
        <v>0</v>
      </c>
      <c s="32">
        <f>ROUND(ROUND(L64,2)*ROUND(G64,3),2)</f>
      </c>
      <c s="36" t="s">
        <v>55</v>
      </c>
      <c>
        <f>(M64*21)/100</f>
      </c>
      <c t="s">
        <v>28</v>
      </c>
    </row>
    <row r="65" spans="1:5" ht="12.75">
      <c r="A65" s="35" t="s">
        <v>56</v>
      </c>
      <c r="E65" s="39" t="s">
        <v>5</v>
      </c>
    </row>
    <row r="66" spans="1:5" ht="12.75">
      <c r="A66" s="35" t="s">
        <v>57</v>
      </c>
      <c r="E66" s="40" t="s">
        <v>5</v>
      </c>
    </row>
    <row r="67" spans="1:5" ht="51">
      <c r="A67" t="s">
        <v>58</v>
      </c>
      <c r="E67" s="39" t="s">
        <v>2694</v>
      </c>
    </row>
    <row r="68" spans="1:16" ht="38.25">
      <c r="A68" t="s">
        <v>50</v>
      </c>
      <c s="34" t="s">
        <v>112</v>
      </c>
      <c s="34" t="s">
        <v>2699</v>
      </c>
      <c s="35" t="s">
        <v>5</v>
      </c>
      <c s="6" t="s">
        <v>2700</v>
      </c>
      <c s="36" t="s">
        <v>75</v>
      </c>
      <c s="37">
        <v>1</v>
      </c>
      <c s="36">
        <v>0</v>
      </c>
      <c s="36">
        <f>ROUND(G68*H68,6)</f>
      </c>
      <c r="L68" s="38">
        <v>0</v>
      </c>
      <c s="32">
        <f>ROUND(ROUND(L68,2)*ROUND(G68,3),2)</f>
      </c>
      <c s="36" t="s">
        <v>55</v>
      </c>
      <c>
        <f>(M68*21)/100</f>
      </c>
      <c t="s">
        <v>28</v>
      </c>
    </row>
    <row r="69" spans="1:5" ht="12.75">
      <c r="A69" s="35" t="s">
        <v>56</v>
      </c>
      <c r="E69" s="39" t="s">
        <v>5</v>
      </c>
    </row>
    <row r="70" spans="1:5" ht="12.75">
      <c r="A70" s="35" t="s">
        <v>57</v>
      </c>
      <c r="E70" s="40" t="s">
        <v>5</v>
      </c>
    </row>
    <row r="71" spans="1:5" ht="51">
      <c r="A71" t="s">
        <v>58</v>
      </c>
      <c r="E71" s="39" t="s">
        <v>2694</v>
      </c>
    </row>
    <row r="72" spans="1:13" ht="12.75">
      <c r="A72" t="s">
        <v>47</v>
      </c>
      <c r="C72" s="31" t="s">
        <v>2284</v>
      </c>
      <c r="E72" s="33" t="s">
        <v>2285</v>
      </c>
      <c r="J72" s="32">
        <f>0</f>
      </c>
      <c s="32">
        <f>0</f>
      </c>
      <c s="32">
        <f>0+L73+L77+L81+L85+L89+L93+L97+L101+L105+L109+L113</f>
      </c>
      <c s="32">
        <f>0+M73+M77+M81+M85+M89+M93+M97+M101+M105+M109+M113</f>
      </c>
    </row>
    <row r="73" spans="1:16" ht="12.75">
      <c r="A73" t="s">
        <v>50</v>
      </c>
      <c s="34" t="s">
        <v>116</v>
      </c>
      <c s="34" t="s">
        <v>2560</v>
      </c>
      <c s="35" t="s">
        <v>5</v>
      </c>
      <c s="6" t="s">
        <v>2561</v>
      </c>
      <c s="36" t="s">
        <v>75</v>
      </c>
      <c s="37">
        <v>1</v>
      </c>
      <c s="36">
        <v>0</v>
      </c>
      <c s="36">
        <f>ROUND(G73*H73,6)</f>
      </c>
      <c r="L73" s="38">
        <v>0</v>
      </c>
      <c s="32">
        <f>ROUND(ROUND(L73,2)*ROUND(G73,3),2)</f>
      </c>
      <c s="36" t="s">
        <v>970</v>
      </c>
      <c>
        <f>(M73*21)/100</f>
      </c>
      <c t="s">
        <v>28</v>
      </c>
    </row>
    <row r="74" spans="1:5" ht="12.75">
      <c r="A74" s="35" t="s">
        <v>56</v>
      </c>
      <c r="E74" s="39" t="s">
        <v>5</v>
      </c>
    </row>
    <row r="75" spans="1:5" ht="12.75">
      <c r="A75" s="35" t="s">
        <v>57</v>
      </c>
      <c r="E75" s="40" t="s">
        <v>2353</v>
      </c>
    </row>
    <row r="76" spans="1:5" ht="51">
      <c r="A76" t="s">
        <v>58</v>
      </c>
      <c r="E76" s="39" t="s">
        <v>2436</v>
      </c>
    </row>
    <row r="77" spans="1:16" ht="25.5">
      <c r="A77" t="s">
        <v>50</v>
      </c>
      <c s="34" t="s">
        <v>119</v>
      </c>
      <c s="34" t="s">
        <v>2671</v>
      </c>
      <c s="35" t="s">
        <v>5</v>
      </c>
      <c s="6" t="s">
        <v>2672</v>
      </c>
      <c s="36" t="s">
        <v>75</v>
      </c>
      <c s="37">
        <v>1</v>
      </c>
      <c s="36">
        <v>0</v>
      </c>
      <c s="36">
        <f>ROUND(G77*H77,6)</f>
      </c>
      <c r="L77" s="38">
        <v>0</v>
      </c>
      <c s="32">
        <f>ROUND(ROUND(L77,2)*ROUND(G77,3),2)</f>
      </c>
      <c s="36" t="s">
        <v>970</v>
      </c>
      <c>
        <f>(M77*21)/100</f>
      </c>
      <c t="s">
        <v>28</v>
      </c>
    </row>
    <row r="78" spans="1:5" ht="12.75">
      <c r="A78" s="35" t="s">
        <v>56</v>
      </c>
      <c r="E78" s="39" t="s">
        <v>5</v>
      </c>
    </row>
    <row r="79" spans="1:5" ht="12.75">
      <c r="A79" s="35" t="s">
        <v>57</v>
      </c>
      <c r="E79" s="40" t="s">
        <v>2353</v>
      </c>
    </row>
    <row r="80" spans="1:5" ht="51">
      <c r="A80" t="s">
        <v>58</v>
      </c>
      <c r="E80" s="39" t="s">
        <v>2436</v>
      </c>
    </row>
    <row r="81" spans="1:16" ht="25.5">
      <c r="A81" t="s">
        <v>50</v>
      </c>
      <c s="34" t="s">
        <v>122</v>
      </c>
      <c s="34" t="s">
        <v>2286</v>
      </c>
      <c s="35" t="s">
        <v>5</v>
      </c>
      <c s="6" t="s">
        <v>2287</v>
      </c>
      <c s="36" t="s">
        <v>75</v>
      </c>
      <c s="37">
        <v>1</v>
      </c>
      <c s="36">
        <v>0</v>
      </c>
      <c s="36">
        <f>ROUND(G81*H81,6)</f>
      </c>
      <c r="L81" s="38">
        <v>0</v>
      </c>
      <c s="32">
        <f>ROUND(ROUND(L81,2)*ROUND(G81,3),2)</f>
      </c>
      <c s="36" t="s">
        <v>970</v>
      </c>
      <c>
        <f>(M81*21)/100</f>
      </c>
      <c t="s">
        <v>28</v>
      </c>
    </row>
    <row r="82" spans="1:5" ht="12.75">
      <c r="A82" s="35" t="s">
        <v>56</v>
      </c>
      <c r="E82" s="39" t="s">
        <v>5</v>
      </c>
    </row>
    <row r="83" spans="1:5" ht="12.75">
      <c r="A83" s="35" t="s">
        <v>57</v>
      </c>
      <c r="E83" s="40" t="s">
        <v>2353</v>
      </c>
    </row>
    <row r="84" spans="1:5" ht="63.75">
      <c r="A84" t="s">
        <v>58</v>
      </c>
      <c r="E84" s="39" t="s">
        <v>2293</v>
      </c>
    </row>
    <row r="85" spans="1:16" ht="25.5">
      <c r="A85" t="s">
        <v>50</v>
      </c>
      <c s="34" t="s">
        <v>126</v>
      </c>
      <c s="34" t="s">
        <v>2294</v>
      </c>
      <c s="35" t="s">
        <v>5</v>
      </c>
      <c s="6" t="s">
        <v>2295</v>
      </c>
      <c s="36" t="s">
        <v>75</v>
      </c>
      <c s="37">
        <v>1</v>
      </c>
      <c s="36">
        <v>0</v>
      </c>
      <c s="36">
        <f>ROUND(G85*H85,6)</f>
      </c>
      <c r="L85" s="38">
        <v>0</v>
      </c>
      <c s="32">
        <f>ROUND(ROUND(L85,2)*ROUND(G85,3),2)</f>
      </c>
      <c s="36" t="s">
        <v>970</v>
      </c>
      <c>
        <f>(M85*21)/100</f>
      </c>
      <c t="s">
        <v>28</v>
      </c>
    </row>
    <row r="86" spans="1:5" ht="12.75">
      <c r="A86" s="35" t="s">
        <v>56</v>
      </c>
      <c r="E86" s="39" t="s">
        <v>5</v>
      </c>
    </row>
    <row r="87" spans="1:5" ht="12.75">
      <c r="A87" s="35" t="s">
        <v>57</v>
      </c>
      <c r="E87" s="40" t="s">
        <v>2353</v>
      </c>
    </row>
    <row r="88" spans="1:5" ht="38.25">
      <c r="A88" t="s">
        <v>58</v>
      </c>
      <c r="E88" s="39" t="s">
        <v>2562</v>
      </c>
    </row>
    <row r="89" spans="1:16" ht="12.75">
      <c r="A89" t="s">
        <v>50</v>
      </c>
      <c s="34" t="s">
        <v>129</v>
      </c>
      <c s="34" t="s">
        <v>2453</v>
      </c>
      <c s="35" t="s">
        <v>5</v>
      </c>
      <c s="6" t="s">
        <v>2454</v>
      </c>
      <c s="36" t="s">
        <v>75</v>
      </c>
      <c s="37">
        <v>1</v>
      </c>
      <c s="36">
        <v>0</v>
      </c>
      <c s="36">
        <f>ROUND(G89*H89,6)</f>
      </c>
      <c r="L89" s="38">
        <v>0</v>
      </c>
      <c s="32">
        <f>ROUND(ROUND(L89,2)*ROUND(G89,3),2)</f>
      </c>
      <c s="36" t="s">
        <v>970</v>
      </c>
      <c>
        <f>(M89*21)/100</f>
      </c>
      <c t="s">
        <v>28</v>
      </c>
    </row>
    <row r="90" spans="1:5" ht="12.75">
      <c r="A90" s="35" t="s">
        <v>56</v>
      </c>
      <c r="E90" s="39" t="s">
        <v>5</v>
      </c>
    </row>
    <row r="91" spans="1:5" ht="12.75">
      <c r="A91" s="35" t="s">
        <v>57</v>
      </c>
      <c r="E91" s="40" t="s">
        <v>2353</v>
      </c>
    </row>
    <row r="92" spans="1:5" ht="38.25">
      <c r="A92" t="s">
        <v>58</v>
      </c>
      <c r="E92" s="39" t="s">
        <v>2455</v>
      </c>
    </row>
    <row r="93" spans="1:16" ht="12.75">
      <c r="A93" t="s">
        <v>50</v>
      </c>
      <c s="34" t="s">
        <v>134</v>
      </c>
      <c s="34" t="s">
        <v>2298</v>
      </c>
      <c s="35" t="s">
        <v>5</v>
      </c>
      <c s="6" t="s">
        <v>2299</v>
      </c>
      <c s="36" t="s">
        <v>54</v>
      </c>
      <c s="37">
        <v>24</v>
      </c>
      <c s="36">
        <v>0</v>
      </c>
      <c s="36">
        <f>ROUND(G93*H93,6)</f>
      </c>
      <c r="L93" s="38">
        <v>0</v>
      </c>
      <c s="32">
        <f>ROUND(ROUND(L93,2)*ROUND(G93,3),2)</f>
      </c>
      <c s="36" t="s">
        <v>970</v>
      </c>
      <c>
        <f>(M93*21)/100</f>
      </c>
      <c t="s">
        <v>28</v>
      </c>
    </row>
    <row r="94" spans="1:5" ht="12.75">
      <c r="A94" s="35" t="s">
        <v>56</v>
      </c>
      <c r="E94" s="39" t="s">
        <v>5</v>
      </c>
    </row>
    <row r="95" spans="1:5" ht="12.75">
      <c r="A95" s="35" t="s">
        <v>57</v>
      </c>
      <c r="E95" s="40" t="s">
        <v>2353</v>
      </c>
    </row>
    <row r="96" spans="1:5" ht="38.25">
      <c r="A96" t="s">
        <v>58</v>
      </c>
      <c r="E96" s="39" t="s">
        <v>2458</v>
      </c>
    </row>
    <row r="97" spans="1:16" ht="12.75">
      <c r="A97" t="s">
        <v>50</v>
      </c>
      <c s="34" t="s">
        <v>137</v>
      </c>
      <c s="34" t="s">
        <v>968</v>
      </c>
      <c s="35" t="s">
        <v>5</v>
      </c>
      <c s="6" t="s">
        <v>969</v>
      </c>
      <c s="36" t="s">
        <v>54</v>
      </c>
      <c s="37">
        <v>12</v>
      </c>
      <c s="36">
        <v>0</v>
      </c>
      <c s="36">
        <f>ROUND(G97*H97,6)</f>
      </c>
      <c r="L97" s="38">
        <v>0</v>
      </c>
      <c s="32">
        <f>ROUND(ROUND(L97,2)*ROUND(G97,3),2)</f>
      </c>
      <c s="36" t="s">
        <v>970</v>
      </c>
      <c>
        <f>(M97*21)/100</f>
      </c>
      <c t="s">
        <v>28</v>
      </c>
    </row>
    <row r="98" spans="1:5" ht="12.75">
      <c r="A98" s="35" t="s">
        <v>56</v>
      </c>
      <c r="E98" s="39" t="s">
        <v>5</v>
      </c>
    </row>
    <row r="99" spans="1:5" ht="12.75">
      <c r="A99" s="35" t="s">
        <v>57</v>
      </c>
      <c r="E99" s="40" t="s">
        <v>2353</v>
      </c>
    </row>
    <row r="100" spans="1:5" ht="38.25">
      <c r="A100" t="s">
        <v>58</v>
      </c>
      <c r="E100" s="39" t="s">
        <v>2568</v>
      </c>
    </row>
    <row r="101" spans="1:16" ht="12.75">
      <c r="A101" t="s">
        <v>50</v>
      </c>
      <c s="34" t="s">
        <v>140</v>
      </c>
      <c s="34" t="s">
        <v>972</v>
      </c>
      <c s="35" t="s">
        <v>5</v>
      </c>
      <c s="6" t="s">
        <v>973</v>
      </c>
      <c s="36" t="s">
        <v>54</v>
      </c>
      <c s="37">
        <v>12</v>
      </c>
      <c s="36">
        <v>0</v>
      </c>
      <c s="36">
        <f>ROUND(G101*H101,6)</f>
      </c>
      <c r="L101" s="38">
        <v>0</v>
      </c>
      <c s="32">
        <f>ROUND(ROUND(L101,2)*ROUND(G101,3),2)</f>
      </c>
      <c s="36" t="s">
        <v>970</v>
      </c>
      <c>
        <f>(M101*21)/100</f>
      </c>
      <c t="s">
        <v>28</v>
      </c>
    </row>
    <row r="102" spans="1:5" ht="12.75">
      <c r="A102" s="35" t="s">
        <v>56</v>
      </c>
      <c r="E102" s="39" t="s">
        <v>5</v>
      </c>
    </row>
    <row r="103" spans="1:5" ht="12.75">
      <c r="A103" s="35" t="s">
        <v>57</v>
      </c>
      <c r="E103" s="40" t="s">
        <v>2353</v>
      </c>
    </row>
    <row r="104" spans="1:5" ht="38.25">
      <c r="A104" t="s">
        <v>58</v>
      </c>
      <c r="E104" s="39" t="s">
        <v>2459</v>
      </c>
    </row>
    <row r="105" spans="1:16" ht="12.75">
      <c r="A105" t="s">
        <v>50</v>
      </c>
      <c s="34" t="s">
        <v>143</v>
      </c>
      <c s="34" t="s">
        <v>974</v>
      </c>
      <c s="35" t="s">
        <v>5</v>
      </c>
      <c s="6" t="s">
        <v>975</v>
      </c>
      <c s="36" t="s">
        <v>54</v>
      </c>
      <c s="37">
        <v>12</v>
      </c>
      <c s="36">
        <v>0</v>
      </c>
      <c s="36">
        <f>ROUND(G105*H105,6)</f>
      </c>
      <c r="L105" s="38">
        <v>0</v>
      </c>
      <c s="32">
        <f>ROUND(ROUND(L105,2)*ROUND(G105,3),2)</f>
      </c>
      <c s="36" t="s">
        <v>970</v>
      </c>
      <c>
        <f>(M105*21)/100</f>
      </c>
      <c t="s">
        <v>28</v>
      </c>
    </row>
    <row r="106" spans="1:5" ht="12.75">
      <c r="A106" s="35" t="s">
        <v>56</v>
      </c>
      <c r="E106" s="39" t="s">
        <v>5</v>
      </c>
    </row>
    <row r="107" spans="1:5" ht="12.75">
      <c r="A107" s="35" t="s">
        <v>57</v>
      </c>
      <c r="E107" s="40" t="s">
        <v>2353</v>
      </c>
    </row>
    <row r="108" spans="1:5" ht="38.25">
      <c r="A108" t="s">
        <v>58</v>
      </c>
      <c r="E108" s="39" t="s">
        <v>2460</v>
      </c>
    </row>
    <row r="109" spans="1:16" ht="12.75">
      <c r="A109" t="s">
        <v>50</v>
      </c>
      <c s="34" t="s">
        <v>147</v>
      </c>
      <c s="34" t="s">
        <v>2676</v>
      </c>
      <c s="35" t="s">
        <v>5</v>
      </c>
      <c s="6" t="s">
        <v>2677</v>
      </c>
      <c s="36" t="s">
        <v>54</v>
      </c>
      <c s="37">
        <v>12</v>
      </c>
      <c s="36">
        <v>0</v>
      </c>
      <c s="36">
        <f>ROUND(G109*H109,6)</f>
      </c>
      <c r="L109" s="38">
        <v>0</v>
      </c>
      <c s="32">
        <f>ROUND(ROUND(L109,2)*ROUND(G109,3),2)</f>
      </c>
      <c s="36" t="s">
        <v>970</v>
      </c>
      <c>
        <f>(M109*21)/100</f>
      </c>
      <c t="s">
        <v>28</v>
      </c>
    </row>
    <row r="110" spans="1:5" ht="12.75">
      <c r="A110" s="35" t="s">
        <v>56</v>
      </c>
      <c r="E110" s="39" t="s">
        <v>5</v>
      </c>
    </row>
    <row r="111" spans="1:5" ht="12.75">
      <c r="A111" s="35" t="s">
        <v>57</v>
      </c>
      <c r="E111" s="40" t="s">
        <v>2353</v>
      </c>
    </row>
    <row r="112" spans="1:5" ht="38.25">
      <c r="A112" t="s">
        <v>58</v>
      </c>
      <c r="E112" s="39" t="s">
        <v>2678</v>
      </c>
    </row>
    <row r="113" spans="1:16" ht="25.5">
      <c r="A113" t="s">
        <v>50</v>
      </c>
      <c s="34" t="s">
        <v>151</v>
      </c>
      <c s="34" t="s">
        <v>2701</v>
      </c>
      <c s="35" t="s">
        <v>5</v>
      </c>
      <c s="6" t="s">
        <v>2702</v>
      </c>
      <c s="36" t="s">
        <v>54</v>
      </c>
      <c s="37">
        <v>96</v>
      </c>
      <c s="36">
        <v>0</v>
      </c>
      <c s="36">
        <f>ROUND(G113*H113,6)</f>
      </c>
      <c r="L113" s="38">
        <v>0</v>
      </c>
      <c s="32">
        <f>ROUND(ROUND(L113,2)*ROUND(G113,3),2)</f>
      </c>
      <c s="36" t="s">
        <v>970</v>
      </c>
      <c>
        <f>(M113*21)/100</f>
      </c>
      <c t="s">
        <v>28</v>
      </c>
    </row>
    <row r="114" spans="1:5" ht="12.75">
      <c r="A114" s="35" t="s">
        <v>56</v>
      </c>
      <c r="E114" s="39" t="s">
        <v>5</v>
      </c>
    </row>
    <row r="115" spans="1:5" ht="12.75">
      <c r="A115" s="35" t="s">
        <v>57</v>
      </c>
      <c r="E115" s="40" t="s">
        <v>2353</v>
      </c>
    </row>
    <row r="116" spans="1:5" ht="89.25">
      <c r="A116" t="s">
        <v>58</v>
      </c>
      <c r="E116" s="39" t="s">
        <v>2703</v>
      </c>
    </row>
    <row r="117" spans="1:13" ht="12.75">
      <c r="A117" t="s">
        <v>47</v>
      </c>
      <c r="C117" s="31" t="s">
        <v>2467</v>
      </c>
      <c r="E117" s="33" t="s">
        <v>2468</v>
      </c>
      <c r="J117" s="32">
        <f>0</f>
      </c>
      <c s="32">
        <f>0</f>
      </c>
      <c s="32">
        <f>0+L118</f>
      </c>
      <c s="32">
        <f>0+M118</f>
      </c>
    </row>
    <row r="118" spans="1:16" ht="12.75">
      <c r="A118" t="s">
        <v>50</v>
      </c>
      <c s="34" t="s">
        <v>155</v>
      </c>
      <c s="34" t="s">
        <v>2475</v>
      </c>
      <c s="35" t="s">
        <v>5</v>
      </c>
      <c s="6" t="s">
        <v>2476</v>
      </c>
      <c s="36" t="s">
        <v>68</v>
      </c>
      <c s="37">
        <v>2</v>
      </c>
      <c s="36">
        <v>0</v>
      </c>
      <c s="36">
        <f>ROUND(G118*H118,6)</f>
      </c>
      <c r="L118" s="38">
        <v>0</v>
      </c>
      <c s="32">
        <f>ROUND(ROUND(L118,2)*ROUND(G118,3),2)</f>
      </c>
      <c s="36" t="s">
        <v>970</v>
      </c>
      <c>
        <f>(M118*21)/100</f>
      </c>
      <c t="s">
        <v>28</v>
      </c>
    </row>
    <row r="119" spans="1:5" ht="12.75">
      <c r="A119" s="35" t="s">
        <v>56</v>
      </c>
      <c r="E119" s="39" t="s">
        <v>5</v>
      </c>
    </row>
    <row r="120" spans="1:5" ht="12.75">
      <c r="A120" s="35" t="s">
        <v>57</v>
      </c>
      <c r="E120" s="40" t="s">
        <v>2353</v>
      </c>
    </row>
    <row r="121" spans="1:5" ht="25.5">
      <c r="A121" t="s">
        <v>58</v>
      </c>
      <c r="E121" s="39" t="s">
        <v>2477</v>
      </c>
    </row>
    <row r="122" spans="1:13" ht="12.75">
      <c r="A122" t="s">
        <v>47</v>
      </c>
      <c r="C122" s="31" t="s">
        <v>551</v>
      </c>
      <c r="E122" s="33" t="s">
        <v>552</v>
      </c>
      <c r="J122" s="32">
        <f>0</f>
      </c>
      <c s="32">
        <f>0</f>
      </c>
      <c s="32">
        <f>0+L123+L127</f>
      </c>
      <c s="32">
        <f>0+M123+M127</f>
      </c>
    </row>
    <row r="123" spans="1:16" ht="25.5">
      <c r="A123" t="s">
        <v>50</v>
      </c>
      <c s="34" t="s">
        <v>158</v>
      </c>
      <c s="34" t="s">
        <v>1184</v>
      </c>
      <c s="35" t="s">
        <v>555</v>
      </c>
      <c s="6" t="s">
        <v>2479</v>
      </c>
      <c s="36" t="s">
        <v>557</v>
      </c>
      <c s="37">
        <v>2</v>
      </c>
      <c s="36">
        <v>0</v>
      </c>
      <c s="36">
        <f>ROUND(G123*H123,6)</f>
      </c>
      <c r="L123" s="38">
        <v>0</v>
      </c>
      <c s="32">
        <f>ROUND(ROUND(L123,2)*ROUND(G123,3),2)</f>
      </c>
      <c s="36" t="s">
        <v>2369</v>
      </c>
      <c>
        <f>(M123*21)/100</f>
      </c>
      <c t="s">
        <v>28</v>
      </c>
    </row>
    <row r="124" spans="1:5" ht="12.75">
      <c r="A124" s="35" t="s">
        <v>56</v>
      </c>
      <c r="E124" s="39" t="s">
        <v>5</v>
      </c>
    </row>
    <row r="125" spans="1:5" ht="12.75">
      <c r="A125" s="35" t="s">
        <v>57</v>
      </c>
      <c r="E125" s="40" t="s">
        <v>2353</v>
      </c>
    </row>
    <row r="126" spans="1:5" ht="153">
      <c r="A126" t="s">
        <v>58</v>
      </c>
      <c r="E126" s="39" t="s">
        <v>2478</v>
      </c>
    </row>
    <row r="127" spans="1:16" ht="25.5">
      <c r="A127" t="s">
        <v>50</v>
      </c>
      <c s="34" t="s">
        <v>162</v>
      </c>
      <c s="34" t="s">
        <v>2480</v>
      </c>
      <c s="35" t="s">
        <v>555</v>
      </c>
      <c s="6" t="s">
        <v>2481</v>
      </c>
      <c s="36" t="s">
        <v>557</v>
      </c>
      <c s="37">
        <v>2</v>
      </c>
      <c s="36">
        <v>0</v>
      </c>
      <c s="36">
        <f>ROUND(G127*H127,6)</f>
      </c>
      <c r="L127" s="38">
        <v>0</v>
      </c>
      <c s="32">
        <f>ROUND(ROUND(L127,2)*ROUND(G127,3),2)</f>
      </c>
      <c s="36" t="s">
        <v>2369</v>
      </c>
      <c>
        <f>(M127*21)/100</f>
      </c>
      <c t="s">
        <v>28</v>
      </c>
    </row>
    <row r="128" spans="1:5" ht="12.75">
      <c r="A128" s="35" t="s">
        <v>56</v>
      </c>
      <c r="E128" s="39" t="s">
        <v>5</v>
      </c>
    </row>
    <row r="129" spans="1:5" ht="12.75">
      <c r="A129" s="35" t="s">
        <v>57</v>
      </c>
      <c r="E129" s="40" t="s">
        <v>2353</v>
      </c>
    </row>
    <row r="130" spans="1:5" ht="153">
      <c r="A130" t="s">
        <v>58</v>
      </c>
      <c r="E130" s="39" t="s">
        <v>2478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2704</v>
      </c>
      <c s="41">
        <f>Rekapitulace!C46</f>
      </c>
      <c s="20" t="s">
        <v>0</v>
      </c>
      <c t="s">
        <v>23</v>
      </c>
      <c t="s">
        <v>28</v>
      </c>
    </row>
    <row r="4" spans="1:16" ht="32" customHeight="1">
      <c r="A4" s="24" t="s">
        <v>20</v>
      </c>
      <c s="25" t="s">
        <v>29</v>
      </c>
      <c s="27" t="s">
        <v>2704</v>
      </c>
      <c r="E4" s="26" t="s">
        <v>2705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COUNTIFS(L8:L419,"=0",A8:A419,"P")+COUNTIFS(L8:L419,"",A8:A419,"P")+SUM(Q8:Q419)</f>
      </c>
    </row>
    <row r="8" spans="1:13" ht="12.75">
      <c r="A8" t="s">
        <v>45</v>
      </c>
      <c r="C8" s="28" t="s">
        <v>2708</v>
      </c>
      <c r="E8" s="30" t="s">
        <v>2707</v>
      </c>
      <c r="J8" s="29">
        <f>0+J9+J42+J51+J108+J149+J202+J215+J300+J385+J398</f>
      </c>
      <c s="29">
        <f>0+K9+K42+K51+K108+K149+K202+K215+K300+K385+K398</f>
      </c>
      <c s="29">
        <f>0+L9+L42+L51+L108+L149+L202+L215+L300+L385+L398</f>
      </c>
      <c s="29">
        <f>0+M9+M42+M51+M108+M149+M202+M215+M300+M385+M398</f>
      </c>
    </row>
    <row r="9" spans="1:13" ht="12.75">
      <c r="A9" t="s">
        <v>47</v>
      </c>
      <c r="C9" s="31" t="s">
        <v>51</v>
      </c>
      <c r="E9" s="33" t="s">
        <v>60</v>
      </c>
      <c r="J9" s="32">
        <f>0</f>
      </c>
      <c s="32">
        <f>0</f>
      </c>
      <c s="32">
        <f>0+L10+L14+L18+L22+L26+L30+L34+L38</f>
      </c>
      <c s="32">
        <f>0+M10+M14+M18+M22+M26+M30+M34+M38</f>
      </c>
    </row>
    <row r="10" spans="1:16" ht="12.75">
      <c r="A10" t="s">
        <v>50</v>
      </c>
      <c s="34" t="s">
        <v>51</v>
      </c>
      <c s="34" t="s">
        <v>2486</v>
      </c>
      <c s="35" t="s">
        <v>5</v>
      </c>
      <c s="6" t="s">
        <v>2487</v>
      </c>
      <c s="36" t="s">
        <v>68</v>
      </c>
      <c s="37">
        <v>30</v>
      </c>
      <c s="36">
        <v>0</v>
      </c>
      <c s="36">
        <f>ROUND(G10*H10,6)</f>
      </c>
      <c r="L10" s="38">
        <v>0</v>
      </c>
      <c s="32">
        <f>ROUND(ROUND(L10,2)*ROUND(G10,3),2)</f>
      </c>
      <c s="36" t="s">
        <v>970</v>
      </c>
      <c>
        <f>(M10*21)/100</f>
      </c>
      <c t="s">
        <v>28</v>
      </c>
    </row>
    <row r="11" spans="1:5" ht="12.75">
      <c r="A11" s="35" t="s">
        <v>56</v>
      </c>
      <c r="E11" s="39" t="s">
        <v>5</v>
      </c>
    </row>
    <row r="12" spans="1:5" ht="12.75">
      <c r="A12" s="35" t="s">
        <v>57</v>
      </c>
      <c r="E12" s="40" t="s">
        <v>2353</v>
      </c>
    </row>
    <row r="13" spans="1:5" ht="12.75">
      <c r="A13" t="s">
        <v>58</v>
      </c>
      <c r="E13" s="39" t="s">
        <v>2488</v>
      </c>
    </row>
    <row r="14" spans="1:16" ht="12.75">
      <c r="A14" t="s">
        <v>50</v>
      </c>
      <c s="34" t="s">
        <v>28</v>
      </c>
      <c s="34" t="s">
        <v>2709</v>
      </c>
      <c s="35" t="s">
        <v>5</v>
      </c>
      <c s="6" t="s">
        <v>2710</v>
      </c>
      <c s="36" t="s">
        <v>68</v>
      </c>
      <c s="37">
        <v>20</v>
      </c>
      <c s="36">
        <v>0</v>
      </c>
      <c s="36">
        <f>ROUND(G14*H14,6)</f>
      </c>
      <c r="L14" s="38">
        <v>0</v>
      </c>
      <c s="32">
        <f>ROUND(ROUND(L14,2)*ROUND(G14,3),2)</f>
      </c>
      <c s="36" t="s">
        <v>970</v>
      </c>
      <c>
        <f>(M14*21)/100</f>
      </c>
      <c t="s">
        <v>28</v>
      </c>
    </row>
    <row r="15" spans="1:5" ht="12.75">
      <c r="A15" s="35" t="s">
        <v>56</v>
      </c>
      <c r="E15" s="39" t="s">
        <v>5</v>
      </c>
    </row>
    <row r="16" spans="1:5" ht="12.75">
      <c r="A16" s="35" t="s">
        <v>57</v>
      </c>
      <c r="E16" s="40" t="s">
        <v>2353</v>
      </c>
    </row>
    <row r="17" spans="1:5" ht="25.5">
      <c r="A17" t="s">
        <v>58</v>
      </c>
      <c r="E17" s="39" t="s">
        <v>2711</v>
      </c>
    </row>
    <row r="18" spans="1:16" ht="12.75">
      <c r="A18" t="s">
        <v>50</v>
      </c>
      <c s="34" t="s">
        <v>26</v>
      </c>
      <c s="34" t="s">
        <v>2712</v>
      </c>
      <c s="35" t="s">
        <v>5</v>
      </c>
      <c s="6" t="s">
        <v>2713</v>
      </c>
      <c s="36" t="s">
        <v>63</v>
      </c>
      <c s="37">
        <v>3</v>
      </c>
      <c s="36">
        <v>0</v>
      </c>
      <c s="36">
        <f>ROUND(G18*H18,6)</f>
      </c>
      <c r="L18" s="38">
        <v>0</v>
      </c>
      <c s="32">
        <f>ROUND(ROUND(L18,2)*ROUND(G18,3),2)</f>
      </c>
      <c s="36" t="s">
        <v>970</v>
      </c>
      <c>
        <f>(M18*21)/100</f>
      </c>
      <c t="s">
        <v>28</v>
      </c>
    </row>
    <row r="19" spans="1:5" ht="12.75">
      <c r="A19" s="35" t="s">
        <v>56</v>
      </c>
      <c r="E19" s="39" t="s">
        <v>5</v>
      </c>
    </row>
    <row r="20" spans="1:5" ht="12.75">
      <c r="A20" s="35" t="s">
        <v>57</v>
      </c>
      <c r="E20" s="40" t="s">
        <v>2353</v>
      </c>
    </row>
    <row r="21" spans="1:5" ht="63.75">
      <c r="A21" t="s">
        <v>58</v>
      </c>
      <c r="E21" s="39" t="s">
        <v>1074</v>
      </c>
    </row>
    <row r="22" spans="1:16" ht="25.5">
      <c r="A22" t="s">
        <v>50</v>
      </c>
      <c s="34" t="s">
        <v>65</v>
      </c>
      <c s="34" t="s">
        <v>2714</v>
      </c>
      <c s="35" t="s">
        <v>5</v>
      </c>
      <c s="6" t="s">
        <v>2715</v>
      </c>
      <c s="36" t="s">
        <v>63</v>
      </c>
      <c s="37">
        <v>2</v>
      </c>
      <c s="36">
        <v>0</v>
      </c>
      <c s="36">
        <f>ROUND(G22*H22,6)</f>
      </c>
      <c r="L22" s="38">
        <v>0</v>
      </c>
      <c s="32">
        <f>ROUND(ROUND(L22,2)*ROUND(G22,3),2)</f>
      </c>
      <c s="36" t="s">
        <v>970</v>
      </c>
      <c>
        <f>(M22*21)/100</f>
      </c>
      <c t="s">
        <v>28</v>
      </c>
    </row>
    <row r="23" spans="1:5" ht="12.75">
      <c r="A23" s="35" t="s">
        <v>56</v>
      </c>
      <c r="E23" s="39" t="s">
        <v>5</v>
      </c>
    </row>
    <row r="24" spans="1:5" ht="12.75">
      <c r="A24" s="35" t="s">
        <v>57</v>
      </c>
      <c r="E24" s="40" t="s">
        <v>2353</v>
      </c>
    </row>
    <row r="25" spans="1:5" ht="63.75">
      <c r="A25" t="s">
        <v>58</v>
      </c>
      <c r="E25" s="39" t="s">
        <v>1074</v>
      </c>
    </row>
    <row r="26" spans="1:16" ht="12.75">
      <c r="A26" t="s">
        <v>50</v>
      </c>
      <c s="34" t="s">
        <v>72</v>
      </c>
      <c s="34" t="s">
        <v>1607</v>
      </c>
      <c s="35" t="s">
        <v>5</v>
      </c>
      <c s="6" t="s">
        <v>1608</v>
      </c>
      <c s="36" t="s">
        <v>63</v>
      </c>
      <c s="37">
        <v>5</v>
      </c>
      <c s="36">
        <v>0</v>
      </c>
      <c s="36">
        <f>ROUND(G26*H26,6)</f>
      </c>
      <c r="L26" s="38">
        <v>0</v>
      </c>
      <c s="32">
        <f>ROUND(ROUND(L26,2)*ROUND(G26,3),2)</f>
      </c>
      <c s="36" t="s">
        <v>970</v>
      </c>
      <c>
        <f>(M26*21)/100</f>
      </c>
      <c t="s">
        <v>28</v>
      </c>
    </row>
    <row r="27" spans="1:5" ht="12.75">
      <c r="A27" s="35" t="s">
        <v>56</v>
      </c>
      <c r="E27" s="39" t="s">
        <v>5</v>
      </c>
    </row>
    <row r="28" spans="1:5" ht="12.75">
      <c r="A28" s="35" t="s">
        <v>57</v>
      </c>
      <c r="E28" s="40" t="s">
        <v>2353</v>
      </c>
    </row>
    <row r="29" spans="1:5" ht="229.5">
      <c r="A29" t="s">
        <v>58</v>
      </c>
      <c r="E29" s="39" t="s">
        <v>2494</v>
      </c>
    </row>
    <row r="30" spans="1:16" ht="12.75">
      <c r="A30" t="s">
        <v>50</v>
      </c>
      <c s="34" t="s">
        <v>27</v>
      </c>
      <c s="34" t="s">
        <v>2492</v>
      </c>
      <c s="35" t="s">
        <v>5</v>
      </c>
      <c s="6" t="s">
        <v>2493</v>
      </c>
      <c s="36" t="s">
        <v>63</v>
      </c>
      <c s="37">
        <v>2</v>
      </c>
      <c s="36">
        <v>0</v>
      </c>
      <c s="36">
        <f>ROUND(G30*H30,6)</f>
      </c>
      <c r="L30" s="38">
        <v>0</v>
      </c>
      <c s="32">
        <f>ROUND(ROUND(L30,2)*ROUND(G30,3),2)</f>
      </c>
      <c s="36" t="s">
        <v>970</v>
      </c>
      <c>
        <f>(M30*21)/100</f>
      </c>
      <c t="s">
        <v>28</v>
      </c>
    </row>
    <row r="31" spans="1:5" ht="12.75">
      <c r="A31" s="35" t="s">
        <v>56</v>
      </c>
      <c r="E31" s="39" t="s">
        <v>5</v>
      </c>
    </row>
    <row r="32" spans="1:5" ht="12.75">
      <c r="A32" s="35" t="s">
        <v>57</v>
      </c>
      <c r="E32" s="40" t="s">
        <v>2353</v>
      </c>
    </row>
    <row r="33" spans="1:5" ht="229.5">
      <c r="A33" t="s">
        <v>58</v>
      </c>
      <c r="E33" s="39" t="s">
        <v>2494</v>
      </c>
    </row>
    <row r="34" spans="1:16" ht="12.75">
      <c r="A34" t="s">
        <v>50</v>
      </c>
      <c s="34" t="s">
        <v>70</v>
      </c>
      <c s="34" t="s">
        <v>61</v>
      </c>
      <c s="35" t="s">
        <v>5</v>
      </c>
      <c s="6" t="s">
        <v>62</v>
      </c>
      <c s="36" t="s">
        <v>63</v>
      </c>
      <c s="37">
        <v>7</v>
      </c>
      <c s="36">
        <v>0</v>
      </c>
      <c s="36">
        <f>ROUND(G34*H34,6)</f>
      </c>
      <c r="L34" s="38">
        <v>0</v>
      </c>
      <c s="32">
        <f>ROUND(ROUND(L34,2)*ROUND(G34,3),2)</f>
      </c>
      <c s="36" t="s">
        <v>970</v>
      </c>
      <c>
        <f>(M34*21)/100</f>
      </c>
      <c t="s">
        <v>28</v>
      </c>
    </row>
    <row r="35" spans="1:5" ht="12.75">
      <c r="A35" s="35" t="s">
        <v>56</v>
      </c>
      <c r="E35" s="39" t="s">
        <v>5</v>
      </c>
    </row>
    <row r="36" spans="1:5" ht="12.75">
      <c r="A36" s="35" t="s">
        <v>57</v>
      </c>
      <c r="E36" s="40" t="s">
        <v>2353</v>
      </c>
    </row>
    <row r="37" spans="1:5" ht="153">
      <c r="A37" t="s">
        <v>58</v>
      </c>
      <c r="E37" s="39" t="s">
        <v>2495</v>
      </c>
    </row>
    <row r="38" spans="1:16" ht="12.75">
      <c r="A38" t="s">
        <v>50</v>
      </c>
      <c s="34" t="s">
        <v>83</v>
      </c>
      <c s="34" t="s">
        <v>1712</v>
      </c>
      <c s="35" t="s">
        <v>5</v>
      </c>
      <c s="6" t="s">
        <v>1713</v>
      </c>
      <c s="36" t="s">
        <v>68</v>
      </c>
      <c s="37">
        <v>30</v>
      </c>
      <c s="36">
        <v>0</v>
      </c>
      <c s="36">
        <f>ROUND(G38*H38,6)</f>
      </c>
      <c r="L38" s="38">
        <v>0</v>
      </c>
      <c s="32">
        <f>ROUND(ROUND(L38,2)*ROUND(G38,3),2)</f>
      </c>
      <c s="36" t="s">
        <v>970</v>
      </c>
      <c>
        <f>(M38*21)/100</f>
      </c>
      <c t="s">
        <v>28</v>
      </c>
    </row>
    <row r="39" spans="1:5" ht="12.75">
      <c r="A39" s="35" t="s">
        <v>56</v>
      </c>
      <c r="E39" s="39" t="s">
        <v>5</v>
      </c>
    </row>
    <row r="40" spans="1:5" ht="12.75">
      <c r="A40" s="35" t="s">
        <v>57</v>
      </c>
      <c r="E40" s="40" t="s">
        <v>2353</v>
      </c>
    </row>
    <row r="41" spans="1:5" ht="38.25">
      <c r="A41" t="s">
        <v>58</v>
      </c>
      <c r="E41" s="39" t="s">
        <v>1715</v>
      </c>
    </row>
    <row r="42" spans="1:13" ht="12.75">
      <c r="A42" t="s">
        <v>47</v>
      </c>
      <c r="C42" s="31" t="s">
        <v>72</v>
      </c>
      <c r="E42" s="33" t="s">
        <v>2716</v>
      </c>
      <c r="J42" s="32">
        <f>0</f>
      </c>
      <c s="32">
        <f>0</f>
      </c>
      <c s="32">
        <f>0+L43+L47</f>
      </c>
      <c s="32">
        <f>0+M43+M47</f>
      </c>
    </row>
    <row r="43" spans="1:16" ht="12.75">
      <c r="A43" t="s">
        <v>50</v>
      </c>
      <c s="34" t="s">
        <v>87</v>
      </c>
      <c s="34" t="s">
        <v>2717</v>
      </c>
      <c s="35" t="s">
        <v>5</v>
      </c>
      <c s="6" t="s">
        <v>2718</v>
      </c>
      <c s="36" t="s">
        <v>63</v>
      </c>
      <c s="37">
        <v>2</v>
      </c>
      <c s="36">
        <v>0</v>
      </c>
      <c s="36">
        <f>ROUND(G43*H43,6)</f>
      </c>
      <c r="L43" s="38">
        <v>0</v>
      </c>
      <c s="32">
        <f>ROUND(ROUND(L43,2)*ROUND(G43,3),2)</f>
      </c>
      <c s="36" t="s">
        <v>970</v>
      </c>
      <c>
        <f>(M43*21)/100</f>
      </c>
      <c t="s">
        <v>28</v>
      </c>
    </row>
    <row r="44" spans="1:5" ht="12.75">
      <c r="A44" s="35" t="s">
        <v>56</v>
      </c>
      <c r="E44" s="39" t="s">
        <v>5</v>
      </c>
    </row>
    <row r="45" spans="1:5" ht="12.75">
      <c r="A45" s="35" t="s">
        <v>57</v>
      </c>
      <c r="E45" s="40" t="s">
        <v>2353</v>
      </c>
    </row>
    <row r="46" spans="1:5" ht="38.25">
      <c r="A46" t="s">
        <v>58</v>
      </c>
      <c r="E46" s="39" t="s">
        <v>2719</v>
      </c>
    </row>
    <row r="47" spans="1:16" ht="12.75">
      <c r="A47" t="s">
        <v>50</v>
      </c>
      <c s="34" t="s">
        <v>91</v>
      </c>
      <c s="34" t="s">
        <v>2720</v>
      </c>
      <c s="35" t="s">
        <v>5</v>
      </c>
      <c s="6" t="s">
        <v>2721</v>
      </c>
      <c s="36" t="s">
        <v>68</v>
      </c>
      <c s="37">
        <v>10</v>
      </c>
      <c s="36">
        <v>0</v>
      </c>
      <c s="36">
        <f>ROUND(G47*H47,6)</f>
      </c>
      <c r="L47" s="38">
        <v>0</v>
      </c>
      <c s="32">
        <f>ROUND(ROUND(L47,2)*ROUND(G47,3),2)</f>
      </c>
      <c s="36" t="s">
        <v>970</v>
      </c>
      <c>
        <f>(M47*21)/100</f>
      </c>
      <c t="s">
        <v>28</v>
      </c>
    </row>
    <row r="48" spans="1:5" ht="12.75">
      <c r="A48" s="35" t="s">
        <v>56</v>
      </c>
      <c r="E48" s="39" t="s">
        <v>5</v>
      </c>
    </row>
    <row r="49" spans="1:5" ht="12.75">
      <c r="A49" s="35" t="s">
        <v>57</v>
      </c>
      <c r="E49" s="40" t="s">
        <v>2353</v>
      </c>
    </row>
    <row r="50" spans="1:5" ht="102">
      <c r="A50" t="s">
        <v>58</v>
      </c>
      <c r="E50" s="39" t="s">
        <v>2722</v>
      </c>
    </row>
    <row r="51" spans="1:13" ht="12.75">
      <c r="A51" t="s">
        <v>47</v>
      </c>
      <c r="C51" s="31" t="s">
        <v>314</v>
      </c>
      <c r="E51" s="33" t="s">
        <v>2089</v>
      </c>
      <c r="J51" s="32">
        <f>0</f>
      </c>
      <c s="32">
        <f>0</f>
      </c>
      <c s="32">
        <f>0+L52+L56+L60+L64+L68+L72+L76+L80+L84+L88+L92+L96+L100+L104</f>
      </c>
      <c s="32">
        <f>0+M52+M56+M60+M64+M68+M72+M76+M80+M84+M88+M92+M96+M100+M104</f>
      </c>
    </row>
    <row r="52" spans="1:16" ht="25.5">
      <c r="A52" t="s">
        <v>50</v>
      </c>
      <c s="34" t="s">
        <v>95</v>
      </c>
      <c s="34" t="s">
        <v>2592</v>
      </c>
      <c s="35" t="s">
        <v>5</v>
      </c>
      <c s="6" t="s">
        <v>2593</v>
      </c>
      <c s="36" t="s">
        <v>79</v>
      </c>
      <c s="37">
        <v>20</v>
      </c>
      <c s="36">
        <v>0</v>
      </c>
      <c s="36">
        <f>ROUND(G52*H52,6)</f>
      </c>
      <c r="L52" s="38">
        <v>0</v>
      </c>
      <c s="32">
        <f>ROUND(ROUND(L52,2)*ROUND(G52,3),2)</f>
      </c>
      <c s="36" t="s">
        <v>970</v>
      </c>
      <c>
        <f>(M52*21)/100</f>
      </c>
      <c t="s">
        <v>28</v>
      </c>
    </row>
    <row r="53" spans="1:5" ht="12.75">
      <c r="A53" s="35" t="s">
        <v>56</v>
      </c>
      <c r="E53" s="39" t="s">
        <v>5</v>
      </c>
    </row>
    <row r="54" spans="1:5" ht="12.75">
      <c r="A54" s="35" t="s">
        <v>57</v>
      </c>
      <c r="E54" s="40" t="s">
        <v>2353</v>
      </c>
    </row>
    <row r="55" spans="1:5" ht="63.75">
      <c r="A55" t="s">
        <v>58</v>
      </c>
      <c r="E55" s="39" t="s">
        <v>2354</v>
      </c>
    </row>
    <row r="56" spans="1:16" ht="25.5">
      <c r="A56" t="s">
        <v>50</v>
      </c>
      <c s="34" t="s">
        <v>99</v>
      </c>
      <c s="34" t="s">
        <v>1785</v>
      </c>
      <c s="35" t="s">
        <v>5</v>
      </c>
      <c s="6" t="s">
        <v>1786</v>
      </c>
      <c s="36" t="s">
        <v>79</v>
      </c>
      <c s="37">
        <v>25</v>
      </c>
      <c s="36">
        <v>0</v>
      </c>
      <c s="36">
        <f>ROUND(G56*H56,6)</f>
      </c>
      <c r="L56" s="38">
        <v>0</v>
      </c>
      <c s="32">
        <f>ROUND(ROUND(L56,2)*ROUND(G56,3),2)</f>
      </c>
      <c s="36" t="s">
        <v>970</v>
      </c>
      <c>
        <f>(M56*21)/100</f>
      </c>
      <c t="s">
        <v>28</v>
      </c>
    </row>
    <row r="57" spans="1:5" ht="12.75">
      <c r="A57" s="35" t="s">
        <v>56</v>
      </c>
      <c r="E57" s="39" t="s">
        <v>5</v>
      </c>
    </row>
    <row r="58" spans="1:5" ht="12.75">
      <c r="A58" s="35" t="s">
        <v>57</v>
      </c>
      <c r="E58" s="40" t="s">
        <v>2353</v>
      </c>
    </row>
    <row r="59" spans="1:5" ht="25.5">
      <c r="A59" t="s">
        <v>58</v>
      </c>
      <c r="E59" s="39" t="s">
        <v>2361</v>
      </c>
    </row>
    <row r="60" spans="1:16" ht="25.5">
      <c r="A60" t="s">
        <v>50</v>
      </c>
      <c s="34" t="s">
        <v>103</v>
      </c>
      <c s="34" t="s">
        <v>821</v>
      </c>
      <c s="35" t="s">
        <v>5</v>
      </c>
      <c s="6" t="s">
        <v>822</v>
      </c>
      <c s="36" t="s">
        <v>79</v>
      </c>
      <c s="37">
        <v>10</v>
      </c>
      <c s="36">
        <v>0</v>
      </c>
      <c s="36">
        <f>ROUND(G60*H60,6)</f>
      </c>
      <c r="L60" s="38">
        <v>0</v>
      </c>
      <c s="32">
        <f>ROUND(ROUND(L60,2)*ROUND(G60,3),2)</f>
      </c>
      <c s="36" t="s">
        <v>970</v>
      </c>
      <c>
        <f>(M60*21)/100</f>
      </c>
      <c t="s">
        <v>28</v>
      </c>
    </row>
    <row r="61" spans="1:5" ht="12.75">
      <c r="A61" s="35" t="s">
        <v>56</v>
      </c>
      <c r="E61" s="39" t="s">
        <v>5</v>
      </c>
    </row>
    <row r="62" spans="1:5" ht="12.75">
      <c r="A62" s="35" t="s">
        <v>57</v>
      </c>
      <c r="E62" s="40" t="s">
        <v>2353</v>
      </c>
    </row>
    <row r="63" spans="1:5" ht="25.5">
      <c r="A63" t="s">
        <v>58</v>
      </c>
      <c r="E63" s="39" t="s">
        <v>2361</v>
      </c>
    </row>
    <row r="64" spans="1:16" ht="25.5">
      <c r="A64" t="s">
        <v>50</v>
      </c>
      <c s="34" t="s">
        <v>107</v>
      </c>
      <c s="34" t="s">
        <v>2682</v>
      </c>
      <c s="35" t="s">
        <v>5</v>
      </c>
      <c s="6" t="s">
        <v>2683</v>
      </c>
      <c s="36" t="s">
        <v>79</v>
      </c>
      <c s="37">
        <v>15</v>
      </c>
      <c s="36">
        <v>0</v>
      </c>
      <c s="36">
        <f>ROUND(G64*H64,6)</f>
      </c>
      <c r="L64" s="38">
        <v>0</v>
      </c>
      <c s="32">
        <f>ROUND(ROUND(L64,2)*ROUND(G64,3),2)</f>
      </c>
      <c s="36" t="s">
        <v>970</v>
      </c>
      <c>
        <f>(M64*21)/100</f>
      </c>
      <c t="s">
        <v>28</v>
      </c>
    </row>
    <row r="65" spans="1:5" ht="12.75">
      <c r="A65" s="35" t="s">
        <v>56</v>
      </c>
      <c r="E65" s="39" t="s">
        <v>5</v>
      </c>
    </row>
    <row r="66" spans="1:5" ht="12.75">
      <c r="A66" s="35" t="s">
        <v>57</v>
      </c>
      <c r="E66" s="40" t="s">
        <v>2353</v>
      </c>
    </row>
    <row r="67" spans="1:5" ht="25.5">
      <c r="A67" t="s">
        <v>58</v>
      </c>
      <c r="E67" s="39" t="s">
        <v>2361</v>
      </c>
    </row>
    <row r="68" spans="1:16" ht="12.75">
      <c r="A68" t="s">
        <v>50</v>
      </c>
      <c s="34" t="s">
        <v>112</v>
      </c>
      <c s="34" t="s">
        <v>2723</v>
      </c>
      <c s="35" t="s">
        <v>5</v>
      </c>
      <c s="6" t="s">
        <v>2724</v>
      </c>
      <c s="36" t="s">
        <v>79</v>
      </c>
      <c s="37">
        <v>15</v>
      </c>
      <c s="36">
        <v>0</v>
      </c>
      <c s="36">
        <f>ROUND(G68*H68,6)</f>
      </c>
      <c r="L68" s="38">
        <v>0</v>
      </c>
      <c s="32">
        <f>ROUND(ROUND(L68,2)*ROUND(G68,3),2)</f>
      </c>
      <c s="36" t="s">
        <v>970</v>
      </c>
      <c>
        <f>(M68*21)/100</f>
      </c>
      <c t="s">
        <v>28</v>
      </c>
    </row>
    <row r="69" spans="1:5" ht="12.75">
      <c r="A69" s="35" t="s">
        <v>56</v>
      </c>
      <c r="E69" s="39" t="s">
        <v>5</v>
      </c>
    </row>
    <row r="70" spans="1:5" ht="12.75">
      <c r="A70" s="35" t="s">
        <v>57</v>
      </c>
      <c r="E70" s="40" t="s">
        <v>2353</v>
      </c>
    </row>
    <row r="71" spans="1:5" ht="25.5">
      <c r="A71" t="s">
        <v>58</v>
      </c>
      <c r="E71" s="39" t="s">
        <v>2361</v>
      </c>
    </row>
    <row r="72" spans="1:16" ht="12.75">
      <c r="A72" t="s">
        <v>50</v>
      </c>
      <c s="34" t="s">
        <v>116</v>
      </c>
      <c s="34" t="s">
        <v>2725</v>
      </c>
      <c s="35" t="s">
        <v>5</v>
      </c>
      <c s="6" t="s">
        <v>2726</v>
      </c>
      <c s="36" t="s">
        <v>79</v>
      </c>
      <c s="37">
        <v>5</v>
      </c>
      <c s="36">
        <v>0</v>
      </c>
      <c s="36">
        <f>ROUND(G72*H72,6)</f>
      </c>
      <c r="L72" s="38">
        <v>0</v>
      </c>
      <c s="32">
        <f>ROUND(ROUND(L72,2)*ROUND(G72,3),2)</f>
      </c>
      <c s="36" t="s">
        <v>970</v>
      </c>
      <c>
        <f>(M72*21)/100</f>
      </c>
      <c t="s">
        <v>28</v>
      </c>
    </row>
    <row r="73" spans="1:5" ht="12.75">
      <c r="A73" s="35" t="s">
        <v>56</v>
      </c>
      <c r="E73" s="39" t="s">
        <v>5</v>
      </c>
    </row>
    <row r="74" spans="1:5" ht="12.75">
      <c r="A74" s="35" t="s">
        <v>57</v>
      </c>
      <c r="E74" s="40" t="s">
        <v>2353</v>
      </c>
    </row>
    <row r="75" spans="1:5" ht="25.5">
      <c r="A75" t="s">
        <v>58</v>
      </c>
      <c r="E75" s="39" t="s">
        <v>2361</v>
      </c>
    </row>
    <row r="76" spans="1:16" ht="25.5">
      <c r="A76" t="s">
        <v>50</v>
      </c>
      <c s="34" t="s">
        <v>119</v>
      </c>
      <c s="34" t="s">
        <v>2727</v>
      </c>
      <c s="35" t="s">
        <v>5</v>
      </c>
      <c s="6" t="s">
        <v>2728</v>
      </c>
      <c s="36" t="s">
        <v>75</v>
      </c>
      <c s="37">
        <v>20</v>
      </c>
      <c s="36">
        <v>0</v>
      </c>
      <c s="36">
        <f>ROUND(G76*H76,6)</f>
      </c>
      <c r="L76" s="38">
        <v>0</v>
      </c>
      <c s="32">
        <f>ROUND(ROUND(L76,2)*ROUND(G76,3),2)</f>
      </c>
      <c s="36" t="s">
        <v>970</v>
      </c>
      <c>
        <f>(M76*21)/100</f>
      </c>
      <c t="s">
        <v>28</v>
      </c>
    </row>
    <row r="77" spans="1:5" ht="12.75">
      <c r="A77" s="35" t="s">
        <v>56</v>
      </c>
      <c r="E77" s="39" t="s">
        <v>5</v>
      </c>
    </row>
    <row r="78" spans="1:5" ht="12.75">
      <c r="A78" s="35" t="s">
        <v>57</v>
      </c>
      <c r="E78" s="40" t="s">
        <v>2353</v>
      </c>
    </row>
    <row r="79" spans="1:5" ht="63.75">
      <c r="A79" t="s">
        <v>58</v>
      </c>
      <c r="E79" s="39" t="s">
        <v>2354</v>
      </c>
    </row>
    <row r="80" spans="1:16" ht="38.25">
      <c r="A80" t="s">
        <v>50</v>
      </c>
      <c s="34" t="s">
        <v>122</v>
      </c>
      <c s="34" t="s">
        <v>2355</v>
      </c>
      <c s="35" t="s">
        <v>5</v>
      </c>
      <c s="6" t="s">
        <v>2356</v>
      </c>
      <c s="36" t="s">
        <v>2357</v>
      </c>
      <c s="37">
        <v>200</v>
      </c>
      <c s="36">
        <v>0</v>
      </c>
      <c s="36">
        <f>ROUND(G80*H80,6)</f>
      </c>
      <c r="L80" s="38">
        <v>0</v>
      </c>
      <c s="32">
        <f>ROUND(ROUND(L80,2)*ROUND(G80,3),2)</f>
      </c>
      <c s="36" t="s">
        <v>970</v>
      </c>
      <c>
        <f>(M80*21)/100</f>
      </c>
      <c t="s">
        <v>28</v>
      </c>
    </row>
    <row r="81" spans="1:5" ht="12.75">
      <c r="A81" s="35" t="s">
        <v>56</v>
      </c>
      <c r="E81" s="39" t="s">
        <v>5</v>
      </c>
    </row>
    <row r="82" spans="1:5" ht="12.75">
      <c r="A82" s="35" t="s">
        <v>57</v>
      </c>
      <c r="E82" s="40" t="s">
        <v>2353</v>
      </c>
    </row>
    <row r="83" spans="1:5" ht="51">
      <c r="A83" t="s">
        <v>58</v>
      </c>
      <c r="E83" s="39" t="s">
        <v>2358</v>
      </c>
    </row>
    <row r="84" spans="1:16" ht="12.75">
      <c r="A84" t="s">
        <v>50</v>
      </c>
      <c s="34" t="s">
        <v>126</v>
      </c>
      <c s="34" t="s">
        <v>2359</v>
      </c>
      <c s="35" t="s">
        <v>5</v>
      </c>
      <c s="6" t="s">
        <v>2360</v>
      </c>
      <c s="36" t="s">
        <v>79</v>
      </c>
      <c s="37">
        <v>25</v>
      </c>
      <c s="36">
        <v>0</v>
      </c>
      <c s="36">
        <f>ROUND(G84*H84,6)</f>
      </c>
      <c r="L84" s="38">
        <v>0</v>
      </c>
      <c s="32">
        <f>ROUND(ROUND(L84,2)*ROUND(G84,3),2)</f>
      </c>
      <c s="36" t="s">
        <v>970</v>
      </c>
      <c>
        <f>(M84*21)/100</f>
      </c>
      <c t="s">
        <v>28</v>
      </c>
    </row>
    <row r="85" spans="1:5" ht="12.75">
      <c r="A85" s="35" t="s">
        <v>56</v>
      </c>
      <c r="E85" s="39" t="s">
        <v>5</v>
      </c>
    </row>
    <row r="86" spans="1:5" ht="12.75">
      <c r="A86" s="35" t="s">
        <v>57</v>
      </c>
      <c r="E86" s="40" t="s">
        <v>2353</v>
      </c>
    </row>
    <row r="87" spans="1:5" ht="25.5">
      <c r="A87" t="s">
        <v>58</v>
      </c>
      <c r="E87" s="39" t="s">
        <v>2361</v>
      </c>
    </row>
    <row r="88" spans="1:16" ht="12.75">
      <c r="A88" t="s">
        <v>50</v>
      </c>
      <c s="34" t="s">
        <v>129</v>
      </c>
      <c s="34" t="s">
        <v>2362</v>
      </c>
      <c s="35" t="s">
        <v>5</v>
      </c>
      <c s="6" t="s">
        <v>2363</v>
      </c>
      <c s="36" t="s">
        <v>79</v>
      </c>
      <c s="37">
        <v>25</v>
      </c>
      <c s="36">
        <v>0</v>
      </c>
      <c s="36">
        <f>ROUND(G88*H88,6)</f>
      </c>
      <c r="L88" s="38">
        <v>0</v>
      </c>
      <c s="32">
        <f>ROUND(ROUND(L88,2)*ROUND(G88,3),2)</f>
      </c>
      <c s="36" t="s">
        <v>970</v>
      </c>
      <c>
        <f>(M88*21)/100</f>
      </c>
      <c t="s">
        <v>28</v>
      </c>
    </row>
    <row r="89" spans="1:5" ht="12.75">
      <c r="A89" s="35" t="s">
        <v>56</v>
      </c>
      <c r="E89" s="39" t="s">
        <v>5</v>
      </c>
    </row>
    <row r="90" spans="1:5" ht="12.75">
      <c r="A90" s="35" t="s">
        <v>57</v>
      </c>
      <c r="E90" s="40" t="s">
        <v>2353</v>
      </c>
    </row>
    <row r="91" spans="1:5" ht="38.25">
      <c r="A91" t="s">
        <v>58</v>
      </c>
      <c r="E91" s="39" t="s">
        <v>2364</v>
      </c>
    </row>
    <row r="92" spans="1:16" ht="12.75">
      <c r="A92" t="s">
        <v>50</v>
      </c>
      <c s="34" t="s">
        <v>134</v>
      </c>
      <c s="34" t="s">
        <v>2365</v>
      </c>
      <c s="35" t="s">
        <v>5</v>
      </c>
      <c s="6" t="s">
        <v>2366</v>
      </c>
      <c s="36" t="s">
        <v>79</v>
      </c>
      <c s="37">
        <v>25</v>
      </c>
      <c s="36">
        <v>0</v>
      </c>
      <c s="36">
        <f>ROUND(G92*H92,6)</f>
      </c>
      <c r="L92" s="38">
        <v>0</v>
      </c>
      <c s="32">
        <f>ROUND(ROUND(L92,2)*ROUND(G92,3),2)</f>
      </c>
      <c s="36" t="s">
        <v>970</v>
      </c>
      <c>
        <f>(M92*21)/100</f>
      </c>
      <c t="s">
        <v>28</v>
      </c>
    </row>
    <row r="93" spans="1:5" ht="12.75">
      <c r="A93" s="35" t="s">
        <v>56</v>
      </c>
      <c r="E93" s="39" t="s">
        <v>5</v>
      </c>
    </row>
    <row r="94" spans="1:5" ht="12.75">
      <c r="A94" s="35" t="s">
        <v>57</v>
      </c>
      <c r="E94" s="40" t="s">
        <v>2353</v>
      </c>
    </row>
    <row r="95" spans="1:5" ht="38.25">
      <c r="A95" t="s">
        <v>58</v>
      </c>
      <c r="E95" s="39" t="s">
        <v>2364</v>
      </c>
    </row>
    <row r="96" spans="1:16" ht="12.75">
      <c r="A96" t="s">
        <v>50</v>
      </c>
      <c s="34" t="s">
        <v>137</v>
      </c>
      <c s="34" t="s">
        <v>2729</v>
      </c>
      <c s="35" t="s">
        <v>5</v>
      </c>
      <c s="6" t="s">
        <v>2730</v>
      </c>
      <c s="36" t="s">
        <v>75</v>
      </c>
      <c s="37">
        <v>2</v>
      </c>
      <c s="36">
        <v>0</v>
      </c>
      <c s="36">
        <f>ROUND(G96*H96,6)</f>
      </c>
      <c r="L96" s="38">
        <v>0</v>
      </c>
      <c s="32">
        <f>ROUND(ROUND(L96,2)*ROUND(G96,3),2)</f>
      </c>
      <c s="36" t="s">
        <v>2369</v>
      </c>
      <c>
        <f>(M96*21)/100</f>
      </c>
      <c t="s">
        <v>28</v>
      </c>
    </row>
    <row r="97" spans="1:5" ht="12.75">
      <c r="A97" s="35" t="s">
        <v>56</v>
      </c>
      <c r="E97" s="39" t="s">
        <v>5</v>
      </c>
    </row>
    <row r="98" spans="1:5" ht="12.75">
      <c r="A98" s="35" t="s">
        <v>57</v>
      </c>
      <c r="E98" s="40" t="s">
        <v>2353</v>
      </c>
    </row>
    <row r="99" spans="1:5" ht="51">
      <c r="A99" t="s">
        <v>58</v>
      </c>
      <c r="E99" s="39" t="s">
        <v>2358</v>
      </c>
    </row>
    <row r="100" spans="1:16" ht="12.75">
      <c r="A100" t="s">
        <v>50</v>
      </c>
      <c s="34" t="s">
        <v>140</v>
      </c>
      <c s="34" t="s">
        <v>2367</v>
      </c>
      <c s="35" t="s">
        <v>5</v>
      </c>
      <c s="6" t="s">
        <v>2368</v>
      </c>
      <c s="36" t="s">
        <v>68</v>
      </c>
      <c s="37">
        <v>2</v>
      </c>
      <c s="36">
        <v>0</v>
      </c>
      <c s="36">
        <f>ROUND(G100*H100,6)</f>
      </c>
      <c r="L100" s="38">
        <v>0</v>
      </c>
      <c s="32">
        <f>ROUND(ROUND(L100,2)*ROUND(G100,3),2)</f>
      </c>
      <c s="36" t="s">
        <v>2369</v>
      </c>
      <c>
        <f>(M100*21)/100</f>
      </c>
      <c t="s">
        <v>28</v>
      </c>
    </row>
    <row r="101" spans="1:5" ht="12.75">
      <c r="A101" s="35" t="s">
        <v>56</v>
      </c>
      <c r="E101" s="39" t="s">
        <v>5</v>
      </c>
    </row>
    <row r="102" spans="1:5" ht="12.75">
      <c r="A102" s="35" t="s">
        <v>57</v>
      </c>
      <c r="E102" s="40" t="s">
        <v>2353</v>
      </c>
    </row>
    <row r="103" spans="1:5" ht="76.5">
      <c r="A103" t="s">
        <v>58</v>
      </c>
      <c r="E103" s="39" t="s">
        <v>1417</v>
      </c>
    </row>
    <row r="104" spans="1:16" ht="12.75">
      <c r="A104" t="s">
        <v>50</v>
      </c>
      <c s="34" t="s">
        <v>143</v>
      </c>
      <c s="34" t="s">
        <v>2370</v>
      </c>
      <c s="35" t="s">
        <v>5</v>
      </c>
      <c s="6" t="s">
        <v>2371</v>
      </c>
      <c s="36" t="s">
        <v>75</v>
      </c>
      <c s="37">
        <v>2</v>
      </c>
      <c s="36">
        <v>0</v>
      </c>
      <c s="36">
        <f>ROUND(G104*H104,6)</f>
      </c>
      <c r="L104" s="38">
        <v>0</v>
      </c>
      <c s="32">
        <f>ROUND(ROUND(L104,2)*ROUND(G104,3),2)</f>
      </c>
      <c s="36" t="s">
        <v>2369</v>
      </c>
      <c>
        <f>(M104*21)/100</f>
      </c>
      <c t="s">
        <v>28</v>
      </c>
    </row>
    <row r="105" spans="1:5" ht="12.75">
      <c r="A105" s="35" t="s">
        <v>56</v>
      </c>
      <c r="E105" s="39" t="s">
        <v>5</v>
      </c>
    </row>
    <row r="106" spans="1:5" ht="12.75">
      <c r="A106" s="35" t="s">
        <v>57</v>
      </c>
      <c r="E106" s="40" t="s">
        <v>2353</v>
      </c>
    </row>
    <row r="107" spans="1:5" ht="76.5">
      <c r="A107" t="s">
        <v>58</v>
      </c>
      <c r="E107" s="39" t="s">
        <v>1417</v>
      </c>
    </row>
    <row r="108" spans="1:13" ht="12.75">
      <c r="A108" t="s">
        <v>47</v>
      </c>
      <c r="C108" s="31" t="s">
        <v>2104</v>
      </c>
      <c r="E108" s="33" t="s">
        <v>2105</v>
      </c>
      <c r="J108" s="32">
        <f>0</f>
      </c>
      <c s="32">
        <f>0</f>
      </c>
      <c s="32">
        <f>0+L109+L113+L117+L121+L125+L129+L133+L137+L141+L145</f>
      </c>
      <c s="32">
        <f>0+M109+M113+M117+M121+M125+M129+M133+M137+M141+M145</f>
      </c>
    </row>
    <row r="109" spans="1:16" ht="12.75">
      <c r="A109" t="s">
        <v>50</v>
      </c>
      <c s="34" t="s">
        <v>147</v>
      </c>
      <c s="34" t="s">
        <v>2731</v>
      </c>
      <c s="35" t="s">
        <v>5</v>
      </c>
      <c s="6" t="s">
        <v>2732</v>
      </c>
      <c s="36" t="s">
        <v>75</v>
      </c>
      <c s="37">
        <v>2</v>
      </c>
      <c s="36">
        <v>0</v>
      </c>
      <c s="36">
        <f>ROUND(G109*H109,6)</f>
      </c>
      <c r="L109" s="38">
        <v>0</v>
      </c>
      <c s="32">
        <f>ROUND(ROUND(L109,2)*ROUND(G109,3),2)</f>
      </c>
      <c s="36" t="s">
        <v>970</v>
      </c>
      <c>
        <f>(M109*21)/100</f>
      </c>
      <c t="s">
        <v>28</v>
      </c>
    </row>
    <row r="110" spans="1:5" ht="12.75">
      <c r="A110" s="35" t="s">
        <v>56</v>
      </c>
      <c r="E110" s="39" t="s">
        <v>5</v>
      </c>
    </row>
    <row r="111" spans="1:5" ht="12.75">
      <c r="A111" s="35" t="s">
        <v>57</v>
      </c>
      <c r="E111" s="40" t="s">
        <v>2353</v>
      </c>
    </row>
    <row r="112" spans="1:5" ht="38.25">
      <c r="A112" t="s">
        <v>58</v>
      </c>
      <c r="E112" s="39" t="s">
        <v>2374</v>
      </c>
    </row>
    <row r="113" spans="1:16" ht="12.75">
      <c r="A113" t="s">
        <v>50</v>
      </c>
      <c s="34" t="s">
        <v>151</v>
      </c>
      <c s="34" t="s">
        <v>2375</v>
      </c>
      <c s="35" t="s">
        <v>5</v>
      </c>
      <c s="6" t="s">
        <v>2376</v>
      </c>
      <c s="36" t="s">
        <v>79</v>
      </c>
      <c s="37">
        <v>25</v>
      </c>
      <c s="36">
        <v>0</v>
      </c>
      <c s="36">
        <f>ROUND(G113*H113,6)</f>
      </c>
      <c r="L113" s="38">
        <v>0</v>
      </c>
      <c s="32">
        <f>ROUND(ROUND(L113,2)*ROUND(G113,3),2)</f>
      </c>
      <c s="36" t="s">
        <v>970</v>
      </c>
      <c>
        <f>(M113*21)/100</f>
      </c>
      <c t="s">
        <v>28</v>
      </c>
    </row>
    <row r="114" spans="1:5" ht="12.75">
      <c r="A114" s="35" t="s">
        <v>56</v>
      </c>
      <c r="E114" s="39" t="s">
        <v>5</v>
      </c>
    </row>
    <row r="115" spans="1:5" ht="12.75">
      <c r="A115" s="35" t="s">
        <v>57</v>
      </c>
      <c r="E115" s="40" t="s">
        <v>2353</v>
      </c>
    </row>
    <row r="116" spans="1:5" ht="38.25">
      <c r="A116" t="s">
        <v>58</v>
      </c>
      <c r="E116" s="39" t="s">
        <v>2377</v>
      </c>
    </row>
    <row r="117" spans="1:16" ht="12.75">
      <c r="A117" t="s">
        <v>50</v>
      </c>
      <c s="34" t="s">
        <v>155</v>
      </c>
      <c s="34" t="s">
        <v>2733</v>
      </c>
      <c s="35" t="s">
        <v>5</v>
      </c>
      <c s="6" t="s">
        <v>2734</v>
      </c>
      <c s="36" t="s">
        <v>79</v>
      </c>
      <c s="37">
        <v>20</v>
      </c>
      <c s="36">
        <v>0</v>
      </c>
      <c s="36">
        <f>ROUND(G117*H117,6)</f>
      </c>
      <c r="L117" s="38">
        <v>0</v>
      </c>
      <c s="32">
        <f>ROUND(ROUND(L117,2)*ROUND(G117,3),2)</f>
      </c>
      <c s="36" t="s">
        <v>970</v>
      </c>
      <c>
        <f>(M117*21)/100</f>
      </c>
      <c t="s">
        <v>28</v>
      </c>
    </row>
    <row r="118" spans="1:5" ht="12.75">
      <c r="A118" s="35" t="s">
        <v>56</v>
      </c>
      <c r="E118" s="39" t="s">
        <v>5</v>
      </c>
    </row>
    <row r="119" spans="1:5" ht="12.75">
      <c r="A119" s="35" t="s">
        <v>57</v>
      </c>
      <c r="E119" s="40" t="s">
        <v>2353</v>
      </c>
    </row>
    <row r="120" spans="1:5" ht="51">
      <c r="A120" t="s">
        <v>58</v>
      </c>
      <c r="E120" s="39" t="s">
        <v>2735</v>
      </c>
    </row>
    <row r="121" spans="1:16" ht="12.75">
      <c r="A121" t="s">
        <v>50</v>
      </c>
      <c s="34" t="s">
        <v>158</v>
      </c>
      <c s="34" t="s">
        <v>104</v>
      </c>
      <c s="35" t="s">
        <v>5</v>
      </c>
      <c s="6" t="s">
        <v>105</v>
      </c>
      <c s="36" t="s">
        <v>75</v>
      </c>
      <c s="37">
        <v>15</v>
      </c>
      <c s="36">
        <v>0</v>
      </c>
      <c s="36">
        <f>ROUND(G121*H121,6)</f>
      </c>
      <c r="L121" s="38">
        <v>0</v>
      </c>
      <c s="32">
        <f>ROUND(ROUND(L121,2)*ROUND(G121,3),2)</f>
      </c>
      <c s="36" t="s">
        <v>970</v>
      </c>
      <c>
        <f>(M121*21)/100</f>
      </c>
      <c t="s">
        <v>28</v>
      </c>
    </row>
    <row r="122" spans="1:5" ht="12.75">
      <c r="A122" s="35" t="s">
        <v>56</v>
      </c>
      <c r="E122" s="39" t="s">
        <v>5</v>
      </c>
    </row>
    <row r="123" spans="1:5" ht="12.75">
      <c r="A123" s="35" t="s">
        <v>57</v>
      </c>
      <c r="E123" s="40" t="s">
        <v>2353</v>
      </c>
    </row>
    <row r="124" spans="1:5" ht="25.5">
      <c r="A124" t="s">
        <v>58</v>
      </c>
      <c r="E124" s="39" t="s">
        <v>2378</v>
      </c>
    </row>
    <row r="125" spans="1:16" ht="12.75">
      <c r="A125" t="s">
        <v>50</v>
      </c>
      <c s="34" t="s">
        <v>162</v>
      </c>
      <c s="34" t="s">
        <v>2110</v>
      </c>
      <c s="35" t="s">
        <v>5</v>
      </c>
      <c s="6" t="s">
        <v>2111</v>
      </c>
      <c s="36" t="s">
        <v>75</v>
      </c>
      <c s="37">
        <v>10</v>
      </c>
      <c s="36">
        <v>0</v>
      </c>
      <c s="36">
        <f>ROUND(G125*H125,6)</f>
      </c>
      <c r="L125" s="38">
        <v>0</v>
      </c>
      <c s="32">
        <f>ROUND(ROUND(L125,2)*ROUND(G125,3),2)</f>
      </c>
      <c s="36" t="s">
        <v>970</v>
      </c>
      <c>
        <f>(M125*21)/100</f>
      </c>
      <c t="s">
        <v>28</v>
      </c>
    </row>
    <row r="126" spans="1:5" ht="12.75">
      <c r="A126" s="35" t="s">
        <v>56</v>
      </c>
      <c r="E126" s="39" t="s">
        <v>5</v>
      </c>
    </row>
    <row r="127" spans="1:5" ht="12.75">
      <c r="A127" s="35" t="s">
        <v>57</v>
      </c>
      <c r="E127" s="40" t="s">
        <v>2353</v>
      </c>
    </row>
    <row r="128" spans="1:5" ht="38.25">
      <c r="A128" t="s">
        <v>58</v>
      </c>
      <c r="E128" s="39" t="s">
        <v>2379</v>
      </c>
    </row>
    <row r="129" spans="1:16" ht="12.75">
      <c r="A129" t="s">
        <v>50</v>
      </c>
      <c s="34" t="s">
        <v>165</v>
      </c>
      <c s="34" t="s">
        <v>2380</v>
      </c>
      <c s="35" t="s">
        <v>5</v>
      </c>
      <c s="6" t="s">
        <v>2381</v>
      </c>
      <c s="36" t="s">
        <v>75</v>
      </c>
      <c s="37">
        <v>15</v>
      </c>
      <c s="36">
        <v>0</v>
      </c>
      <c s="36">
        <f>ROUND(G129*H129,6)</f>
      </c>
      <c r="L129" s="38">
        <v>0</v>
      </c>
      <c s="32">
        <f>ROUND(ROUND(L129,2)*ROUND(G129,3),2)</f>
      </c>
      <c s="36" t="s">
        <v>970</v>
      </c>
      <c>
        <f>(M129*21)/100</f>
      </c>
      <c t="s">
        <v>28</v>
      </c>
    </row>
    <row r="130" spans="1:5" ht="12.75">
      <c r="A130" s="35" t="s">
        <v>56</v>
      </c>
      <c r="E130" s="39" t="s">
        <v>5</v>
      </c>
    </row>
    <row r="131" spans="1:5" ht="12.75">
      <c r="A131" s="35" t="s">
        <v>57</v>
      </c>
      <c r="E131" s="40" t="s">
        <v>2353</v>
      </c>
    </row>
    <row r="132" spans="1:5" ht="38.25">
      <c r="A132" t="s">
        <v>58</v>
      </c>
      <c r="E132" s="39" t="s">
        <v>2382</v>
      </c>
    </row>
    <row r="133" spans="1:16" ht="12.75">
      <c r="A133" t="s">
        <v>50</v>
      </c>
      <c s="34" t="s">
        <v>169</v>
      </c>
      <c s="34" t="s">
        <v>2531</v>
      </c>
      <c s="35" t="s">
        <v>5</v>
      </c>
      <c s="6" t="s">
        <v>1541</v>
      </c>
      <c s="36" t="s">
        <v>75</v>
      </c>
      <c s="37">
        <v>6</v>
      </c>
      <c s="36">
        <v>0</v>
      </c>
      <c s="36">
        <f>ROUND(G133*H133,6)</f>
      </c>
      <c r="L133" s="38">
        <v>0</v>
      </c>
      <c s="32">
        <f>ROUND(ROUND(L133,2)*ROUND(G133,3),2)</f>
      </c>
      <c s="36" t="s">
        <v>970</v>
      </c>
      <c>
        <f>(M133*21)/100</f>
      </c>
      <c t="s">
        <v>28</v>
      </c>
    </row>
    <row r="134" spans="1:5" ht="12.75">
      <c r="A134" s="35" t="s">
        <v>56</v>
      </c>
      <c r="E134" s="39" t="s">
        <v>5</v>
      </c>
    </row>
    <row r="135" spans="1:5" ht="12.75">
      <c r="A135" s="35" t="s">
        <v>57</v>
      </c>
      <c r="E135" s="40" t="s">
        <v>2353</v>
      </c>
    </row>
    <row r="136" spans="1:5" ht="51">
      <c r="A136" t="s">
        <v>58</v>
      </c>
      <c r="E136" s="39" t="s">
        <v>2383</v>
      </c>
    </row>
    <row r="137" spans="1:16" ht="12.75">
      <c r="A137" t="s">
        <v>50</v>
      </c>
      <c s="34" t="s">
        <v>173</v>
      </c>
      <c s="34" t="s">
        <v>2384</v>
      </c>
      <c s="35" t="s">
        <v>5</v>
      </c>
      <c s="6" t="s">
        <v>2385</v>
      </c>
      <c s="36" t="s">
        <v>79</v>
      </c>
      <c s="37">
        <v>50</v>
      </c>
      <c s="36">
        <v>0</v>
      </c>
      <c s="36">
        <f>ROUND(G137*H137,6)</f>
      </c>
      <c r="L137" s="38">
        <v>0</v>
      </c>
      <c s="32">
        <f>ROUND(ROUND(L137,2)*ROUND(G137,3),2)</f>
      </c>
      <c s="36" t="s">
        <v>970</v>
      </c>
      <c>
        <f>(M137*21)/100</f>
      </c>
      <c t="s">
        <v>28</v>
      </c>
    </row>
    <row r="138" spans="1:5" ht="12.75">
      <c r="A138" s="35" t="s">
        <v>56</v>
      </c>
      <c r="E138" s="39" t="s">
        <v>5</v>
      </c>
    </row>
    <row r="139" spans="1:5" ht="12.75">
      <c r="A139" s="35" t="s">
        <v>57</v>
      </c>
      <c r="E139" s="40" t="s">
        <v>2353</v>
      </c>
    </row>
    <row r="140" spans="1:5" ht="63.75">
      <c r="A140" t="s">
        <v>58</v>
      </c>
      <c r="E140" s="39" t="s">
        <v>2386</v>
      </c>
    </row>
    <row r="141" spans="1:16" ht="25.5">
      <c r="A141" t="s">
        <v>50</v>
      </c>
      <c s="34" t="s">
        <v>177</v>
      </c>
      <c s="34" t="s">
        <v>2610</v>
      </c>
      <c s="35" t="s">
        <v>5</v>
      </c>
      <c s="6" t="s">
        <v>2611</v>
      </c>
      <c s="36" t="s">
        <v>68</v>
      </c>
      <c s="37">
        <v>20</v>
      </c>
      <c s="36">
        <v>0</v>
      </c>
      <c s="36">
        <f>ROUND(G141*H141,6)</f>
      </c>
      <c r="L141" s="38">
        <v>0</v>
      </c>
      <c s="32">
        <f>ROUND(ROUND(L141,2)*ROUND(G141,3),2)</f>
      </c>
      <c s="36" t="s">
        <v>970</v>
      </c>
      <c>
        <f>(M141*21)/100</f>
      </c>
      <c t="s">
        <v>28</v>
      </c>
    </row>
    <row r="142" spans="1:5" ht="12.75">
      <c r="A142" s="35" t="s">
        <v>56</v>
      </c>
      <c r="E142" s="39" t="s">
        <v>5</v>
      </c>
    </row>
    <row r="143" spans="1:5" ht="12.75">
      <c r="A143" s="35" t="s">
        <v>57</v>
      </c>
      <c r="E143" s="40" t="s">
        <v>2353</v>
      </c>
    </row>
    <row r="144" spans="1:5" ht="63.75">
      <c r="A144" t="s">
        <v>58</v>
      </c>
      <c r="E144" s="39" t="s">
        <v>2389</v>
      </c>
    </row>
    <row r="145" spans="1:16" ht="25.5">
      <c r="A145" t="s">
        <v>50</v>
      </c>
      <c s="34" t="s">
        <v>181</v>
      </c>
      <c s="34" t="s">
        <v>2736</v>
      </c>
      <c s="35" t="s">
        <v>5</v>
      </c>
      <c s="6" t="s">
        <v>2737</v>
      </c>
      <c s="36" t="s">
        <v>75</v>
      </c>
      <c s="37">
        <v>4</v>
      </c>
      <c s="36">
        <v>0</v>
      </c>
      <c s="36">
        <f>ROUND(G145*H145,6)</f>
      </c>
      <c r="L145" s="38">
        <v>0</v>
      </c>
      <c s="32">
        <f>ROUND(ROUND(L145,2)*ROUND(G145,3),2)</f>
      </c>
      <c s="36" t="s">
        <v>970</v>
      </c>
      <c>
        <f>(M145*21)/100</f>
      </c>
      <c t="s">
        <v>28</v>
      </c>
    </row>
    <row r="146" spans="1:5" ht="12.75">
      <c r="A146" s="35" t="s">
        <v>56</v>
      </c>
      <c r="E146" s="39" t="s">
        <v>5</v>
      </c>
    </row>
    <row r="147" spans="1:5" ht="12.75">
      <c r="A147" s="35" t="s">
        <v>57</v>
      </c>
      <c r="E147" s="40" t="s">
        <v>2353</v>
      </c>
    </row>
    <row r="148" spans="1:5" ht="63.75">
      <c r="A148" t="s">
        <v>58</v>
      </c>
      <c r="E148" s="39" t="s">
        <v>2389</v>
      </c>
    </row>
    <row r="149" spans="1:13" ht="12.75">
      <c r="A149" t="s">
        <v>47</v>
      </c>
      <c r="C149" s="31" t="s">
        <v>2390</v>
      </c>
      <c r="E149" s="33" t="s">
        <v>2391</v>
      </c>
      <c r="J149" s="32">
        <f>0</f>
      </c>
      <c s="32">
        <f>0</f>
      </c>
      <c s="32">
        <f>0+L150+L154+L158+L162+L166+L170+L174+L178+L182+L186+L190+L194+L198</f>
      </c>
      <c s="32">
        <f>0+M150+M154+M158+M162+M166+M170+M174+M178+M182+M186+M190+M194+M198</f>
      </c>
    </row>
    <row r="150" spans="1:16" ht="12.75">
      <c r="A150" t="s">
        <v>50</v>
      </c>
      <c s="34" t="s">
        <v>185</v>
      </c>
      <c s="34" t="s">
        <v>2738</v>
      </c>
      <c s="35" t="s">
        <v>5</v>
      </c>
      <c s="6" t="s">
        <v>2739</v>
      </c>
      <c s="36" t="s">
        <v>79</v>
      </c>
      <c s="37">
        <v>70</v>
      </c>
      <c s="36">
        <v>0</v>
      </c>
      <c s="36">
        <f>ROUND(G150*H150,6)</f>
      </c>
      <c r="L150" s="38">
        <v>0</v>
      </c>
      <c s="32">
        <f>ROUND(ROUND(L150,2)*ROUND(G150,3),2)</f>
      </c>
      <c s="36" t="s">
        <v>970</v>
      </c>
      <c>
        <f>(M150*21)/100</f>
      </c>
      <c t="s">
        <v>28</v>
      </c>
    </row>
    <row r="151" spans="1:5" ht="12.75">
      <c r="A151" s="35" t="s">
        <v>56</v>
      </c>
      <c r="E151" s="39" t="s">
        <v>5</v>
      </c>
    </row>
    <row r="152" spans="1:5" ht="12.75">
      <c r="A152" s="35" t="s">
        <v>57</v>
      </c>
      <c r="E152" s="40" t="s">
        <v>2353</v>
      </c>
    </row>
    <row r="153" spans="1:5" ht="38.25">
      <c r="A153" t="s">
        <v>58</v>
      </c>
      <c r="E153" s="39" t="s">
        <v>2394</v>
      </c>
    </row>
    <row r="154" spans="1:16" ht="25.5">
      <c r="A154" t="s">
        <v>50</v>
      </c>
      <c s="34" t="s">
        <v>682</v>
      </c>
      <c s="34" t="s">
        <v>2740</v>
      </c>
      <c s="35" t="s">
        <v>5</v>
      </c>
      <c s="6" t="s">
        <v>2741</v>
      </c>
      <c s="36" t="s">
        <v>75</v>
      </c>
      <c s="37">
        <v>2</v>
      </c>
      <c s="36">
        <v>0</v>
      </c>
      <c s="36">
        <f>ROUND(G154*H154,6)</f>
      </c>
      <c r="L154" s="38">
        <v>0</v>
      </c>
      <c s="32">
        <f>ROUND(ROUND(L154,2)*ROUND(G154,3),2)</f>
      </c>
      <c s="36" t="s">
        <v>970</v>
      </c>
      <c>
        <f>(M154*21)/100</f>
      </c>
      <c t="s">
        <v>28</v>
      </c>
    </row>
    <row r="155" spans="1:5" ht="12.75">
      <c r="A155" s="35" t="s">
        <v>56</v>
      </c>
      <c r="E155" s="39" t="s">
        <v>5</v>
      </c>
    </row>
    <row r="156" spans="1:5" ht="12.75">
      <c r="A156" s="35" t="s">
        <v>57</v>
      </c>
      <c r="E156" s="40" t="s">
        <v>2353</v>
      </c>
    </row>
    <row r="157" spans="1:5" ht="38.25">
      <c r="A157" t="s">
        <v>58</v>
      </c>
      <c r="E157" s="39" t="s">
        <v>2397</v>
      </c>
    </row>
    <row r="158" spans="1:16" ht="25.5">
      <c r="A158" t="s">
        <v>50</v>
      </c>
      <c s="34" t="s">
        <v>686</v>
      </c>
      <c s="34" t="s">
        <v>2742</v>
      </c>
      <c s="35" t="s">
        <v>5</v>
      </c>
      <c s="6" t="s">
        <v>2743</v>
      </c>
      <c s="36" t="s">
        <v>75</v>
      </c>
      <c s="37">
        <v>10</v>
      </c>
      <c s="36">
        <v>0</v>
      </c>
      <c s="36">
        <f>ROUND(G158*H158,6)</f>
      </c>
      <c r="L158" s="38">
        <v>0</v>
      </c>
      <c s="32">
        <f>ROUND(ROUND(L158,2)*ROUND(G158,3),2)</f>
      </c>
      <c s="36" t="s">
        <v>970</v>
      </c>
      <c>
        <f>(M158*21)/100</f>
      </c>
      <c t="s">
        <v>28</v>
      </c>
    </row>
    <row r="159" spans="1:5" ht="12.75">
      <c r="A159" s="35" t="s">
        <v>56</v>
      </c>
      <c r="E159" s="39" t="s">
        <v>5</v>
      </c>
    </row>
    <row r="160" spans="1:5" ht="12.75">
      <c r="A160" s="35" t="s">
        <v>57</v>
      </c>
      <c r="E160" s="40" t="s">
        <v>2353</v>
      </c>
    </row>
    <row r="161" spans="1:5" ht="38.25">
      <c r="A161" t="s">
        <v>58</v>
      </c>
      <c r="E161" s="39" t="s">
        <v>2397</v>
      </c>
    </row>
    <row r="162" spans="1:16" ht="12.75">
      <c r="A162" t="s">
        <v>50</v>
      </c>
      <c s="34" t="s">
        <v>189</v>
      </c>
      <c s="34" t="s">
        <v>117</v>
      </c>
      <c s="35" t="s">
        <v>5</v>
      </c>
      <c s="6" t="s">
        <v>118</v>
      </c>
      <c s="36" t="s">
        <v>79</v>
      </c>
      <c s="37">
        <v>20</v>
      </c>
      <c s="36">
        <v>0</v>
      </c>
      <c s="36">
        <f>ROUND(G162*H162,6)</f>
      </c>
      <c r="L162" s="38">
        <v>0</v>
      </c>
      <c s="32">
        <f>ROUND(ROUND(L162,2)*ROUND(G162,3),2)</f>
      </c>
      <c s="36" t="s">
        <v>970</v>
      </c>
      <c>
        <f>(M162*21)/100</f>
      </c>
      <c t="s">
        <v>28</v>
      </c>
    </row>
    <row r="163" spans="1:5" ht="12.75">
      <c r="A163" s="35" t="s">
        <v>56</v>
      </c>
      <c r="E163" s="39" t="s">
        <v>5</v>
      </c>
    </row>
    <row r="164" spans="1:5" ht="12.75">
      <c r="A164" s="35" t="s">
        <v>57</v>
      </c>
      <c r="E164" s="40" t="s">
        <v>2353</v>
      </c>
    </row>
    <row r="165" spans="1:5" ht="38.25">
      <c r="A165" t="s">
        <v>58</v>
      </c>
      <c r="E165" s="39" t="s">
        <v>2394</v>
      </c>
    </row>
    <row r="166" spans="1:16" ht="12.75">
      <c r="A166" t="s">
        <v>50</v>
      </c>
      <c s="34" t="s">
        <v>193</v>
      </c>
      <c s="34" t="s">
        <v>120</v>
      </c>
      <c s="35" t="s">
        <v>5</v>
      </c>
      <c s="6" t="s">
        <v>121</v>
      </c>
      <c s="36" t="s">
        <v>79</v>
      </c>
      <c s="37">
        <v>80</v>
      </c>
      <c s="36">
        <v>0</v>
      </c>
      <c s="36">
        <f>ROUND(G166*H166,6)</f>
      </c>
      <c r="L166" s="38">
        <v>0</v>
      </c>
      <c s="32">
        <f>ROUND(ROUND(L166,2)*ROUND(G166,3),2)</f>
      </c>
      <c s="36" t="s">
        <v>970</v>
      </c>
      <c>
        <f>(M166*21)/100</f>
      </c>
      <c t="s">
        <v>28</v>
      </c>
    </row>
    <row r="167" spans="1:5" ht="12.75">
      <c r="A167" s="35" t="s">
        <v>56</v>
      </c>
      <c r="E167" s="39" t="s">
        <v>5</v>
      </c>
    </row>
    <row r="168" spans="1:5" ht="12.75">
      <c r="A168" s="35" t="s">
        <v>57</v>
      </c>
      <c r="E168" s="40" t="s">
        <v>2353</v>
      </c>
    </row>
    <row r="169" spans="1:5" ht="38.25">
      <c r="A169" t="s">
        <v>58</v>
      </c>
      <c r="E169" s="39" t="s">
        <v>2394</v>
      </c>
    </row>
    <row r="170" spans="1:16" ht="12.75">
      <c r="A170" t="s">
        <v>50</v>
      </c>
      <c s="34" t="s">
        <v>197</v>
      </c>
      <c s="34" t="s">
        <v>2618</v>
      </c>
      <c s="35" t="s">
        <v>5</v>
      </c>
      <c s="6" t="s">
        <v>2619</v>
      </c>
      <c s="36" t="s">
        <v>79</v>
      </c>
      <c s="37">
        <v>40</v>
      </c>
      <c s="36">
        <v>0</v>
      </c>
      <c s="36">
        <f>ROUND(G170*H170,6)</f>
      </c>
      <c r="L170" s="38">
        <v>0</v>
      </c>
      <c s="32">
        <f>ROUND(ROUND(L170,2)*ROUND(G170,3),2)</f>
      </c>
      <c s="36" t="s">
        <v>970</v>
      </c>
      <c>
        <f>(M170*21)/100</f>
      </c>
      <c t="s">
        <v>28</v>
      </c>
    </row>
    <row r="171" spans="1:5" ht="12.75">
      <c r="A171" s="35" t="s">
        <v>56</v>
      </c>
      <c r="E171" s="39" t="s">
        <v>5</v>
      </c>
    </row>
    <row r="172" spans="1:5" ht="12.75">
      <c r="A172" s="35" t="s">
        <v>57</v>
      </c>
      <c r="E172" s="40" t="s">
        <v>2353</v>
      </c>
    </row>
    <row r="173" spans="1:5" ht="38.25">
      <c r="A173" t="s">
        <v>58</v>
      </c>
      <c r="E173" s="39" t="s">
        <v>2394</v>
      </c>
    </row>
    <row r="174" spans="1:16" ht="25.5">
      <c r="A174" t="s">
        <v>50</v>
      </c>
      <c s="34" t="s">
        <v>201</v>
      </c>
      <c s="34" t="s">
        <v>123</v>
      </c>
      <c s="35" t="s">
        <v>5</v>
      </c>
      <c s="6" t="s">
        <v>124</v>
      </c>
      <c s="36" t="s">
        <v>75</v>
      </c>
      <c s="37">
        <v>4</v>
      </c>
      <c s="36">
        <v>0</v>
      </c>
      <c s="36">
        <f>ROUND(G174*H174,6)</f>
      </c>
      <c r="L174" s="38">
        <v>0</v>
      </c>
      <c s="32">
        <f>ROUND(ROUND(L174,2)*ROUND(G174,3),2)</f>
      </c>
      <c s="36" t="s">
        <v>970</v>
      </c>
      <c>
        <f>(M174*21)/100</f>
      </c>
      <c t="s">
        <v>28</v>
      </c>
    </row>
    <row r="175" spans="1:5" ht="12.75">
      <c r="A175" s="35" t="s">
        <v>56</v>
      </c>
      <c r="E175" s="39" t="s">
        <v>5</v>
      </c>
    </row>
    <row r="176" spans="1:5" ht="12.75">
      <c r="A176" s="35" t="s">
        <v>57</v>
      </c>
      <c r="E176" s="40" t="s">
        <v>2353</v>
      </c>
    </row>
    <row r="177" spans="1:5" ht="38.25">
      <c r="A177" t="s">
        <v>58</v>
      </c>
      <c r="E177" s="39" t="s">
        <v>2397</v>
      </c>
    </row>
    <row r="178" spans="1:16" ht="25.5">
      <c r="A178" t="s">
        <v>50</v>
      </c>
      <c s="34" t="s">
        <v>205</v>
      </c>
      <c s="34" t="s">
        <v>127</v>
      </c>
      <c s="35" t="s">
        <v>5</v>
      </c>
      <c s="6" t="s">
        <v>128</v>
      </c>
      <c s="36" t="s">
        <v>75</v>
      </c>
      <c s="37">
        <v>12</v>
      </c>
      <c s="36">
        <v>0</v>
      </c>
      <c s="36">
        <f>ROUND(G178*H178,6)</f>
      </c>
      <c r="L178" s="38">
        <v>0</v>
      </c>
      <c s="32">
        <f>ROUND(ROUND(L178,2)*ROUND(G178,3),2)</f>
      </c>
      <c s="36" t="s">
        <v>970</v>
      </c>
      <c>
        <f>(M178*21)/100</f>
      </c>
      <c t="s">
        <v>28</v>
      </c>
    </row>
    <row r="179" spans="1:5" ht="12.75">
      <c r="A179" s="35" t="s">
        <v>56</v>
      </c>
      <c r="E179" s="39" t="s">
        <v>5</v>
      </c>
    </row>
    <row r="180" spans="1:5" ht="12.75">
      <c r="A180" s="35" t="s">
        <v>57</v>
      </c>
      <c r="E180" s="40" t="s">
        <v>2353</v>
      </c>
    </row>
    <row r="181" spans="1:5" ht="38.25">
      <c r="A181" t="s">
        <v>58</v>
      </c>
      <c r="E181" s="39" t="s">
        <v>2397</v>
      </c>
    </row>
    <row r="182" spans="1:16" ht="25.5">
      <c r="A182" t="s">
        <v>50</v>
      </c>
      <c s="34" t="s">
        <v>209</v>
      </c>
      <c s="34" t="s">
        <v>2325</v>
      </c>
      <c s="35" t="s">
        <v>5</v>
      </c>
      <c s="6" t="s">
        <v>2326</v>
      </c>
      <c s="36" t="s">
        <v>75</v>
      </c>
      <c s="37">
        <v>8</v>
      </c>
      <c s="36">
        <v>0</v>
      </c>
      <c s="36">
        <f>ROUND(G182*H182,6)</f>
      </c>
      <c r="L182" s="38">
        <v>0</v>
      </c>
      <c s="32">
        <f>ROUND(ROUND(L182,2)*ROUND(G182,3),2)</f>
      </c>
      <c s="36" t="s">
        <v>970</v>
      </c>
      <c>
        <f>(M182*21)/100</f>
      </c>
      <c t="s">
        <v>28</v>
      </c>
    </row>
    <row r="183" spans="1:5" ht="12.75">
      <c r="A183" s="35" t="s">
        <v>56</v>
      </c>
      <c r="E183" s="39" t="s">
        <v>5</v>
      </c>
    </row>
    <row r="184" spans="1:5" ht="12.75">
      <c r="A184" s="35" t="s">
        <v>57</v>
      </c>
      <c r="E184" s="40" t="s">
        <v>2353</v>
      </c>
    </row>
    <row r="185" spans="1:5" ht="38.25">
      <c r="A185" t="s">
        <v>58</v>
      </c>
      <c r="E185" s="39" t="s">
        <v>2397</v>
      </c>
    </row>
    <row r="186" spans="1:16" ht="12.75">
      <c r="A186" t="s">
        <v>50</v>
      </c>
      <c s="34" t="s">
        <v>213</v>
      </c>
      <c s="34" t="s">
        <v>2138</v>
      </c>
      <c s="35" t="s">
        <v>5</v>
      </c>
      <c s="6" t="s">
        <v>2139</v>
      </c>
      <c s="36" t="s">
        <v>75</v>
      </c>
      <c s="37">
        <v>10</v>
      </c>
      <c s="36">
        <v>0</v>
      </c>
      <c s="36">
        <f>ROUND(G186*H186,6)</f>
      </c>
      <c r="L186" s="38">
        <v>0</v>
      </c>
      <c s="32">
        <f>ROUND(ROUND(L186,2)*ROUND(G186,3),2)</f>
      </c>
      <c s="36" t="s">
        <v>970</v>
      </c>
      <c>
        <f>(M186*21)/100</f>
      </c>
      <c t="s">
        <v>28</v>
      </c>
    </row>
    <row r="187" spans="1:5" ht="12.75">
      <c r="A187" s="35" t="s">
        <v>56</v>
      </c>
      <c r="E187" s="39" t="s">
        <v>5</v>
      </c>
    </row>
    <row r="188" spans="1:5" ht="12.75">
      <c r="A188" s="35" t="s">
        <v>57</v>
      </c>
      <c r="E188" s="40" t="s">
        <v>2353</v>
      </c>
    </row>
    <row r="189" spans="1:5" ht="25.5">
      <c r="A189" t="s">
        <v>58</v>
      </c>
      <c r="E189" s="39" t="s">
        <v>2402</v>
      </c>
    </row>
    <row r="190" spans="1:16" ht="12.75">
      <c r="A190" t="s">
        <v>50</v>
      </c>
      <c s="34" t="s">
        <v>218</v>
      </c>
      <c s="34" t="s">
        <v>2635</v>
      </c>
      <c s="35" t="s">
        <v>5</v>
      </c>
      <c s="6" t="s">
        <v>2636</v>
      </c>
      <c s="36" t="s">
        <v>75</v>
      </c>
      <c s="37">
        <v>2</v>
      </c>
      <c s="36">
        <v>0</v>
      </c>
      <c s="36">
        <f>ROUND(G190*H190,6)</f>
      </c>
      <c r="L190" s="38">
        <v>0</v>
      </c>
      <c s="32">
        <f>ROUND(ROUND(L190,2)*ROUND(G190,3),2)</f>
      </c>
      <c s="36" t="s">
        <v>970</v>
      </c>
      <c>
        <f>(M190*21)/100</f>
      </c>
      <c t="s">
        <v>28</v>
      </c>
    </row>
    <row r="191" spans="1:5" ht="12.75">
      <c r="A191" s="35" t="s">
        <v>56</v>
      </c>
      <c r="E191" s="39" t="s">
        <v>5</v>
      </c>
    </row>
    <row r="192" spans="1:5" ht="12.75">
      <c r="A192" s="35" t="s">
        <v>57</v>
      </c>
      <c r="E192" s="40" t="s">
        <v>2353</v>
      </c>
    </row>
    <row r="193" spans="1:5" ht="38.25">
      <c r="A193" t="s">
        <v>58</v>
      </c>
      <c r="E193" s="39" t="s">
        <v>2637</v>
      </c>
    </row>
    <row r="194" spans="1:16" ht="12.75">
      <c r="A194" t="s">
        <v>50</v>
      </c>
      <c s="34" t="s">
        <v>222</v>
      </c>
      <c s="34" t="s">
        <v>2407</v>
      </c>
      <c s="35" t="s">
        <v>5</v>
      </c>
      <c s="6" t="s">
        <v>2408</v>
      </c>
      <c s="36" t="s">
        <v>79</v>
      </c>
      <c s="37">
        <v>100</v>
      </c>
      <c s="36">
        <v>0</v>
      </c>
      <c s="36">
        <f>ROUND(G194*H194,6)</f>
      </c>
      <c r="L194" s="38">
        <v>0</v>
      </c>
      <c s="32">
        <f>ROUND(ROUND(L194,2)*ROUND(G194,3),2)</f>
      </c>
      <c s="36" t="s">
        <v>970</v>
      </c>
      <c>
        <f>(M194*21)/100</f>
      </c>
      <c t="s">
        <v>28</v>
      </c>
    </row>
    <row r="195" spans="1:5" ht="12.75">
      <c r="A195" s="35" t="s">
        <v>56</v>
      </c>
      <c r="E195" s="39" t="s">
        <v>5</v>
      </c>
    </row>
    <row r="196" spans="1:5" ht="12.75">
      <c r="A196" s="35" t="s">
        <v>57</v>
      </c>
      <c r="E196" s="40" t="s">
        <v>2353</v>
      </c>
    </row>
    <row r="197" spans="1:5" ht="63.75">
      <c r="A197" t="s">
        <v>58</v>
      </c>
      <c r="E197" s="39" t="s">
        <v>2386</v>
      </c>
    </row>
    <row r="198" spans="1:16" ht="12.75">
      <c r="A198" t="s">
        <v>50</v>
      </c>
      <c s="34" t="s">
        <v>226</v>
      </c>
      <c s="34" t="s">
        <v>2744</v>
      </c>
      <c s="35" t="s">
        <v>5</v>
      </c>
      <c s="6" t="s">
        <v>2745</v>
      </c>
      <c s="36" t="s">
        <v>79</v>
      </c>
      <c s="37">
        <v>50</v>
      </c>
      <c s="36">
        <v>0</v>
      </c>
      <c s="36">
        <f>ROUND(G198*H198,6)</f>
      </c>
      <c r="L198" s="38">
        <v>0</v>
      </c>
      <c s="32">
        <f>ROUND(ROUND(L198,2)*ROUND(G198,3),2)</f>
      </c>
      <c s="36" t="s">
        <v>970</v>
      </c>
      <c>
        <f>(M198*21)/100</f>
      </c>
      <c t="s">
        <v>28</v>
      </c>
    </row>
    <row r="199" spans="1:5" ht="12.75">
      <c r="A199" s="35" t="s">
        <v>56</v>
      </c>
      <c r="E199" s="39" t="s">
        <v>5</v>
      </c>
    </row>
    <row r="200" spans="1:5" ht="12.75">
      <c r="A200" s="35" t="s">
        <v>57</v>
      </c>
      <c r="E200" s="40" t="s">
        <v>2353</v>
      </c>
    </row>
    <row r="201" spans="1:5" ht="63.75">
      <c r="A201" t="s">
        <v>58</v>
      </c>
      <c r="E201" s="39" t="s">
        <v>2386</v>
      </c>
    </row>
    <row r="202" spans="1:13" ht="12.75">
      <c r="A202" t="s">
        <v>47</v>
      </c>
      <c r="C202" s="31" t="s">
        <v>2145</v>
      </c>
      <c r="E202" s="33" t="s">
        <v>2146</v>
      </c>
      <c r="J202" s="32">
        <f>0</f>
      </c>
      <c s="32">
        <f>0</f>
      </c>
      <c s="32">
        <f>0+L203+L207+L211</f>
      </c>
      <c s="32">
        <f>0+M203+M207+M211</f>
      </c>
    </row>
    <row r="203" spans="1:16" ht="12.75">
      <c r="A203" t="s">
        <v>50</v>
      </c>
      <c s="34" t="s">
        <v>230</v>
      </c>
      <c s="34" t="s">
        <v>2646</v>
      </c>
      <c s="35" t="s">
        <v>5</v>
      </c>
      <c s="6" t="s">
        <v>2647</v>
      </c>
      <c s="36" t="s">
        <v>75</v>
      </c>
      <c s="37">
        <v>2</v>
      </c>
      <c s="36">
        <v>0</v>
      </c>
      <c s="36">
        <f>ROUND(G203*H203,6)</f>
      </c>
      <c r="L203" s="38">
        <v>0</v>
      </c>
      <c s="32">
        <f>ROUND(ROUND(L203,2)*ROUND(G203,3),2)</f>
      </c>
      <c s="36" t="s">
        <v>970</v>
      </c>
      <c>
        <f>(M203*21)/100</f>
      </c>
      <c t="s">
        <v>28</v>
      </c>
    </row>
    <row r="204" spans="1:5" ht="12.75">
      <c r="A204" s="35" t="s">
        <v>56</v>
      </c>
      <c r="E204" s="39" t="s">
        <v>5</v>
      </c>
    </row>
    <row r="205" spans="1:5" ht="12.75">
      <c r="A205" s="35" t="s">
        <v>57</v>
      </c>
      <c r="E205" s="40" t="s">
        <v>2353</v>
      </c>
    </row>
    <row r="206" spans="1:5" ht="63.75">
      <c r="A206" t="s">
        <v>58</v>
      </c>
      <c r="E206" s="39" t="s">
        <v>2283</v>
      </c>
    </row>
    <row r="207" spans="1:16" ht="12.75">
      <c r="A207" t="s">
        <v>50</v>
      </c>
      <c s="34" t="s">
        <v>234</v>
      </c>
      <c s="34" t="s">
        <v>2648</v>
      </c>
      <c s="35" t="s">
        <v>5</v>
      </c>
      <c s="6" t="s">
        <v>2649</v>
      </c>
      <c s="36" t="s">
        <v>75</v>
      </c>
      <c s="37">
        <v>2</v>
      </c>
      <c s="36">
        <v>0</v>
      </c>
      <c s="36">
        <f>ROUND(G207*H207,6)</f>
      </c>
      <c r="L207" s="38">
        <v>0</v>
      </c>
      <c s="32">
        <f>ROUND(ROUND(L207,2)*ROUND(G207,3),2)</f>
      </c>
      <c s="36" t="s">
        <v>970</v>
      </c>
      <c>
        <f>(M207*21)/100</f>
      </c>
      <c t="s">
        <v>28</v>
      </c>
    </row>
    <row r="208" spans="1:5" ht="12.75">
      <c r="A208" s="35" t="s">
        <v>56</v>
      </c>
      <c r="E208" s="39" t="s">
        <v>5</v>
      </c>
    </row>
    <row r="209" spans="1:5" ht="12.75">
      <c r="A209" s="35" t="s">
        <v>57</v>
      </c>
      <c r="E209" s="40" t="s">
        <v>2353</v>
      </c>
    </row>
    <row r="210" spans="1:5" ht="63.75">
      <c r="A210" t="s">
        <v>58</v>
      </c>
      <c r="E210" s="39" t="s">
        <v>2283</v>
      </c>
    </row>
    <row r="211" spans="1:16" ht="12.75">
      <c r="A211" t="s">
        <v>50</v>
      </c>
      <c s="34" t="s">
        <v>238</v>
      </c>
      <c s="34" t="s">
        <v>2650</v>
      </c>
      <c s="35" t="s">
        <v>5</v>
      </c>
      <c s="6" t="s">
        <v>2651</v>
      </c>
      <c s="36" t="s">
        <v>75</v>
      </c>
      <c s="37">
        <v>4</v>
      </c>
      <c s="36">
        <v>0</v>
      </c>
      <c s="36">
        <f>ROUND(G211*H211,6)</f>
      </c>
      <c r="L211" s="38">
        <v>0</v>
      </c>
      <c s="32">
        <f>ROUND(ROUND(L211,2)*ROUND(G211,3),2)</f>
      </c>
      <c s="36" t="s">
        <v>970</v>
      </c>
      <c>
        <f>(M211*21)/100</f>
      </c>
      <c t="s">
        <v>28</v>
      </c>
    </row>
    <row r="212" spans="1:5" ht="12.75">
      <c r="A212" s="35" t="s">
        <v>56</v>
      </c>
      <c r="E212" s="39" t="s">
        <v>5</v>
      </c>
    </row>
    <row r="213" spans="1:5" ht="12.75">
      <c r="A213" s="35" t="s">
        <v>57</v>
      </c>
      <c r="E213" s="40" t="s">
        <v>2353</v>
      </c>
    </row>
    <row r="214" spans="1:5" ht="63.75">
      <c r="A214" t="s">
        <v>58</v>
      </c>
      <c r="E214" s="39" t="s">
        <v>2283</v>
      </c>
    </row>
    <row r="215" spans="1:13" ht="12.75">
      <c r="A215" t="s">
        <v>47</v>
      </c>
      <c r="C215" s="31" t="s">
        <v>2411</v>
      </c>
      <c r="E215" s="33" t="s">
        <v>2412</v>
      </c>
      <c r="J215" s="32">
        <f>0</f>
      </c>
      <c s="32">
        <f>0</f>
      </c>
      <c s="32">
        <f>0+L216+L220+L224+L228+L232+L236+L240+L244+L248+L252+L256+L260+L264+L268+L272+L276+L280+L284+L288+L292+L296</f>
      </c>
      <c s="32">
        <f>0+M216+M220+M224+M228+M232+M236+M240+M244+M248+M252+M256+M260+M264+M268+M272+M276+M280+M284+M288+M292+M296</f>
      </c>
    </row>
    <row r="216" spans="1:16" ht="12.75">
      <c r="A216" t="s">
        <v>50</v>
      </c>
      <c s="34" t="s">
        <v>721</v>
      </c>
      <c s="34" t="s">
        <v>2746</v>
      </c>
      <c s="35" t="s">
        <v>5</v>
      </c>
      <c s="6" t="s">
        <v>2747</v>
      </c>
      <c s="36" t="s">
        <v>75</v>
      </c>
      <c s="37">
        <v>2</v>
      </c>
      <c s="36">
        <v>0</v>
      </c>
      <c s="36">
        <f>ROUND(G216*H216,6)</f>
      </c>
      <c r="L216" s="38">
        <v>0</v>
      </c>
      <c s="32">
        <f>ROUND(ROUND(L216,2)*ROUND(G216,3),2)</f>
      </c>
      <c s="36" t="s">
        <v>970</v>
      </c>
      <c>
        <f>(M216*21)/100</f>
      </c>
      <c t="s">
        <v>28</v>
      </c>
    </row>
    <row r="217" spans="1:5" ht="12.75">
      <c r="A217" s="35" t="s">
        <v>56</v>
      </c>
      <c r="E217" s="39" t="s">
        <v>5</v>
      </c>
    </row>
    <row r="218" spans="1:5" ht="12.75">
      <c r="A218" s="35" t="s">
        <v>57</v>
      </c>
      <c r="E218" s="40" t="s">
        <v>2353</v>
      </c>
    </row>
    <row r="219" spans="1:5" ht="51">
      <c r="A219" t="s">
        <v>58</v>
      </c>
      <c r="E219" s="39" t="s">
        <v>2748</v>
      </c>
    </row>
    <row r="220" spans="1:16" ht="12.75">
      <c r="A220" t="s">
        <v>50</v>
      </c>
      <c s="34" t="s">
        <v>242</v>
      </c>
      <c s="34" t="s">
        <v>2749</v>
      </c>
      <c s="35" t="s">
        <v>5</v>
      </c>
      <c s="6" t="s">
        <v>2750</v>
      </c>
      <c s="36" t="s">
        <v>75</v>
      </c>
      <c s="37">
        <v>2</v>
      </c>
      <c s="36">
        <v>0</v>
      </c>
      <c s="36">
        <f>ROUND(G220*H220,6)</f>
      </c>
      <c r="L220" s="38">
        <v>0</v>
      </c>
      <c s="32">
        <f>ROUND(ROUND(L220,2)*ROUND(G220,3),2)</f>
      </c>
      <c s="36" t="s">
        <v>970</v>
      </c>
      <c>
        <f>(M220*21)/100</f>
      </c>
      <c t="s">
        <v>28</v>
      </c>
    </row>
    <row r="221" spans="1:5" ht="12.75">
      <c r="A221" s="35" t="s">
        <v>56</v>
      </c>
      <c r="E221" s="39" t="s">
        <v>5</v>
      </c>
    </row>
    <row r="222" spans="1:5" ht="12.75">
      <c r="A222" s="35" t="s">
        <v>57</v>
      </c>
      <c r="E222" s="40" t="s">
        <v>2353</v>
      </c>
    </row>
    <row r="223" spans="1:5" ht="51">
      <c r="A223" t="s">
        <v>58</v>
      </c>
      <c r="E223" s="39" t="s">
        <v>2748</v>
      </c>
    </row>
    <row r="224" spans="1:16" ht="12.75">
      <c r="A224" t="s">
        <v>50</v>
      </c>
      <c s="34" t="s">
        <v>246</v>
      </c>
      <c s="34" t="s">
        <v>2751</v>
      </c>
      <c s="35" t="s">
        <v>5</v>
      </c>
      <c s="6" t="s">
        <v>2752</v>
      </c>
      <c s="36" t="s">
        <v>75</v>
      </c>
      <c s="37">
        <v>2</v>
      </c>
      <c s="36">
        <v>0</v>
      </c>
      <c s="36">
        <f>ROUND(G224*H224,6)</f>
      </c>
      <c r="L224" s="38">
        <v>0</v>
      </c>
      <c s="32">
        <f>ROUND(ROUND(L224,2)*ROUND(G224,3),2)</f>
      </c>
      <c s="36" t="s">
        <v>970</v>
      </c>
      <c>
        <f>(M224*21)/100</f>
      </c>
      <c t="s">
        <v>28</v>
      </c>
    </row>
    <row r="225" spans="1:5" ht="12.75">
      <c r="A225" s="35" t="s">
        <v>56</v>
      </c>
      <c r="E225" s="39" t="s">
        <v>5</v>
      </c>
    </row>
    <row r="226" spans="1:5" ht="12.75">
      <c r="A226" s="35" t="s">
        <v>57</v>
      </c>
      <c r="E226" s="40" t="s">
        <v>2353</v>
      </c>
    </row>
    <row r="227" spans="1:5" ht="51">
      <c r="A227" t="s">
        <v>58</v>
      </c>
      <c r="E227" s="39" t="s">
        <v>2748</v>
      </c>
    </row>
    <row r="228" spans="1:16" ht="12.75">
      <c r="A228" t="s">
        <v>50</v>
      </c>
      <c s="34" t="s">
        <v>250</v>
      </c>
      <c s="34" t="s">
        <v>2753</v>
      </c>
      <c s="35" t="s">
        <v>5</v>
      </c>
      <c s="6" t="s">
        <v>2754</v>
      </c>
      <c s="36" t="s">
        <v>75</v>
      </c>
      <c s="37">
        <v>15</v>
      </c>
      <c s="36">
        <v>0</v>
      </c>
      <c s="36">
        <f>ROUND(G228*H228,6)</f>
      </c>
      <c r="L228" s="38">
        <v>0</v>
      </c>
      <c s="32">
        <f>ROUND(ROUND(L228,2)*ROUND(G228,3),2)</f>
      </c>
      <c s="36" t="s">
        <v>970</v>
      </c>
      <c>
        <f>(M228*21)/100</f>
      </c>
      <c t="s">
        <v>28</v>
      </c>
    </row>
    <row r="229" spans="1:5" ht="12.75">
      <c r="A229" s="35" t="s">
        <v>56</v>
      </c>
      <c r="E229" s="39" t="s">
        <v>5</v>
      </c>
    </row>
    <row r="230" spans="1:5" ht="12.75">
      <c r="A230" s="35" t="s">
        <v>57</v>
      </c>
      <c r="E230" s="40" t="s">
        <v>2353</v>
      </c>
    </row>
    <row r="231" spans="1:5" ht="51">
      <c r="A231" t="s">
        <v>58</v>
      </c>
      <c r="E231" s="39" t="s">
        <v>2748</v>
      </c>
    </row>
    <row r="232" spans="1:16" ht="12.75">
      <c r="A232" t="s">
        <v>50</v>
      </c>
      <c s="34" t="s">
        <v>254</v>
      </c>
      <c s="34" t="s">
        <v>2755</v>
      </c>
      <c s="35" t="s">
        <v>5</v>
      </c>
      <c s="6" t="s">
        <v>2756</v>
      </c>
      <c s="36" t="s">
        <v>75</v>
      </c>
      <c s="37">
        <v>2</v>
      </c>
      <c s="36">
        <v>0</v>
      </c>
      <c s="36">
        <f>ROUND(G232*H232,6)</f>
      </c>
      <c r="L232" s="38">
        <v>0</v>
      </c>
      <c s="32">
        <f>ROUND(ROUND(L232,2)*ROUND(G232,3),2)</f>
      </c>
      <c s="36" t="s">
        <v>970</v>
      </c>
      <c>
        <f>(M232*21)/100</f>
      </c>
      <c t="s">
        <v>28</v>
      </c>
    </row>
    <row r="233" spans="1:5" ht="12.75">
      <c r="A233" s="35" t="s">
        <v>56</v>
      </c>
      <c r="E233" s="39" t="s">
        <v>5</v>
      </c>
    </row>
    <row r="234" spans="1:5" ht="12.75">
      <c r="A234" s="35" t="s">
        <v>57</v>
      </c>
      <c r="E234" s="40" t="s">
        <v>2353</v>
      </c>
    </row>
    <row r="235" spans="1:5" ht="51">
      <c r="A235" t="s">
        <v>58</v>
      </c>
      <c r="E235" s="39" t="s">
        <v>2748</v>
      </c>
    </row>
    <row r="236" spans="1:16" ht="12.75">
      <c r="A236" t="s">
        <v>50</v>
      </c>
      <c s="34" t="s">
        <v>258</v>
      </c>
      <c s="34" t="s">
        <v>2757</v>
      </c>
      <c s="35" t="s">
        <v>5</v>
      </c>
      <c s="6" t="s">
        <v>2758</v>
      </c>
      <c s="36" t="s">
        <v>75</v>
      </c>
      <c s="37">
        <v>2</v>
      </c>
      <c s="36">
        <v>0</v>
      </c>
      <c s="36">
        <f>ROUND(G236*H236,6)</f>
      </c>
      <c r="L236" s="38">
        <v>0</v>
      </c>
      <c s="32">
        <f>ROUND(ROUND(L236,2)*ROUND(G236,3),2)</f>
      </c>
      <c s="36" t="s">
        <v>970</v>
      </c>
      <c>
        <f>(M236*21)/100</f>
      </c>
      <c t="s">
        <v>28</v>
      </c>
    </row>
    <row r="237" spans="1:5" ht="12.75">
      <c r="A237" s="35" t="s">
        <v>56</v>
      </c>
      <c r="E237" s="39" t="s">
        <v>5</v>
      </c>
    </row>
    <row r="238" spans="1:5" ht="12.75">
      <c r="A238" s="35" t="s">
        <v>57</v>
      </c>
      <c r="E238" s="40" t="s">
        <v>2353</v>
      </c>
    </row>
    <row r="239" spans="1:5" ht="63.75">
      <c r="A239" t="s">
        <v>58</v>
      </c>
      <c r="E239" s="39" t="s">
        <v>2759</v>
      </c>
    </row>
    <row r="240" spans="1:16" ht="25.5">
      <c r="A240" t="s">
        <v>50</v>
      </c>
      <c s="34" t="s">
        <v>262</v>
      </c>
      <c s="34" t="s">
        <v>2760</v>
      </c>
      <c s="35" t="s">
        <v>5</v>
      </c>
      <c s="6" t="s">
        <v>2761</v>
      </c>
      <c s="36" t="s">
        <v>75</v>
      </c>
      <c s="37">
        <v>2</v>
      </c>
      <c s="36">
        <v>0</v>
      </c>
      <c s="36">
        <f>ROUND(G240*H240,6)</f>
      </c>
      <c r="L240" s="38">
        <v>0</v>
      </c>
      <c s="32">
        <f>ROUND(ROUND(L240,2)*ROUND(G240,3),2)</f>
      </c>
      <c s="36" t="s">
        <v>970</v>
      </c>
      <c>
        <f>(M240*21)/100</f>
      </c>
      <c t="s">
        <v>28</v>
      </c>
    </row>
    <row r="241" spans="1:5" ht="12.75">
      <c r="A241" s="35" t="s">
        <v>56</v>
      </c>
      <c r="E241" s="39" t="s">
        <v>5</v>
      </c>
    </row>
    <row r="242" spans="1:5" ht="12.75">
      <c r="A242" s="35" t="s">
        <v>57</v>
      </c>
      <c r="E242" s="40" t="s">
        <v>2353</v>
      </c>
    </row>
    <row r="243" spans="1:5" ht="51">
      <c r="A243" t="s">
        <v>58</v>
      </c>
      <c r="E243" s="39" t="s">
        <v>2762</v>
      </c>
    </row>
    <row r="244" spans="1:16" ht="12.75">
      <c r="A244" t="s">
        <v>50</v>
      </c>
      <c s="34" t="s">
        <v>266</v>
      </c>
      <c s="34" t="s">
        <v>2763</v>
      </c>
      <c s="35" t="s">
        <v>5</v>
      </c>
      <c s="6" t="s">
        <v>2764</v>
      </c>
      <c s="36" t="s">
        <v>75</v>
      </c>
      <c s="37">
        <v>3</v>
      </c>
      <c s="36">
        <v>0</v>
      </c>
      <c s="36">
        <f>ROUND(G244*H244,6)</f>
      </c>
      <c r="L244" s="38">
        <v>0</v>
      </c>
      <c s="32">
        <f>ROUND(ROUND(L244,2)*ROUND(G244,3),2)</f>
      </c>
      <c s="36" t="s">
        <v>970</v>
      </c>
      <c>
        <f>(M244*21)/100</f>
      </c>
      <c t="s">
        <v>28</v>
      </c>
    </row>
    <row r="245" spans="1:5" ht="12.75">
      <c r="A245" s="35" t="s">
        <v>56</v>
      </c>
      <c r="E245" s="39" t="s">
        <v>5</v>
      </c>
    </row>
    <row r="246" spans="1:5" ht="12.75">
      <c r="A246" s="35" t="s">
        <v>57</v>
      </c>
      <c r="E246" s="40" t="s">
        <v>2353</v>
      </c>
    </row>
    <row r="247" spans="1:5" ht="51">
      <c r="A247" t="s">
        <v>58</v>
      </c>
      <c r="E247" s="39" t="s">
        <v>2762</v>
      </c>
    </row>
    <row r="248" spans="1:16" ht="12.75">
      <c r="A248" t="s">
        <v>50</v>
      </c>
      <c s="34" t="s">
        <v>270</v>
      </c>
      <c s="34" t="s">
        <v>2765</v>
      </c>
      <c s="35" t="s">
        <v>5</v>
      </c>
      <c s="6" t="s">
        <v>2766</v>
      </c>
      <c s="36" t="s">
        <v>75</v>
      </c>
      <c s="37">
        <v>2</v>
      </c>
      <c s="36">
        <v>0</v>
      </c>
      <c s="36">
        <f>ROUND(G248*H248,6)</f>
      </c>
      <c r="L248" s="38">
        <v>0</v>
      </c>
      <c s="32">
        <f>ROUND(ROUND(L248,2)*ROUND(G248,3),2)</f>
      </c>
      <c s="36" t="s">
        <v>970</v>
      </c>
      <c>
        <f>(M248*21)/100</f>
      </c>
      <c t="s">
        <v>28</v>
      </c>
    </row>
    <row r="249" spans="1:5" ht="12.75">
      <c r="A249" s="35" t="s">
        <v>56</v>
      </c>
      <c r="E249" s="39" t="s">
        <v>5</v>
      </c>
    </row>
    <row r="250" spans="1:5" ht="12.75">
      <c r="A250" s="35" t="s">
        <v>57</v>
      </c>
      <c r="E250" s="40" t="s">
        <v>2353</v>
      </c>
    </row>
    <row r="251" spans="1:5" ht="38.25">
      <c r="A251" t="s">
        <v>58</v>
      </c>
      <c r="E251" s="39" t="s">
        <v>2767</v>
      </c>
    </row>
    <row r="252" spans="1:16" ht="12.75">
      <c r="A252" t="s">
        <v>50</v>
      </c>
      <c s="34" t="s">
        <v>274</v>
      </c>
      <c s="34" t="s">
        <v>2768</v>
      </c>
      <c s="35" t="s">
        <v>5</v>
      </c>
      <c s="6" t="s">
        <v>2769</v>
      </c>
      <c s="36" t="s">
        <v>75</v>
      </c>
      <c s="37">
        <v>3</v>
      </c>
      <c s="36">
        <v>0</v>
      </c>
      <c s="36">
        <f>ROUND(G252*H252,6)</f>
      </c>
      <c r="L252" s="38">
        <v>0</v>
      </c>
      <c s="32">
        <f>ROUND(ROUND(L252,2)*ROUND(G252,3),2)</f>
      </c>
      <c s="36" t="s">
        <v>970</v>
      </c>
      <c>
        <f>(M252*21)/100</f>
      </c>
      <c t="s">
        <v>28</v>
      </c>
    </row>
    <row r="253" spans="1:5" ht="12.75">
      <c r="A253" s="35" t="s">
        <v>56</v>
      </c>
      <c r="E253" s="39" t="s">
        <v>5</v>
      </c>
    </row>
    <row r="254" spans="1:5" ht="12.75">
      <c r="A254" s="35" t="s">
        <v>57</v>
      </c>
      <c r="E254" s="40" t="s">
        <v>2353</v>
      </c>
    </row>
    <row r="255" spans="1:5" ht="63.75">
      <c r="A255" t="s">
        <v>58</v>
      </c>
      <c r="E255" s="39" t="s">
        <v>2770</v>
      </c>
    </row>
    <row r="256" spans="1:16" ht="12.75">
      <c r="A256" t="s">
        <v>50</v>
      </c>
      <c s="34" t="s">
        <v>278</v>
      </c>
      <c s="34" t="s">
        <v>2771</v>
      </c>
      <c s="35" t="s">
        <v>5</v>
      </c>
      <c s="6" t="s">
        <v>2772</v>
      </c>
      <c s="36" t="s">
        <v>75</v>
      </c>
      <c s="37">
        <v>4</v>
      </c>
      <c s="36">
        <v>0</v>
      </c>
      <c s="36">
        <f>ROUND(G256*H256,6)</f>
      </c>
      <c r="L256" s="38">
        <v>0</v>
      </c>
      <c s="32">
        <f>ROUND(ROUND(L256,2)*ROUND(G256,3),2)</f>
      </c>
      <c s="36" t="s">
        <v>970</v>
      </c>
      <c>
        <f>(M256*21)/100</f>
      </c>
      <c t="s">
        <v>28</v>
      </c>
    </row>
    <row r="257" spans="1:5" ht="12.75">
      <c r="A257" s="35" t="s">
        <v>56</v>
      </c>
      <c r="E257" s="39" t="s">
        <v>5</v>
      </c>
    </row>
    <row r="258" spans="1:5" ht="12.75">
      <c r="A258" s="35" t="s">
        <v>57</v>
      </c>
      <c r="E258" s="40" t="s">
        <v>2353</v>
      </c>
    </row>
    <row r="259" spans="1:5" ht="51">
      <c r="A259" t="s">
        <v>58</v>
      </c>
      <c r="E259" s="39" t="s">
        <v>2423</v>
      </c>
    </row>
    <row r="260" spans="1:16" ht="25.5">
      <c r="A260" t="s">
        <v>50</v>
      </c>
      <c s="34" t="s">
        <v>282</v>
      </c>
      <c s="34" t="s">
        <v>2773</v>
      </c>
      <c s="35" t="s">
        <v>5</v>
      </c>
      <c s="6" t="s">
        <v>2774</v>
      </c>
      <c s="36" t="s">
        <v>75</v>
      </c>
      <c s="37">
        <v>1</v>
      </c>
      <c s="36">
        <v>0</v>
      </c>
      <c s="36">
        <f>ROUND(G260*H260,6)</f>
      </c>
      <c r="L260" s="38">
        <v>0</v>
      </c>
      <c s="32">
        <f>ROUND(ROUND(L260,2)*ROUND(G260,3),2)</f>
      </c>
      <c s="36" t="s">
        <v>970</v>
      </c>
      <c>
        <f>(M260*21)/100</f>
      </c>
      <c t="s">
        <v>28</v>
      </c>
    </row>
    <row r="261" spans="1:5" ht="12.75">
      <c r="A261" s="35" t="s">
        <v>56</v>
      </c>
      <c r="E261" s="39" t="s">
        <v>5</v>
      </c>
    </row>
    <row r="262" spans="1:5" ht="12.75">
      <c r="A262" s="35" t="s">
        <v>57</v>
      </c>
      <c r="E262" s="40" t="s">
        <v>2353</v>
      </c>
    </row>
    <row r="263" spans="1:5" ht="63.75">
      <c r="A263" t="s">
        <v>58</v>
      </c>
      <c r="E263" s="39" t="s">
        <v>2283</v>
      </c>
    </row>
    <row r="264" spans="1:16" ht="12.75">
      <c r="A264" t="s">
        <v>50</v>
      </c>
      <c s="34" t="s">
        <v>286</v>
      </c>
      <c s="34" t="s">
        <v>2775</v>
      </c>
      <c s="35" t="s">
        <v>5</v>
      </c>
      <c s="6" t="s">
        <v>2776</v>
      </c>
      <c s="36" t="s">
        <v>75</v>
      </c>
      <c s="37">
        <v>4</v>
      </c>
      <c s="36">
        <v>0</v>
      </c>
      <c s="36">
        <f>ROUND(G264*H264,6)</f>
      </c>
      <c r="L264" s="38">
        <v>0</v>
      </c>
      <c s="32">
        <f>ROUND(ROUND(L264,2)*ROUND(G264,3),2)</f>
      </c>
      <c s="36" t="s">
        <v>970</v>
      </c>
      <c>
        <f>(M264*21)/100</f>
      </c>
      <c t="s">
        <v>28</v>
      </c>
    </row>
    <row r="265" spans="1:5" ht="12.75">
      <c r="A265" s="35" t="s">
        <v>56</v>
      </c>
      <c r="E265" s="39" t="s">
        <v>5</v>
      </c>
    </row>
    <row r="266" spans="1:5" ht="12.75">
      <c r="A266" s="35" t="s">
        <v>57</v>
      </c>
      <c r="E266" s="40" t="s">
        <v>2353</v>
      </c>
    </row>
    <row r="267" spans="1:5" ht="63.75">
      <c r="A267" t="s">
        <v>58</v>
      </c>
      <c r="E267" s="39" t="s">
        <v>2283</v>
      </c>
    </row>
    <row r="268" spans="1:16" ht="12.75">
      <c r="A268" t="s">
        <v>50</v>
      </c>
      <c s="34" t="s">
        <v>290</v>
      </c>
      <c s="34" t="s">
        <v>2777</v>
      </c>
      <c s="35" t="s">
        <v>5</v>
      </c>
      <c s="6" t="s">
        <v>2778</v>
      </c>
      <c s="36" t="s">
        <v>75</v>
      </c>
      <c s="37">
        <v>2</v>
      </c>
      <c s="36">
        <v>0</v>
      </c>
      <c s="36">
        <f>ROUND(G268*H268,6)</f>
      </c>
      <c r="L268" s="38">
        <v>0</v>
      </c>
      <c s="32">
        <f>ROUND(ROUND(L268,2)*ROUND(G268,3),2)</f>
      </c>
      <c s="36" t="s">
        <v>970</v>
      </c>
      <c>
        <f>(M268*21)/100</f>
      </c>
      <c t="s">
        <v>28</v>
      </c>
    </row>
    <row r="269" spans="1:5" ht="12.75">
      <c r="A269" s="35" t="s">
        <v>56</v>
      </c>
      <c r="E269" s="39" t="s">
        <v>5</v>
      </c>
    </row>
    <row r="270" spans="1:5" ht="12.75">
      <c r="A270" s="35" t="s">
        <v>57</v>
      </c>
      <c r="E270" s="40" t="s">
        <v>2353</v>
      </c>
    </row>
    <row r="271" spans="1:5" ht="63.75">
      <c r="A271" t="s">
        <v>58</v>
      </c>
      <c r="E271" s="39" t="s">
        <v>2283</v>
      </c>
    </row>
    <row r="272" spans="1:16" ht="25.5">
      <c r="A272" t="s">
        <v>50</v>
      </c>
      <c s="34" t="s">
        <v>294</v>
      </c>
      <c s="34" t="s">
        <v>2779</v>
      </c>
      <c s="35" t="s">
        <v>5</v>
      </c>
      <c s="6" t="s">
        <v>2780</v>
      </c>
      <c s="36" t="s">
        <v>75</v>
      </c>
      <c s="37">
        <v>4</v>
      </c>
      <c s="36">
        <v>0</v>
      </c>
      <c s="36">
        <f>ROUND(G272*H272,6)</f>
      </c>
      <c r="L272" s="38">
        <v>0</v>
      </c>
      <c s="32">
        <f>ROUND(ROUND(L272,2)*ROUND(G272,3),2)</f>
      </c>
      <c s="36" t="s">
        <v>970</v>
      </c>
      <c>
        <f>(M272*21)/100</f>
      </c>
      <c t="s">
        <v>28</v>
      </c>
    </row>
    <row r="273" spans="1:5" ht="12.75">
      <c r="A273" s="35" t="s">
        <v>56</v>
      </c>
      <c r="E273" s="39" t="s">
        <v>5</v>
      </c>
    </row>
    <row r="274" spans="1:5" ht="12.75">
      <c r="A274" s="35" t="s">
        <v>57</v>
      </c>
      <c r="E274" s="40" t="s">
        <v>2353</v>
      </c>
    </row>
    <row r="275" spans="1:5" ht="63.75">
      <c r="A275" t="s">
        <v>58</v>
      </c>
      <c r="E275" s="39" t="s">
        <v>2283</v>
      </c>
    </row>
    <row r="276" spans="1:16" ht="25.5">
      <c r="A276" t="s">
        <v>50</v>
      </c>
      <c s="34" t="s">
        <v>298</v>
      </c>
      <c s="34" t="s">
        <v>2781</v>
      </c>
      <c s="35" t="s">
        <v>5</v>
      </c>
      <c s="6" t="s">
        <v>2782</v>
      </c>
      <c s="36" t="s">
        <v>75</v>
      </c>
      <c s="37">
        <v>4</v>
      </c>
      <c s="36">
        <v>0</v>
      </c>
      <c s="36">
        <f>ROUND(G276*H276,6)</f>
      </c>
      <c r="L276" s="38">
        <v>0</v>
      </c>
      <c s="32">
        <f>ROUND(ROUND(L276,2)*ROUND(G276,3),2)</f>
      </c>
      <c s="36" t="s">
        <v>970</v>
      </c>
      <c>
        <f>(M276*21)/100</f>
      </c>
      <c t="s">
        <v>28</v>
      </c>
    </row>
    <row r="277" spans="1:5" ht="12.75">
      <c r="A277" s="35" t="s">
        <v>56</v>
      </c>
      <c r="E277" s="39" t="s">
        <v>5</v>
      </c>
    </row>
    <row r="278" spans="1:5" ht="12.75">
      <c r="A278" s="35" t="s">
        <v>57</v>
      </c>
      <c r="E278" s="40" t="s">
        <v>2353</v>
      </c>
    </row>
    <row r="279" spans="1:5" ht="63.75">
      <c r="A279" t="s">
        <v>58</v>
      </c>
      <c r="E279" s="39" t="s">
        <v>2283</v>
      </c>
    </row>
    <row r="280" spans="1:16" ht="12.75">
      <c r="A280" t="s">
        <v>50</v>
      </c>
      <c s="34" t="s">
        <v>302</v>
      </c>
      <c s="34" t="s">
        <v>2783</v>
      </c>
      <c s="35" t="s">
        <v>5</v>
      </c>
      <c s="6" t="s">
        <v>2784</v>
      </c>
      <c s="36" t="s">
        <v>75</v>
      </c>
      <c s="37">
        <v>2</v>
      </c>
      <c s="36">
        <v>0</v>
      </c>
      <c s="36">
        <f>ROUND(G280*H280,6)</f>
      </c>
      <c r="L280" s="38">
        <v>0</v>
      </c>
      <c s="32">
        <f>ROUND(ROUND(L280,2)*ROUND(G280,3),2)</f>
      </c>
      <c s="36" t="s">
        <v>970</v>
      </c>
      <c>
        <f>(M280*21)/100</f>
      </c>
      <c t="s">
        <v>28</v>
      </c>
    </row>
    <row r="281" spans="1:5" ht="12.75">
      <c r="A281" s="35" t="s">
        <v>56</v>
      </c>
      <c r="E281" s="39" t="s">
        <v>5</v>
      </c>
    </row>
    <row r="282" spans="1:5" ht="12.75">
      <c r="A282" s="35" t="s">
        <v>57</v>
      </c>
      <c r="E282" s="40" t="s">
        <v>2353</v>
      </c>
    </row>
    <row r="283" spans="1:5" ht="63.75">
      <c r="A283" t="s">
        <v>58</v>
      </c>
      <c r="E283" s="39" t="s">
        <v>2283</v>
      </c>
    </row>
    <row r="284" spans="1:16" ht="12.75">
      <c r="A284" t="s">
        <v>50</v>
      </c>
      <c s="34" t="s">
        <v>306</v>
      </c>
      <c s="34" t="s">
        <v>2785</v>
      </c>
      <c s="35" t="s">
        <v>5</v>
      </c>
      <c s="6" t="s">
        <v>2786</v>
      </c>
      <c s="36" t="s">
        <v>75</v>
      </c>
      <c s="37">
        <v>3</v>
      </c>
      <c s="36">
        <v>0</v>
      </c>
      <c s="36">
        <f>ROUND(G284*H284,6)</f>
      </c>
      <c r="L284" s="38">
        <v>0</v>
      </c>
      <c s="32">
        <f>ROUND(ROUND(L284,2)*ROUND(G284,3),2)</f>
      </c>
      <c s="36" t="s">
        <v>970</v>
      </c>
      <c>
        <f>(M284*21)/100</f>
      </c>
      <c t="s">
        <v>28</v>
      </c>
    </row>
    <row r="285" spans="1:5" ht="12.75">
      <c r="A285" s="35" t="s">
        <v>56</v>
      </c>
      <c r="E285" s="39" t="s">
        <v>5</v>
      </c>
    </row>
    <row r="286" spans="1:5" ht="12.75">
      <c r="A286" s="35" t="s">
        <v>57</v>
      </c>
      <c r="E286" s="40" t="s">
        <v>2353</v>
      </c>
    </row>
    <row r="287" spans="1:5" ht="63.75">
      <c r="A287" t="s">
        <v>58</v>
      </c>
      <c r="E287" s="39" t="s">
        <v>2283</v>
      </c>
    </row>
    <row r="288" spans="1:16" ht="38.25">
      <c r="A288" t="s">
        <v>50</v>
      </c>
      <c s="34" t="s">
        <v>310</v>
      </c>
      <c s="34" t="s">
        <v>2787</v>
      </c>
      <c s="35" t="s">
        <v>5</v>
      </c>
      <c s="6" t="s">
        <v>2788</v>
      </c>
      <c s="36" t="s">
        <v>75</v>
      </c>
      <c s="37">
        <v>1</v>
      </c>
      <c s="36">
        <v>0</v>
      </c>
      <c s="36">
        <f>ROUND(G288*H288,6)</f>
      </c>
      <c r="L288" s="38">
        <v>0</v>
      </c>
      <c s="32">
        <f>ROUND(ROUND(L288,2)*ROUND(G288,3),2)</f>
      </c>
      <c s="36" t="s">
        <v>2369</v>
      </c>
      <c>
        <f>(M288*21)/100</f>
      </c>
      <c t="s">
        <v>28</v>
      </c>
    </row>
    <row r="289" spans="1:5" ht="12.75">
      <c r="A289" s="35" t="s">
        <v>56</v>
      </c>
      <c r="E289" s="39" t="s">
        <v>5</v>
      </c>
    </row>
    <row r="290" spans="1:5" ht="12.75">
      <c r="A290" s="35" t="s">
        <v>57</v>
      </c>
      <c r="E290" s="40" t="s">
        <v>2353</v>
      </c>
    </row>
    <row r="291" spans="1:5" ht="51">
      <c r="A291" t="s">
        <v>58</v>
      </c>
      <c r="E291" s="39" t="s">
        <v>2415</v>
      </c>
    </row>
    <row r="292" spans="1:16" ht="12.75">
      <c r="A292" t="s">
        <v>50</v>
      </c>
      <c s="34" t="s">
        <v>314</v>
      </c>
      <c s="34" t="s">
        <v>2789</v>
      </c>
      <c s="35" t="s">
        <v>5</v>
      </c>
      <c s="6" t="s">
        <v>2790</v>
      </c>
      <c s="36" t="s">
        <v>75</v>
      </c>
      <c s="37">
        <v>2</v>
      </c>
      <c s="36">
        <v>0</v>
      </c>
      <c s="36">
        <f>ROUND(G292*H292,6)</f>
      </c>
      <c r="L292" s="38">
        <v>0</v>
      </c>
      <c s="32">
        <f>ROUND(ROUND(L292,2)*ROUND(G292,3),2)</f>
      </c>
      <c s="36" t="s">
        <v>2369</v>
      </c>
      <c>
        <f>(M292*21)/100</f>
      </c>
      <c t="s">
        <v>28</v>
      </c>
    </row>
    <row r="293" spans="1:5" ht="12.75">
      <c r="A293" s="35" t="s">
        <v>56</v>
      </c>
      <c r="E293" s="39" t="s">
        <v>5</v>
      </c>
    </row>
    <row r="294" spans="1:5" ht="12.75">
      <c r="A294" s="35" t="s">
        <v>57</v>
      </c>
      <c r="E294" s="40" t="s">
        <v>2353</v>
      </c>
    </row>
    <row r="295" spans="1:5" ht="51">
      <c r="A295" t="s">
        <v>58</v>
      </c>
      <c r="E295" s="39" t="s">
        <v>2420</v>
      </c>
    </row>
    <row r="296" spans="1:16" ht="12.75">
      <c r="A296" t="s">
        <v>50</v>
      </c>
      <c s="34" t="s">
        <v>318</v>
      </c>
      <c s="34" t="s">
        <v>2791</v>
      </c>
      <c s="35" t="s">
        <v>5</v>
      </c>
      <c s="6" t="s">
        <v>2792</v>
      </c>
      <c s="36" t="s">
        <v>75</v>
      </c>
      <c s="37">
        <v>3</v>
      </c>
      <c s="36">
        <v>0</v>
      </c>
      <c s="36">
        <f>ROUND(G296*H296,6)</f>
      </c>
      <c r="L296" s="38">
        <v>0</v>
      </c>
      <c s="32">
        <f>ROUND(ROUND(L296,2)*ROUND(G296,3),2)</f>
      </c>
      <c s="36" t="s">
        <v>55</v>
      </c>
      <c>
        <f>(M296*21)/100</f>
      </c>
      <c t="s">
        <v>28</v>
      </c>
    </row>
    <row r="297" spans="1:5" ht="12.75">
      <c r="A297" s="35" t="s">
        <v>56</v>
      </c>
      <c r="E297" s="39" t="s">
        <v>5</v>
      </c>
    </row>
    <row r="298" spans="1:5" ht="12.75">
      <c r="A298" s="35" t="s">
        <v>57</v>
      </c>
      <c r="E298" s="40" t="s">
        <v>2353</v>
      </c>
    </row>
    <row r="299" spans="1:5" ht="51">
      <c r="A299" t="s">
        <v>58</v>
      </c>
      <c r="E299" s="39" t="s">
        <v>2423</v>
      </c>
    </row>
    <row r="300" spans="1:13" ht="12.75">
      <c r="A300" t="s">
        <v>47</v>
      </c>
      <c r="C300" s="31" t="s">
        <v>2284</v>
      </c>
      <c r="E300" s="33" t="s">
        <v>2285</v>
      </c>
      <c r="J300" s="32">
        <f>0</f>
      </c>
      <c s="32">
        <f>0</f>
      </c>
      <c s="32">
        <f>0+L301+L305+L309+L313+L317+L321+L325+L329+L333+L337+L341+L345+L349+L353+L357+L361+L365+L369+L373+L377+L381</f>
      </c>
      <c s="32">
        <f>0+M301+M305+M309+M313+M317+M321+M325+M329+M333+M337+M341+M345+M349+M353+M357+M361+M365+M369+M373+M377+M381</f>
      </c>
    </row>
    <row r="301" spans="1:16" ht="12.75">
      <c r="A301" t="s">
        <v>50</v>
      </c>
      <c s="34" t="s">
        <v>773</v>
      </c>
      <c s="34" t="s">
        <v>2434</v>
      </c>
      <c s="35" t="s">
        <v>5</v>
      </c>
      <c s="6" t="s">
        <v>2435</v>
      </c>
      <c s="36" t="s">
        <v>75</v>
      </c>
      <c s="37">
        <v>4</v>
      </c>
      <c s="36">
        <v>0</v>
      </c>
      <c s="36">
        <f>ROUND(G301*H301,6)</f>
      </c>
      <c r="L301" s="38">
        <v>0</v>
      </c>
      <c s="32">
        <f>ROUND(ROUND(L301,2)*ROUND(G301,3),2)</f>
      </c>
      <c s="36" t="s">
        <v>970</v>
      </c>
      <c>
        <f>(M301*21)/100</f>
      </c>
      <c t="s">
        <v>28</v>
      </c>
    </row>
    <row r="302" spans="1:5" ht="12.75">
      <c r="A302" s="35" t="s">
        <v>56</v>
      </c>
      <c r="E302" s="39" t="s">
        <v>5</v>
      </c>
    </row>
    <row r="303" spans="1:5" ht="12.75">
      <c r="A303" s="35" t="s">
        <v>57</v>
      </c>
      <c r="E303" s="40" t="s">
        <v>2353</v>
      </c>
    </row>
    <row r="304" spans="1:5" ht="51">
      <c r="A304" t="s">
        <v>58</v>
      </c>
      <c r="E304" s="39" t="s">
        <v>2436</v>
      </c>
    </row>
    <row r="305" spans="1:16" ht="12.75">
      <c r="A305" t="s">
        <v>50</v>
      </c>
      <c s="34" t="s">
        <v>1973</v>
      </c>
      <c s="34" t="s">
        <v>2793</v>
      </c>
      <c s="35" t="s">
        <v>5</v>
      </c>
      <c s="6" t="s">
        <v>2794</v>
      </c>
      <c s="36" t="s">
        <v>75</v>
      </c>
      <c s="37">
        <v>4</v>
      </c>
      <c s="36">
        <v>0</v>
      </c>
      <c s="36">
        <f>ROUND(G305*H305,6)</f>
      </c>
      <c r="L305" s="38">
        <v>0</v>
      </c>
      <c s="32">
        <f>ROUND(ROUND(L305,2)*ROUND(G305,3),2)</f>
      </c>
      <c s="36" t="s">
        <v>970</v>
      </c>
      <c>
        <f>(M305*21)/100</f>
      </c>
      <c t="s">
        <v>28</v>
      </c>
    </row>
    <row r="306" spans="1:5" ht="12.75">
      <c r="A306" s="35" t="s">
        <v>56</v>
      </c>
      <c r="E306" s="39" t="s">
        <v>5</v>
      </c>
    </row>
    <row r="307" spans="1:5" ht="12.75">
      <c r="A307" s="35" t="s">
        <v>57</v>
      </c>
      <c r="E307" s="40" t="s">
        <v>2353</v>
      </c>
    </row>
    <row r="308" spans="1:5" ht="51">
      <c r="A308" t="s">
        <v>58</v>
      </c>
      <c r="E308" s="39" t="s">
        <v>2436</v>
      </c>
    </row>
    <row r="309" spans="1:16" ht="12.75">
      <c r="A309" t="s">
        <v>50</v>
      </c>
      <c s="34" t="s">
        <v>322</v>
      </c>
      <c s="34" t="s">
        <v>2437</v>
      </c>
      <c s="35" t="s">
        <v>5</v>
      </c>
      <c s="6" t="s">
        <v>2438</v>
      </c>
      <c s="36" t="s">
        <v>75</v>
      </c>
      <c s="37">
        <v>1</v>
      </c>
      <c s="36">
        <v>0</v>
      </c>
      <c s="36">
        <f>ROUND(G309*H309,6)</f>
      </c>
      <c r="L309" s="38">
        <v>0</v>
      </c>
      <c s="32">
        <f>ROUND(ROUND(L309,2)*ROUND(G309,3),2)</f>
      </c>
      <c s="36" t="s">
        <v>970</v>
      </c>
      <c>
        <f>(M309*21)/100</f>
      </c>
      <c t="s">
        <v>28</v>
      </c>
    </row>
    <row r="310" spans="1:5" ht="12.75">
      <c r="A310" s="35" t="s">
        <v>56</v>
      </c>
      <c r="E310" s="39" t="s">
        <v>5</v>
      </c>
    </row>
    <row r="311" spans="1:5" ht="12.75">
      <c r="A311" s="35" t="s">
        <v>57</v>
      </c>
      <c r="E311" s="40" t="s">
        <v>2353</v>
      </c>
    </row>
    <row r="312" spans="1:5" ht="51">
      <c r="A312" t="s">
        <v>58</v>
      </c>
      <c r="E312" s="39" t="s">
        <v>2436</v>
      </c>
    </row>
    <row r="313" spans="1:16" ht="25.5">
      <c r="A313" t="s">
        <v>50</v>
      </c>
      <c s="34" t="s">
        <v>326</v>
      </c>
      <c s="34" t="s">
        <v>2441</v>
      </c>
      <c s="35" t="s">
        <v>5</v>
      </c>
      <c s="6" t="s">
        <v>2442</v>
      </c>
      <c s="36" t="s">
        <v>75</v>
      </c>
      <c s="37">
        <v>4</v>
      </c>
      <c s="36">
        <v>0</v>
      </c>
      <c s="36">
        <f>ROUND(G313*H313,6)</f>
      </c>
      <c r="L313" s="38">
        <v>0</v>
      </c>
      <c s="32">
        <f>ROUND(ROUND(L313,2)*ROUND(G313,3),2)</f>
      </c>
      <c s="36" t="s">
        <v>970</v>
      </c>
      <c>
        <f>(M313*21)/100</f>
      </c>
      <c t="s">
        <v>28</v>
      </c>
    </row>
    <row r="314" spans="1:5" ht="12.75">
      <c r="A314" s="35" t="s">
        <v>56</v>
      </c>
      <c r="E314" s="39" t="s">
        <v>5</v>
      </c>
    </row>
    <row r="315" spans="1:5" ht="12.75">
      <c r="A315" s="35" t="s">
        <v>57</v>
      </c>
      <c r="E315" s="40" t="s">
        <v>2353</v>
      </c>
    </row>
    <row r="316" spans="1:5" ht="51">
      <c r="A316" t="s">
        <v>58</v>
      </c>
      <c r="E316" s="39" t="s">
        <v>2436</v>
      </c>
    </row>
    <row r="317" spans="1:16" ht="12.75">
      <c r="A317" t="s">
        <v>50</v>
      </c>
      <c s="34" t="s">
        <v>330</v>
      </c>
      <c s="34" t="s">
        <v>2795</v>
      </c>
      <c s="35" t="s">
        <v>5</v>
      </c>
      <c s="6" t="s">
        <v>2796</v>
      </c>
      <c s="36" t="s">
        <v>75</v>
      </c>
      <c s="37">
        <v>4</v>
      </c>
      <c s="36">
        <v>0</v>
      </c>
      <c s="36">
        <f>ROUND(G317*H317,6)</f>
      </c>
      <c r="L317" s="38">
        <v>0</v>
      </c>
      <c s="32">
        <f>ROUND(ROUND(L317,2)*ROUND(G317,3),2)</f>
      </c>
      <c s="36" t="s">
        <v>970</v>
      </c>
      <c>
        <f>(M317*21)/100</f>
      </c>
      <c t="s">
        <v>28</v>
      </c>
    </row>
    <row r="318" spans="1:5" ht="12.75">
      <c r="A318" s="35" t="s">
        <v>56</v>
      </c>
      <c r="E318" s="39" t="s">
        <v>5</v>
      </c>
    </row>
    <row r="319" spans="1:5" ht="12.75">
      <c r="A319" s="35" t="s">
        <v>57</v>
      </c>
      <c r="E319" s="40" t="s">
        <v>2353</v>
      </c>
    </row>
    <row r="320" spans="1:5" ht="51">
      <c r="A320" t="s">
        <v>58</v>
      </c>
      <c r="E320" s="39" t="s">
        <v>2436</v>
      </c>
    </row>
    <row r="321" spans="1:16" ht="25.5">
      <c r="A321" t="s">
        <v>50</v>
      </c>
      <c s="34" t="s">
        <v>334</v>
      </c>
      <c s="34" t="s">
        <v>2797</v>
      </c>
      <c s="35" t="s">
        <v>5</v>
      </c>
      <c s="6" t="s">
        <v>2798</v>
      </c>
      <c s="36" t="s">
        <v>75</v>
      </c>
      <c s="37">
        <v>4</v>
      </c>
      <c s="36">
        <v>0</v>
      </c>
      <c s="36">
        <f>ROUND(G321*H321,6)</f>
      </c>
      <c r="L321" s="38">
        <v>0</v>
      </c>
      <c s="32">
        <f>ROUND(ROUND(L321,2)*ROUND(G321,3),2)</f>
      </c>
      <c s="36" t="s">
        <v>970</v>
      </c>
      <c>
        <f>(M321*21)/100</f>
      </c>
      <c t="s">
        <v>28</v>
      </c>
    </row>
    <row r="322" spans="1:5" ht="12.75">
      <c r="A322" s="35" t="s">
        <v>56</v>
      </c>
      <c r="E322" s="39" t="s">
        <v>5</v>
      </c>
    </row>
    <row r="323" spans="1:5" ht="12.75">
      <c r="A323" s="35" t="s">
        <v>57</v>
      </c>
      <c r="E323" s="40" t="s">
        <v>2353</v>
      </c>
    </row>
    <row r="324" spans="1:5" ht="51">
      <c r="A324" t="s">
        <v>58</v>
      </c>
      <c r="E324" s="39" t="s">
        <v>2436</v>
      </c>
    </row>
    <row r="325" spans="1:16" ht="25.5">
      <c r="A325" t="s">
        <v>50</v>
      </c>
      <c s="34" t="s">
        <v>338</v>
      </c>
      <c s="34" t="s">
        <v>2286</v>
      </c>
      <c s="35" t="s">
        <v>5</v>
      </c>
      <c s="6" t="s">
        <v>2287</v>
      </c>
      <c s="36" t="s">
        <v>75</v>
      </c>
      <c s="37">
        <v>1</v>
      </c>
      <c s="36">
        <v>0</v>
      </c>
      <c s="36">
        <f>ROUND(G325*H325,6)</f>
      </c>
      <c r="L325" s="38">
        <v>0</v>
      </c>
      <c s="32">
        <f>ROUND(ROUND(L325,2)*ROUND(G325,3),2)</f>
      </c>
      <c s="36" t="s">
        <v>970</v>
      </c>
      <c>
        <f>(M325*21)/100</f>
      </c>
      <c t="s">
        <v>28</v>
      </c>
    </row>
    <row r="326" spans="1:5" ht="12.75">
      <c r="A326" s="35" t="s">
        <v>56</v>
      </c>
      <c r="E326" s="39" t="s">
        <v>5</v>
      </c>
    </row>
    <row r="327" spans="1:5" ht="12.75">
      <c r="A327" s="35" t="s">
        <v>57</v>
      </c>
      <c r="E327" s="40" t="s">
        <v>2353</v>
      </c>
    </row>
    <row r="328" spans="1:5" ht="63.75">
      <c r="A328" t="s">
        <v>58</v>
      </c>
      <c r="E328" s="39" t="s">
        <v>2293</v>
      </c>
    </row>
    <row r="329" spans="1:16" ht="25.5">
      <c r="A329" t="s">
        <v>50</v>
      </c>
      <c s="34" t="s">
        <v>2297</v>
      </c>
      <c s="34" t="s">
        <v>2294</v>
      </c>
      <c s="35" t="s">
        <v>5</v>
      </c>
      <c s="6" t="s">
        <v>2295</v>
      </c>
      <c s="36" t="s">
        <v>75</v>
      </c>
      <c s="37">
        <v>1</v>
      </c>
      <c s="36">
        <v>0</v>
      </c>
      <c s="36">
        <f>ROUND(G329*H329,6)</f>
      </c>
      <c r="L329" s="38">
        <v>0</v>
      </c>
      <c s="32">
        <f>ROUND(ROUND(L329,2)*ROUND(G329,3),2)</f>
      </c>
      <c s="36" t="s">
        <v>970</v>
      </c>
      <c>
        <f>(M329*21)/100</f>
      </c>
      <c t="s">
        <v>28</v>
      </c>
    </row>
    <row r="330" spans="1:5" ht="12.75">
      <c r="A330" s="35" t="s">
        <v>56</v>
      </c>
      <c r="E330" s="39" t="s">
        <v>5</v>
      </c>
    </row>
    <row r="331" spans="1:5" ht="12.75">
      <c r="A331" s="35" t="s">
        <v>57</v>
      </c>
      <c r="E331" s="40" t="s">
        <v>2353</v>
      </c>
    </row>
    <row r="332" spans="1:5" ht="38.25">
      <c r="A332" t="s">
        <v>58</v>
      </c>
      <c r="E332" s="39" t="s">
        <v>2562</v>
      </c>
    </row>
    <row r="333" spans="1:16" ht="12.75">
      <c r="A333" t="s">
        <v>50</v>
      </c>
      <c s="34" t="s">
        <v>342</v>
      </c>
      <c s="34" t="s">
        <v>2563</v>
      </c>
      <c s="35" t="s">
        <v>5</v>
      </c>
      <c s="6" t="s">
        <v>2564</v>
      </c>
      <c s="36" t="s">
        <v>75</v>
      </c>
      <c s="37">
        <v>1</v>
      </c>
      <c s="36">
        <v>0</v>
      </c>
      <c s="36">
        <f>ROUND(G333*H333,6)</f>
      </c>
      <c r="L333" s="38">
        <v>0</v>
      </c>
      <c s="32">
        <f>ROUND(ROUND(L333,2)*ROUND(G333,3),2)</f>
      </c>
      <c s="36" t="s">
        <v>970</v>
      </c>
      <c>
        <f>(M333*21)/100</f>
      </c>
      <c t="s">
        <v>28</v>
      </c>
    </row>
    <row r="334" spans="1:5" ht="12.75">
      <c r="A334" s="35" t="s">
        <v>56</v>
      </c>
      <c r="E334" s="39" t="s">
        <v>5</v>
      </c>
    </row>
    <row r="335" spans="1:5" ht="12.75">
      <c r="A335" s="35" t="s">
        <v>57</v>
      </c>
      <c r="E335" s="40" t="s">
        <v>2353</v>
      </c>
    </row>
    <row r="336" spans="1:5" ht="38.25">
      <c r="A336" t="s">
        <v>58</v>
      </c>
      <c r="E336" s="39" t="s">
        <v>2445</v>
      </c>
    </row>
    <row r="337" spans="1:16" ht="12.75">
      <c r="A337" t="s">
        <v>50</v>
      </c>
      <c s="34" t="s">
        <v>2303</v>
      </c>
      <c s="34" t="s">
        <v>2799</v>
      </c>
      <c s="35" t="s">
        <v>5</v>
      </c>
      <c s="6" t="s">
        <v>2800</v>
      </c>
      <c s="36" t="s">
        <v>75</v>
      </c>
      <c s="37">
        <v>8</v>
      </c>
      <c s="36">
        <v>0</v>
      </c>
      <c s="36">
        <f>ROUND(G337*H337,6)</f>
      </c>
      <c r="L337" s="38">
        <v>0</v>
      </c>
      <c s="32">
        <f>ROUND(ROUND(L337,2)*ROUND(G337,3),2)</f>
      </c>
      <c s="36" t="s">
        <v>970</v>
      </c>
      <c>
        <f>(M337*21)/100</f>
      </c>
      <c t="s">
        <v>28</v>
      </c>
    </row>
    <row r="338" spans="1:5" ht="12.75">
      <c r="A338" s="35" t="s">
        <v>56</v>
      </c>
      <c r="E338" s="39" t="s">
        <v>5</v>
      </c>
    </row>
    <row r="339" spans="1:5" ht="12.75">
      <c r="A339" s="35" t="s">
        <v>57</v>
      </c>
      <c r="E339" s="40" t="s">
        <v>2353</v>
      </c>
    </row>
    <row r="340" spans="1:5" ht="38.25">
      <c r="A340" t="s">
        <v>58</v>
      </c>
      <c r="E340" s="39" t="s">
        <v>2448</v>
      </c>
    </row>
    <row r="341" spans="1:16" ht="12.75">
      <c r="A341" t="s">
        <v>50</v>
      </c>
      <c s="34" t="s">
        <v>346</v>
      </c>
      <c s="34" t="s">
        <v>2801</v>
      </c>
      <c s="35" t="s">
        <v>5</v>
      </c>
      <c s="6" t="s">
        <v>2802</v>
      </c>
      <c s="36" t="s">
        <v>75</v>
      </c>
      <c s="37">
        <v>4</v>
      </c>
      <c s="36">
        <v>0</v>
      </c>
      <c s="36">
        <f>ROUND(G341*H341,6)</f>
      </c>
      <c r="L341" s="38">
        <v>0</v>
      </c>
      <c s="32">
        <f>ROUND(ROUND(L341,2)*ROUND(G341,3),2)</f>
      </c>
      <c s="36" t="s">
        <v>970</v>
      </c>
      <c>
        <f>(M341*21)/100</f>
      </c>
      <c t="s">
        <v>28</v>
      </c>
    </row>
    <row r="342" spans="1:5" ht="12.75">
      <c r="A342" s="35" t="s">
        <v>56</v>
      </c>
      <c r="E342" s="39" t="s">
        <v>5</v>
      </c>
    </row>
    <row r="343" spans="1:5" ht="12.75">
      <c r="A343" s="35" t="s">
        <v>57</v>
      </c>
      <c r="E343" s="40" t="s">
        <v>2353</v>
      </c>
    </row>
    <row r="344" spans="1:5" ht="38.25">
      <c r="A344" t="s">
        <v>58</v>
      </c>
      <c r="E344" s="39" t="s">
        <v>2448</v>
      </c>
    </row>
    <row r="345" spans="1:16" ht="12.75">
      <c r="A345" t="s">
        <v>50</v>
      </c>
      <c s="34" t="s">
        <v>350</v>
      </c>
      <c s="34" t="s">
        <v>2449</v>
      </c>
      <c s="35" t="s">
        <v>5</v>
      </c>
      <c s="6" t="s">
        <v>2450</v>
      </c>
      <c s="36" t="s">
        <v>75</v>
      </c>
      <c s="37">
        <v>6</v>
      </c>
      <c s="36">
        <v>0</v>
      </c>
      <c s="36">
        <f>ROUND(G345*H345,6)</f>
      </c>
      <c r="L345" s="38">
        <v>0</v>
      </c>
      <c s="32">
        <f>ROUND(ROUND(L345,2)*ROUND(G345,3),2)</f>
      </c>
      <c s="36" t="s">
        <v>970</v>
      </c>
      <c>
        <f>(M345*21)/100</f>
      </c>
      <c t="s">
        <v>28</v>
      </c>
    </row>
    <row r="346" spans="1:5" ht="12.75">
      <c r="A346" s="35" t="s">
        <v>56</v>
      </c>
      <c r="E346" s="39" t="s">
        <v>5</v>
      </c>
    </row>
    <row r="347" spans="1:5" ht="12.75">
      <c r="A347" s="35" t="s">
        <v>57</v>
      </c>
      <c r="E347" s="40" t="s">
        <v>2353</v>
      </c>
    </row>
    <row r="348" spans="1:5" ht="38.25">
      <c r="A348" t="s">
        <v>58</v>
      </c>
      <c r="E348" s="39" t="s">
        <v>2448</v>
      </c>
    </row>
    <row r="349" spans="1:16" ht="25.5">
      <c r="A349" t="s">
        <v>50</v>
      </c>
      <c s="34" t="s">
        <v>354</v>
      </c>
      <c s="34" t="s">
        <v>2451</v>
      </c>
      <c s="35" t="s">
        <v>5</v>
      </c>
      <c s="6" t="s">
        <v>2452</v>
      </c>
      <c s="36" t="s">
        <v>75</v>
      </c>
      <c s="37">
        <v>6</v>
      </c>
      <c s="36">
        <v>0</v>
      </c>
      <c s="36">
        <f>ROUND(G349*H349,6)</f>
      </c>
      <c r="L349" s="38">
        <v>0</v>
      </c>
      <c s="32">
        <f>ROUND(ROUND(L349,2)*ROUND(G349,3),2)</f>
      </c>
      <c s="36" t="s">
        <v>970</v>
      </c>
      <c>
        <f>(M349*21)/100</f>
      </c>
      <c t="s">
        <v>28</v>
      </c>
    </row>
    <row r="350" spans="1:5" ht="12.75">
      <c r="A350" s="35" t="s">
        <v>56</v>
      </c>
      <c r="E350" s="39" t="s">
        <v>5</v>
      </c>
    </row>
    <row r="351" spans="1:5" ht="12.75">
      <c r="A351" s="35" t="s">
        <v>57</v>
      </c>
      <c r="E351" s="40" t="s">
        <v>2353</v>
      </c>
    </row>
    <row r="352" spans="1:5" ht="38.25">
      <c r="A352" t="s">
        <v>58</v>
      </c>
      <c r="E352" s="39" t="s">
        <v>2448</v>
      </c>
    </row>
    <row r="353" spans="1:16" ht="25.5">
      <c r="A353" t="s">
        <v>50</v>
      </c>
      <c s="34" t="s">
        <v>357</v>
      </c>
      <c s="34" t="s">
        <v>2803</v>
      </c>
      <c s="35" t="s">
        <v>5</v>
      </c>
      <c s="6" t="s">
        <v>2804</v>
      </c>
      <c s="36" t="s">
        <v>75</v>
      </c>
      <c s="37">
        <v>1</v>
      </c>
      <c s="36">
        <v>0</v>
      </c>
      <c s="36">
        <f>ROUND(G353*H353,6)</f>
      </c>
      <c r="L353" s="38">
        <v>0</v>
      </c>
      <c s="32">
        <f>ROUND(ROUND(L353,2)*ROUND(G353,3),2)</f>
      </c>
      <c s="36" t="s">
        <v>970</v>
      </c>
      <c>
        <f>(M353*21)/100</f>
      </c>
      <c t="s">
        <v>28</v>
      </c>
    </row>
    <row r="354" spans="1:5" ht="12.75">
      <c r="A354" s="35" t="s">
        <v>56</v>
      </c>
      <c r="E354" s="39" t="s">
        <v>5</v>
      </c>
    </row>
    <row r="355" spans="1:5" ht="12.75">
      <c r="A355" s="35" t="s">
        <v>57</v>
      </c>
      <c r="E355" s="40" t="s">
        <v>2353</v>
      </c>
    </row>
    <row r="356" spans="1:5" ht="38.25">
      <c r="A356" t="s">
        <v>58</v>
      </c>
      <c r="E356" s="39" t="s">
        <v>2675</v>
      </c>
    </row>
    <row r="357" spans="1:16" ht="12.75">
      <c r="A357" t="s">
        <v>50</v>
      </c>
      <c s="34" t="s">
        <v>361</v>
      </c>
      <c s="34" t="s">
        <v>2298</v>
      </c>
      <c s="35" t="s">
        <v>5</v>
      </c>
      <c s="6" t="s">
        <v>2299</v>
      </c>
      <c s="36" t="s">
        <v>54</v>
      </c>
      <c s="37">
        <v>36</v>
      </c>
      <c s="36">
        <v>0</v>
      </c>
      <c s="36">
        <f>ROUND(G357*H357,6)</f>
      </c>
      <c r="L357" s="38">
        <v>0</v>
      </c>
      <c s="32">
        <f>ROUND(ROUND(L357,2)*ROUND(G357,3),2)</f>
      </c>
      <c s="36" t="s">
        <v>970</v>
      </c>
      <c>
        <f>(M357*21)/100</f>
      </c>
      <c t="s">
        <v>28</v>
      </c>
    </row>
    <row r="358" spans="1:5" ht="12.75">
      <c r="A358" s="35" t="s">
        <v>56</v>
      </c>
      <c r="E358" s="39" t="s">
        <v>5</v>
      </c>
    </row>
    <row r="359" spans="1:5" ht="12.75">
      <c r="A359" s="35" t="s">
        <v>57</v>
      </c>
      <c r="E359" s="40" t="s">
        <v>2353</v>
      </c>
    </row>
    <row r="360" spans="1:5" ht="38.25">
      <c r="A360" t="s">
        <v>58</v>
      </c>
      <c r="E360" s="39" t="s">
        <v>2458</v>
      </c>
    </row>
    <row r="361" spans="1:16" ht="12.75">
      <c r="A361" t="s">
        <v>50</v>
      </c>
      <c s="34" t="s">
        <v>365</v>
      </c>
      <c s="34" t="s">
        <v>968</v>
      </c>
      <c s="35" t="s">
        <v>5</v>
      </c>
      <c s="6" t="s">
        <v>969</v>
      </c>
      <c s="36" t="s">
        <v>54</v>
      </c>
      <c s="37">
        <v>12</v>
      </c>
      <c s="36">
        <v>0</v>
      </c>
      <c s="36">
        <f>ROUND(G361*H361,6)</f>
      </c>
      <c r="L361" s="38">
        <v>0</v>
      </c>
      <c s="32">
        <f>ROUND(ROUND(L361,2)*ROUND(G361,3),2)</f>
      </c>
      <c s="36" t="s">
        <v>970</v>
      </c>
      <c>
        <f>(M361*21)/100</f>
      </c>
      <c t="s">
        <v>28</v>
      </c>
    </row>
    <row r="362" spans="1:5" ht="12.75">
      <c r="A362" s="35" t="s">
        <v>56</v>
      </c>
      <c r="E362" s="39" t="s">
        <v>5</v>
      </c>
    </row>
    <row r="363" spans="1:5" ht="12.75">
      <c r="A363" s="35" t="s">
        <v>57</v>
      </c>
      <c r="E363" s="40" t="s">
        <v>2353</v>
      </c>
    </row>
    <row r="364" spans="1:5" ht="38.25">
      <c r="A364" t="s">
        <v>58</v>
      </c>
      <c r="E364" s="39" t="s">
        <v>2568</v>
      </c>
    </row>
    <row r="365" spans="1:16" ht="12.75">
      <c r="A365" t="s">
        <v>50</v>
      </c>
      <c s="34" t="s">
        <v>369</v>
      </c>
      <c s="34" t="s">
        <v>972</v>
      </c>
      <c s="35" t="s">
        <v>5</v>
      </c>
      <c s="6" t="s">
        <v>973</v>
      </c>
      <c s="36" t="s">
        <v>54</v>
      </c>
      <c s="37">
        <v>12</v>
      </c>
      <c s="36">
        <v>0</v>
      </c>
      <c s="36">
        <f>ROUND(G365*H365,6)</f>
      </c>
      <c r="L365" s="38">
        <v>0</v>
      </c>
      <c s="32">
        <f>ROUND(ROUND(L365,2)*ROUND(G365,3),2)</f>
      </c>
      <c s="36" t="s">
        <v>970</v>
      </c>
      <c>
        <f>(M365*21)/100</f>
      </c>
      <c t="s">
        <v>28</v>
      </c>
    </row>
    <row r="366" spans="1:5" ht="12.75">
      <c r="A366" s="35" t="s">
        <v>56</v>
      </c>
      <c r="E366" s="39" t="s">
        <v>5</v>
      </c>
    </row>
    <row r="367" spans="1:5" ht="12.75">
      <c r="A367" s="35" t="s">
        <v>57</v>
      </c>
      <c r="E367" s="40" t="s">
        <v>2353</v>
      </c>
    </row>
    <row r="368" spans="1:5" ht="38.25">
      <c r="A368" t="s">
        <v>58</v>
      </c>
      <c r="E368" s="39" t="s">
        <v>2459</v>
      </c>
    </row>
    <row r="369" spans="1:16" ht="12.75">
      <c r="A369" t="s">
        <v>50</v>
      </c>
      <c s="34" t="s">
        <v>373</v>
      </c>
      <c s="34" t="s">
        <v>974</v>
      </c>
      <c s="35" t="s">
        <v>5</v>
      </c>
      <c s="6" t="s">
        <v>975</v>
      </c>
      <c s="36" t="s">
        <v>54</v>
      </c>
      <c s="37">
        <v>12</v>
      </c>
      <c s="36">
        <v>0</v>
      </c>
      <c s="36">
        <f>ROUND(G369*H369,6)</f>
      </c>
      <c r="L369" s="38">
        <v>0</v>
      </c>
      <c s="32">
        <f>ROUND(ROUND(L369,2)*ROUND(G369,3),2)</f>
      </c>
      <c s="36" t="s">
        <v>970</v>
      </c>
      <c>
        <f>(M369*21)/100</f>
      </c>
      <c t="s">
        <v>28</v>
      </c>
    </row>
    <row r="370" spans="1:5" ht="12.75">
      <c r="A370" s="35" t="s">
        <v>56</v>
      </c>
      <c r="E370" s="39" t="s">
        <v>5</v>
      </c>
    </row>
    <row r="371" spans="1:5" ht="12.75">
      <c r="A371" s="35" t="s">
        <v>57</v>
      </c>
      <c r="E371" s="40" t="s">
        <v>2353</v>
      </c>
    </row>
    <row r="372" spans="1:5" ht="38.25">
      <c r="A372" t="s">
        <v>58</v>
      </c>
      <c r="E372" s="39" t="s">
        <v>2460</v>
      </c>
    </row>
    <row r="373" spans="1:16" ht="12.75">
      <c r="A373" t="s">
        <v>50</v>
      </c>
      <c s="34" t="s">
        <v>377</v>
      </c>
      <c s="34" t="s">
        <v>2676</v>
      </c>
      <c s="35" t="s">
        <v>5</v>
      </c>
      <c s="6" t="s">
        <v>2677</v>
      </c>
      <c s="36" t="s">
        <v>54</v>
      </c>
      <c s="37">
        <v>12</v>
      </c>
      <c s="36">
        <v>0</v>
      </c>
      <c s="36">
        <f>ROUND(G373*H373,6)</f>
      </c>
      <c r="L373" s="38">
        <v>0</v>
      </c>
      <c s="32">
        <f>ROUND(ROUND(L373,2)*ROUND(G373,3),2)</f>
      </c>
      <c s="36" t="s">
        <v>970</v>
      </c>
      <c>
        <f>(M373*21)/100</f>
      </c>
      <c t="s">
        <v>28</v>
      </c>
    </row>
    <row r="374" spans="1:5" ht="12.75">
      <c r="A374" s="35" t="s">
        <v>56</v>
      </c>
      <c r="E374" s="39" t="s">
        <v>5</v>
      </c>
    </row>
    <row r="375" spans="1:5" ht="12.75">
      <c r="A375" s="35" t="s">
        <v>57</v>
      </c>
      <c r="E375" s="40" t="s">
        <v>2353</v>
      </c>
    </row>
    <row r="376" spans="1:5" ht="38.25">
      <c r="A376" t="s">
        <v>58</v>
      </c>
      <c r="E376" s="39" t="s">
        <v>2678</v>
      </c>
    </row>
    <row r="377" spans="1:16" ht="12.75">
      <c r="A377" t="s">
        <v>50</v>
      </c>
      <c s="34" t="s">
        <v>381</v>
      </c>
      <c s="34" t="s">
        <v>2461</v>
      </c>
      <c s="35" t="s">
        <v>5</v>
      </c>
      <c s="6" t="s">
        <v>2462</v>
      </c>
      <c s="36" t="s">
        <v>75</v>
      </c>
      <c s="37">
        <v>1</v>
      </c>
      <c s="36">
        <v>0</v>
      </c>
      <c s="36">
        <f>ROUND(G377*H377,6)</f>
      </c>
      <c r="L377" s="38">
        <v>0</v>
      </c>
      <c s="32">
        <f>ROUND(ROUND(L377,2)*ROUND(G377,3),2)</f>
      </c>
      <c s="36" t="s">
        <v>2369</v>
      </c>
      <c>
        <f>(M377*21)/100</f>
      </c>
      <c t="s">
        <v>28</v>
      </c>
    </row>
    <row r="378" spans="1:5" ht="12.75">
      <c r="A378" s="35" t="s">
        <v>56</v>
      </c>
      <c r="E378" s="39" t="s">
        <v>5</v>
      </c>
    </row>
    <row r="379" spans="1:5" ht="12.75">
      <c r="A379" s="35" t="s">
        <v>57</v>
      </c>
      <c r="E379" s="40" t="s">
        <v>2353</v>
      </c>
    </row>
    <row r="380" spans="1:5" ht="12.75">
      <c r="A380" t="s">
        <v>58</v>
      </c>
      <c r="E380" s="39" t="s">
        <v>2463</v>
      </c>
    </row>
    <row r="381" spans="1:16" ht="12.75">
      <c r="A381" t="s">
        <v>50</v>
      </c>
      <c s="34" t="s">
        <v>385</v>
      </c>
      <c s="34" t="s">
        <v>2464</v>
      </c>
      <c s="35" t="s">
        <v>5</v>
      </c>
      <c s="6" t="s">
        <v>2465</v>
      </c>
      <c s="36" t="s">
        <v>75</v>
      </c>
      <c s="37">
        <v>1</v>
      </c>
      <c s="36">
        <v>0</v>
      </c>
      <c s="36">
        <f>ROUND(G381*H381,6)</f>
      </c>
      <c r="L381" s="38">
        <v>0</v>
      </c>
      <c s="32">
        <f>ROUND(ROUND(L381,2)*ROUND(G381,3),2)</f>
      </c>
      <c s="36" t="s">
        <v>2369</v>
      </c>
      <c>
        <f>(M381*21)/100</f>
      </c>
      <c t="s">
        <v>28</v>
      </c>
    </row>
    <row r="382" spans="1:5" ht="12.75">
      <c r="A382" s="35" t="s">
        <v>56</v>
      </c>
      <c r="E382" s="39" t="s">
        <v>5</v>
      </c>
    </row>
    <row r="383" spans="1:5" ht="12.75">
      <c r="A383" s="35" t="s">
        <v>57</v>
      </c>
      <c r="E383" s="40" t="s">
        <v>2353</v>
      </c>
    </row>
    <row r="384" spans="1:5" ht="12.75">
      <c r="A384" t="s">
        <v>58</v>
      </c>
      <c r="E384" s="39" t="s">
        <v>2466</v>
      </c>
    </row>
    <row r="385" spans="1:13" ht="12.75">
      <c r="A385" t="s">
        <v>47</v>
      </c>
      <c r="C385" s="31" t="s">
        <v>2467</v>
      </c>
      <c r="E385" s="33" t="s">
        <v>2468</v>
      </c>
      <c r="J385" s="32">
        <f>0</f>
      </c>
      <c s="32">
        <f>0</f>
      </c>
      <c s="32">
        <f>0+L386+L390+L394</f>
      </c>
      <c s="32">
        <f>0+M386+M390+M394</f>
      </c>
    </row>
    <row r="386" spans="1:16" ht="25.5">
      <c r="A386" t="s">
        <v>50</v>
      </c>
      <c s="34" t="s">
        <v>389</v>
      </c>
      <c s="34" t="s">
        <v>2469</v>
      </c>
      <c s="35" t="s">
        <v>5</v>
      </c>
      <c s="6" t="s">
        <v>2470</v>
      </c>
      <c s="36" t="s">
        <v>75</v>
      </c>
      <c s="37">
        <v>1</v>
      </c>
      <c s="36">
        <v>0</v>
      </c>
      <c s="36">
        <f>ROUND(G386*H386,6)</f>
      </c>
      <c r="L386" s="38">
        <v>0</v>
      </c>
      <c s="32">
        <f>ROUND(ROUND(L386,2)*ROUND(G386,3),2)</f>
      </c>
      <c s="36" t="s">
        <v>970</v>
      </c>
      <c>
        <f>(M386*21)/100</f>
      </c>
      <c t="s">
        <v>28</v>
      </c>
    </row>
    <row r="387" spans="1:5" ht="12.75">
      <c r="A387" s="35" t="s">
        <v>56</v>
      </c>
      <c r="E387" s="39" t="s">
        <v>5</v>
      </c>
    </row>
    <row r="388" spans="1:5" ht="12.75">
      <c r="A388" s="35" t="s">
        <v>57</v>
      </c>
      <c r="E388" s="40" t="s">
        <v>2353</v>
      </c>
    </row>
    <row r="389" spans="1:5" ht="51">
      <c r="A389" t="s">
        <v>58</v>
      </c>
      <c r="E389" s="39" t="s">
        <v>2471</v>
      </c>
    </row>
    <row r="390" spans="1:16" ht="12.75">
      <c r="A390" t="s">
        <v>50</v>
      </c>
      <c s="34" t="s">
        <v>393</v>
      </c>
      <c s="34" t="s">
        <v>2472</v>
      </c>
      <c s="35" t="s">
        <v>5</v>
      </c>
      <c s="6" t="s">
        <v>2473</v>
      </c>
      <c s="36" t="s">
        <v>75</v>
      </c>
      <c s="37">
        <v>1</v>
      </c>
      <c s="36">
        <v>0</v>
      </c>
      <c s="36">
        <f>ROUND(G390*H390,6)</f>
      </c>
      <c r="L390" s="38">
        <v>0</v>
      </c>
      <c s="32">
        <f>ROUND(ROUND(L390,2)*ROUND(G390,3),2)</f>
      </c>
      <c s="36" t="s">
        <v>970</v>
      </c>
      <c>
        <f>(M390*21)/100</f>
      </c>
      <c t="s">
        <v>28</v>
      </c>
    </row>
    <row r="391" spans="1:5" ht="12.75">
      <c r="A391" s="35" t="s">
        <v>56</v>
      </c>
      <c r="E391" s="39" t="s">
        <v>5</v>
      </c>
    </row>
    <row r="392" spans="1:5" ht="12.75">
      <c r="A392" s="35" t="s">
        <v>57</v>
      </c>
      <c r="E392" s="40" t="s">
        <v>2353</v>
      </c>
    </row>
    <row r="393" spans="1:5" ht="25.5">
      <c r="A393" t="s">
        <v>58</v>
      </c>
      <c r="E393" s="39" t="s">
        <v>2474</v>
      </c>
    </row>
    <row r="394" spans="1:16" ht="12.75">
      <c r="A394" t="s">
        <v>50</v>
      </c>
      <c s="34" t="s">
        <v>397</v>
      </c>
      <c s="34" t="s">
        <v>2475</v>
      </c>
      <c s="35" t="s">
        <v>5</v>
      </c>
      <c s="6" t="s">
        <v>2476</v>
      </c>
      <c s="36" t="s">
        <v>68</v>
      </c>
      <c s="37">
        <v>2</v>
      </c>
      <c s="36">
        <v>0</v>
      </c>
      <c s="36">
        <f>ROUND(G394*H394,6)</f>
      </c>
      <c r="L394" s="38">
        <v>0</v>
      </c>
      <c s="32">
        <f>ROUND(ROUND(L394,2)*ROUND(G394,3),2)</f>
      </c>
      <c s="36" t="s">
        <v>970</v>
      </c>
      <c>
        <f>(M394*21)/100</f>
      </c>
      <c t="s">
        <v>28</v>
      </c>
    </row>
    <row r="395" spans="1:5" ht="12.75">
      <c r="A395" s="35" t="s">
        <v>56</v>
      </c>
      <c r="E395" s="39" t="s">
        <v>5</v>
      </c>
    </row>
    <row r="396" spans="1:5" ht="12.75">
      <c r="A396" s="35" t="s">
        <v>57</v>
      </c>
      <c r="E396" s="40" t="s">
        <v>2353</v>
      </c>
    </row>
    <row r="397" spans="1:5" ht="25.5">
      <c r="A397" t="s">
        <v>58</v>
      </c>
      <c r="E397" s="39" t="s">
        <v>2477</v>
      </c>
    </row>
    <row r="398" spans="1:13" ht="12.75">
      <c r="A398" t="s">
        <v>47</v>
      </c>
      <c r="C398" s="31" t="s">
        <v>551</v>
      </c>
      <c r="E398" s="33" t="s">
        <v>552</v>
      </c>
      <c r="J398" s="32">
        <f>0</f>
      </c>
      <c s="32">
        <f>0</f>
      </c>
      <c s="32">
        <f>0+L399+L403+L407+L411+L415+L419</f>
      </c>
      <c s="32">
        <f>0+M399+M403+M407+M411+M415+M419</f>
      </c>
    </row>
    <row r="399" spans="1:16" ht="25.5">
      <c r="A399" t="s">
        <v>50</v>
      </c>
      <c s="34" t="s">
        <v>2805</v>
      </c>
      <c s="34" t="s">
        <v>564</v>
      </c>
      <c s="35" t="s">
        <v>555</v>
      </c>
      <c s="6" t="s">
        <v>565</v>
      </c>
      <c s="36" t="s">
        <v>557</v>
      </c>
      <c s="37">
        <v>1</v>
      </c>
      <c s="36">
        <v>0</v>
      </c>
      <c s="36">
        <f>ROUND(G399*H399,6)</f>
      </c>
      <c r="L399" s="38">
        <v>0</v>
      </c>
      <c s="32">
        <f>ROUND(ROUND(L399,2)*ROUND(G399,3),2)</f>
      </c>
      <c s="36" t="s">
        <v>2369</v>
      </c>
      <c>
        <f>(M399*21)/100</f>
      </c>
      <c t="s">
        <v>28</v>
      </c>
    </row>
    <row r="400" spans="1:5" ht="12.75">
      <c r="A400" s="35" t="s">
        <v>56</v>
      </c>
      <c r="E400" s="39" t="s">
        <v>5</v>
      </c>
    </row>
    <row r="401" spans="1:5" ht="12.75">
      <c r="A401" s="35" t="s">
        <v>57</v>
      </c>
      <c r="E401" s="40" t="s">
        <v>2353</v>
      </c>
    </row>
    <row r="402" spans="1:5" ht="153">
      <c r="A402" t="s">
        <v>58</v>
      </c>
      <c r="E402" s="39" t="s">
        <v>2478</v>
      </c>
    </row>
    <row r="403" spans="1:16" ht="25.5">
      <c r="A403" t="s">
        <v>50</v>
      </c>
      <c s="34" t="s">
        <v>2806</v>
      </c>
      <c s="34" t="s">
        <v>1298</v>
      </c>
      <c s="35" t="s">
        <v>555</v>
      </c>
      <c s="6" t="s">
        <v>2582</v>
      </c>
      <c s="36" t="s">
        <v>557</v>
      </c>
      <c s="37">
        <v>0.1</v>
      </c>
      <c s="36">
        <v>0</v>
      </c>
      <c s="36">
        <f>ROUND(G403*H403,6)</f>
      </c>
      <c r="L403" s="38">
        <v>0</v>
      </c>
      <c s="32">
        <f>ROUND(ROUND(L403,2)*ROUND(G403,3),2)</f>
      </c>
      <c s="36" t="s">
        <v>2369</v>
      </c>
      <c>
        <f>(M403*21)/100</f>
      </c>
      <c t="s">
        <v>28</v>
      </c>
    </row>
    <row r="404" spans="1:5" ht="12.75">
      <c r="A404" s="35" t="s">
        <v>56</v>
      </c>
      <c r="E404" s="39" t="s">
        <v>5</v>
      </c>
    </row>
    <row r="405" spans="1:5" ht="12.75">
      <c r="A405" s="35" t="s">
        <v>57</v>
      </c>
      <c r="E405" s="40" t="s">
        <v>2353</v>
      </c>
    </row>
    <row r="406" spans="1:5" ht="153">
      <c r="A406" t="s">
        <v>58</v>
      </c>
      <c r="E406" s="39" t="s">
        <v>2478</v>
      </c>
    </row>
    <row r="407" spans="1:16" ht="25.5">
      <c r="A407" t="s">
        <v>50</v>
      </c>
      <c s="34" t="s">
        <v>401</v>
      </c>
      <c s="34" t="s">
        <v>2807</v>
      </c>
      <c s="35" t="s">
        <v>555</v>
      </c>
      <c s="6" t="s">
        <v>2808</v>
      </c>
      <c s="36" t="s">
        <v>557</v>
      </c>
      <c s="37">
        <v>0.5</v>
      </c>
      <c s="36">
        <v>0</v>
      </c>
      <c s="36">
        <f>ROUND(G407*H407,6)</f>
      </c>
      <c r="L407" s="38">
        <v>0</v>
      </c>
      <c s="32">
        <f>ROUND(ROUND(L407,2)*ROUND(G407,3),2)</f>
      </c>
      <c s="36" t="s">
        <v>2369</v>
      </c>
      <c>
        <f>(M407*21)/100</f>
      </c>
      <c t="s">
        <v>28</v>
      </c>
    </row>
    <row r="408" spans="1:5" ht="12.75">
      <c r="A408" s="35" t="s">
        <v>56</v>
      </c>
      <c r="E408" s="39" t="s">
        <v>5</v>
      </c>
    </row>
    <row r="409" spans="1:5" ht="12.75">
      <c r="A409" s="35" t="s">
        <v>57</v>
      </c>
      <c r="E409" s="40" t="s">
        <v>2353</v>
      </c>
    </row>
    <row r="410" spans="1:5" ht="153">
      <c r="A410" t="s">
        <v>58</v>
      </c>
      <c r="E410" s="39" t="s">
        <v>2478</v>
      </c>
    </row>
    <row r="411" spans="1:16" ht="25.5">
      <c r="A411" t="s">
        <v>50</v>
      </c>
      <c s="34" t="s">
        <v>405</v>
      </c>
      <c s="34" t="s">
        <v>1184</v>
      </c>
      <c s="35" t="s">
        <v>555</v>
      </c>
      <c s="6" t="s">
        <v>2479</v>
      </c>
      <c s="36" t="s">
        <v>557</v>
      </c>
      <c s="37">
        <v>5</v>
      </c>
      <c s="36">
        <v>0</v>
      </c>
      <c s="36">
        <f>ROUND(G411*H411,6)</f>
      </c>
      <c r="L411" s="38">
        <v>0</v>
      </c>
      <c s="32">
        <f>ROUND(ROUND(L411,2)*ROUND(G411,3),2)</f>
      </c>
      <c s="36" t="s">
        <v>2369</v>
      </c>
      <c>
        <f>(M411*21)/100</f>
      </c>
      <c t="s">
        <v>28</v>
      </c>
    </row>
    <row r="412" spans="1:5" ht="12.75">
      <c r="A412" s="35" t="s">
        <v>56</v>
      </c>
      <c r="E412" s="39" t="s">
        <v>5</v>
      </c>
    </row>
    <row r="413" spans="1:5" ht="12.75">
      <c r="A413" s="35" t="s">
        <v>57</v>
      </c>
      <c r="E413" s="40" t="s">
        <v>2353</v>
      </c>
    </row>
    <row r="414" spans="1:5" ht="153">
      <c r="A414" t="s">
        <v>58</v>
      </c>
      <c r="E414" s="39" t="s">
        <v>2478</v>
      </c>
    </row>
    <row r="415" spans="1:16" ht="25.5">
      <c r="A415" t="s">
        <v>50</v>
      </c>
      <c s="34" t="s">
        <v>409</v>
      </c>
      <c s="34" t="s">
        <v>2480</v>
      </c>
      <c s="35" t="s">
        <v>555</v>
      </c>
      <c s="6" t="s">
        <v>2481</v>
      </c>
      <c s="36" t="s">
        <v>557</v>
      </c>
      <c s="37">
        <v>5</v>
      </c>
      <c s="36">
        <v>0</v>
      </c>
      <c s="36">
        <f>ROUND(G415*H415,6)</f>
      </c>
      <c r="L415" s="38">
        <v>0</v>
      </c>
      <c s="32">
        <f>ROUND(ROUND(L415,2)*ROUND(G415,3),2)</f>
      </c>
      <c s="36" t="s">
        <v>2369</v>
      </c>
      <c>
        <f>(M415*21)/100</f>
      </c>
      <c t="s">
        <v>28</v>
      </c>
    </row>
    <row r="416" spans="1:5" ht="12.75">
      <c r="A416" s="35" t="s">
        <v>56</v>
      </c>
      <c r="E416" s="39" t="s">
        <v>5</v>
      </c>
    </row>
    <row r="417" spans="1:5" ht="12.75">
      <c r="A417" s="35" t="s">
        <v>57</v>
      </c>
      <c r="E417" s="40" t="s">
        <v>2353</v>
      </c>
    </row>
    <row r="418" spans="1:5" ht="153">
      <c r="A418" t="s">
        <v>58</v>
      </c>
      <c r="E418" s="39" t="s">
        <v>2478</v>
      </c>
    </row>
    <row r="419" spans="1:16" ht="25.5">
      <c r="A419" t="s">
        <v>50</v>
      </c>
      <c s="34" t="s">
        <v>413</v>
      </c>
      <c s="34" t="s">
        <v>1190</v>
      </c>
      <c s="35" t="s">
        <v>555</v>
      </c>
      <c s="6" t="s">
        <v>2482</v>
      </c>
      <c s="36" t="s">
        <v>557</v>
      </c>
      <c s="37">
        <v>1</v>
      </c>
      <c s="36">
        <v>0</v>
      </c>
      <c s="36">
        <f>ROUND(G419*H419,6)</f>
      </c>
      <c r="L419" s="38">
        <v>0</v>
      </c>
      <c s="32">
        <f>ROUND(ROUND(L419,2)*ROUND(G419,3),2)</f>
      </c>
      <c s="36" t="s">
        <v>2369</v>
      </c>
      <c>
        <f>(M419*21)/100</f>
      </c>
      <c t="s">
        <v>28</v>
      </c>
    </row>
    <row r="420" spans="1:5" ht="12.75">
      <c r="A420" s="35" t="s">
        <v>56</v>
      </c>
      <c r="E420" s="39" t="s">
        <v>5</v>
      </c>
    </row>
    <row r="421" spans="1:5" ht="12.75">
      <c r="A421" s="35" t="s">
        <v>57</v>
      </c>
      <c r="E421" s="40" t="s">
        <v>2353</v>
      </c>
    </row>
    <row r="422" spans="1:5" ht="153">
      <c r="A422" t="s">
        <v>58</v>
      </c>
      <c r="E422" s="39" t="s">
        <v>2478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2809</v>
      </c>
      <c s="41">
        <f>Rekapitulace!C48</f>
      </c>
      <c s="20" t="s">
        <v>0</v>
      </c>
      <c t="s">
        <v>23</v>
      </c>
      <c t="s">
        <v>28</v>
      </c>
    </row>
    <row r="4" spans="1:16" ht="32" customHeight="1">
      <c r="A4" s="24" t="s">
        <v>20</v>
      </c>
      <c s="25" t="s">
        <v>29</v>
      </c>
      <c s="27" t="s">
        <v>2809</v>
      </c>
      <c r="E4" s="26" t="s">
        <v>2810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COUNTIFS(L8:L391,"=0",A8:A391,"P")+COUNTIFS(L8:L391,"",A8:A391,"P")+SUM(Q8:Q391)</f>
      </c>
    </row>
    <row r="8" spans="1:13" ht="12.75">
      <c r="A8" t="s">
        <v>45</v>
      </c>
      <c r="C8" s="28" t="s">
        <v>2813</v>
      </c>
      <c r="E8" s="30" t="s">
        <v>2812</v>
      </c>
      <c r="J8" s="29">
        <f>0+J9+J30+J39+J264+J281+J354</f>
      </c>
      <c s="29">
        <f>0+K9+K30+K39+K264+K281+K354</f>
      </c>
      <c s="29">
        <f>0+L9+L30+L39+L264+L281+L354</f>
      </c>
      <c s="29">
        <f>0+M9+M30+M39+M264+M281+M354</f>
      </c>
    </row>
    <row r="9" spans="1:13" ht="12.75">
      <c r="A9" t="s">
        <v>47</v>
      </c>
      <c r="C9" s="31" t="s">
        <v>48</v>
      </c>
      <c r="E9" s="33" t="s">
        <v>49</v>
      </c>
      <c r="J9" s="32">
        <f>0</f>
      </c>
      <c s="32">
        <f>0</f>
      </c>
      <c s="32">
        <f>0+L10+L14+L18+L22+L26</f>
      </c>
      <c s="32">
        <f>0+M10+M14+M18+M22+M26</f>
      </c>
    </row>
    <row r="10" spans="1:16" ht="12.75">
      <c r="A10" t="s">
        <v>50</v>
      </c>
      <c s="34" t="s">
        <v>51</v>
      </c>
      <c s="34" t="s">
        <v>2814</v>
      </c>
      <c s="35" t="s">
        <v>5</v>
      </c>
      <c s="6" t="s">
        <v>2815</v>
      </c>
      <c s="36" t="s">
        <v>75</v>
      </c>
      <c s="37">
        <v>13</v>
      </c>
      <c s="36">
        <v>0</v>
      </c>
      <c s="36">
        <f>ROUND(G10*H10,6)</f>
      </c>
      <c r="L10" s="38">
        <v>0</v>
      </c>
      <c s="32">
        <f>ROUND(ROUND(L10,2)*ROUND(G10,3),2)</f>
      </c>
      <c s="36" t="s">
        <v>55</v>
      </c>
      <c>
        <f>(M10*21)/100</f>
      </c>
      <c t="s">
        <v>28</v>
      </c>
    </row>
    <row r="11" spans="1:5" ht="25.5">
      <c r="A11" s="35" t="s">
        <v>56</v>
      </c>
      <c r="E11" s="39" t="s">
        <v>2816</v>
      </c>
    </row>
    <row r="12" spans="1:5" ht="76.5">
      <c r="A12" s="35" t="s">
        <v>57</v>
      </c>
      <c r="E12" s="40" t="s">
        <v>2817</v>
      </c>
    </row>
    <row r="13" spans="1:5" ht="12.75">
      <c r="A13" t="s">
        <v>58</v>
      </c>
      <c r="E13" s="39" t="s">
        <v>59</v>
      </c>
    </row>
    <row r="14" spans="1:16" ht="12.75">
      <c r="A14" t="s">
        <v>50</v>
      </c>
      <c s="34" t="s">
        <v>28</v>
      </c>
      <c s="34" t="s">
        <v>2818</v>
      </c>
      <c s="35" t="s">
        <v>5</v>
      </c>
      <c s="6" t="s">
        <v>2819</v>
      </c>
      <c s="36" t="s">
        <v>54</v>
      </c>
      <c s="37">
        <v>600</v>
      </c>
      <c s="36">
        <v>0</v>
      </c>
      <c s="36">
        <f>ROUND(G14*H14,6)</f>
      </c>
      <c r="L14" s="38">
        <v>0</v>
      </c>
      <c s="32">
        <f>ROUND(ROUND(L14,2)*ROUND(G14,3),2)</f>
      </c>
      <c s="36" t="s">
        <v>55</v>
      </c>
      <c>
        <f>(M14*21)/100</f>
      </c>
      <c t="s">
        <v>28</v>
      </c>
    </row>
    <row r="15" spans="1:5" ht="12.75">
      <c r="A15" s="35" t="s">
        <v>56</v>
      </c>
      <c r="E15" s="39" t="s">
        <v>5</v>
      </c>
    </row>
    <row r="16" spans="1:5" ht="12.75">
      <c r="A16" s="35" t="s">
        <v>57</v>
      </c>
      <c r="E16" s="40" t="s">
        <v>2820</v>
      </c>
    </row>
    <row r="17" spans="1:5" ht="12.75">
      <c r="A17" t="s">
        <v>58</v>
      </c>
      <c r="E17" s="39" t="s">
        <v>1410</v>
      </c>
    </row>
    <row r="18" spans="1:16" ht="12.75">
      <c r="A18" t="s">
        <v>50</v>
      </c>
      <c s="34" t="s">
        <v>26</v>
      </c>
      <c s="34" t="s">
        <v>2821</v>
      </c>
      <c s="35" t="s">
        <v>5</v>
      </c>
      <c s="6" t="s">
        <v>2822</v>
      </c>
      <c s="36" t="s">
        <v>75</v>
      </c>
      <c s="37">
        <v>10</v>
      </c>
      <c s="36">
        <v>0</v>
      </c>
      <c s="36">
        <f>ROUND(G18*H18,6)</f>
      </c>
      <c r="L18" s="38">
        <v>0</v>
      </c>
      <c s="32">
        <f>ROUND(ROUND(L18,2)*ROUND(G18,3),2)</f>
      </c>
      <c s="36" t="s">
        <v>55</v>
      </c>
      <c>
        <f>(M18*21)/100</f>
      </c>
      <c t="s">
        <v>28</v>
      </c>
    </row>
    <row r="19" spans="1:5" ht="12.75">
      <c r="A19" s="35" t="s">
        <v>56</v>
      </c>
      <c r="E19" s="39" t="s">
        <v>5</v>
      </c>
    </row>
    <row r="20" spans="1:5" ht="38.25">
      <c r="A20" s="35" t="s">
        <v>57</v>
      </c>
      <c r="E20" s="40" t="s">
        <v>2823</v>
      </c>
    </row>
    <row r="21" spans="1:5" ht="38.25">
      <c r="A21" t="s">
        <v>58</v>
      </c>
      <c r="E21" s="39" t="s">
        <v>2824</v>
      </c>
    </row>
    <row r="22" spans="1:16" ht="12.75">
      <c r="A22" t="s">
        <v>50</v>
      </c>
      <c s="34" t="s">
        <v>65</v>
      </c>
      <c s="34" t="s">
        <v>2825</v>
      </c>
      <c s="35" t="s">
        <v>5</v>
      </c>
      <c s="6" t="s">
        <v>2826</v>
      </c>
      <c s="36" t="s">
        <v>2827</v>
      </c>
      <c s="37">
        <v>8.777</v>
      </c>
      <c s="36">
        <v>0</v>
      </c>
      <c s="36">
        <f>ROUND(G22*H22,6)</f>
      </c>
      <c r="L22" s="38">
        <v>0</v>
      </c>
      <c s="32">
        <f>ROUND(ROUND(L22,2)*ROUND(G22,3),2)</f>
      </c>
      <c s="36" t="s">
        <v>55</v>
      </c>
      <c>
        <f>(M22*21)/100</f>
      </c>
      <c t="s">
        <v>28</v>
      </c>
    </row>
    <row r="23" spans="1:5" ht="12.75">
      <c r="A23" s="35" t="s">
        <v>56</v>
      </c>
      <c r="E23" s="39" t="s">
        <v>2820</v>
      </c>
    </row>
    <row r="24" spans="1:5" ht="25.5">
      <c r="A24" s="35" t="s">
        <v>57</v>
      </c>
      <c r="E24" s="40" t="s">
        <v>2828</v>
      </c>
    </row>
    <row r="25" spans="1:5" ht="38.25">
      <c r="A25" t="s">
        <v>58</v>
      </c>
      <c r="E25" s="39" t="s">
        <v>2829</v>
      </c>
    </row>
    <row r="26" spans="1:16" ht="12.75">
      <c r="A26" t="s">
        <v>50</v>
      </c>
      <c s="34" t="s">
        <v>72</v>
      </c>
      <c s="34" t="s">
        <v>2830</v>
      </c>
      <c s="35" t="s">
        <v>5</v>
      </c>
      <c s="6" t="s">
        <v>2831</v>
      </c>
      <c s="36" t="s">
        <v>2827</v>
      </c>
      <c s="37">
        <v>8.777</v>
      </c>
      <c s="36">
        <v>0</v>
      </c>
      <c s="36">
        <f>ROUND(G26*H26,6)</f>
      </c>
      <c r="L26" s="38">
        <v>0</v>
      </c>
      <c s="32">
        <f>ROUND(ROUND(L26,2)*ROUND(G26,3),2)</f>
      </c>
      <c s="36" t="s">
        <v>55</v>
      </c>
      <c>
        <f>(M26*21)/100</f>
      </c>
      <c t="s">
        <v>28</v>
      </c>
    </row>
    <row r="27" spans="1:5" ht="12.75">
      <c r="A27" s="35" t="s">
        <v>56</v>
      </c>
      <c r="E27" s="39" t="s">
        <v>2820</v>
      </c>
    </row>
    <row r="28" spans="1:5" ht="25.5">
      <c r="A28" s="35" t="s">
        <v>57</v>
      </c>
      <c r="E28" s="40" t="s">
        <v>2828</v>
      </c>
    </row>
    <row r="29" spans="1:5" ht="12.75">
      <c r="A29" t="s">
        <v>58</v>
      </c>
      <c r="E29" s="39" t="s">
        <v>1410</v>
      </c>
    </row>
    <row r="30" spans="1:13" ht="12.75">
      <c r="A30" t="s">
        <v>47</v>
      </c>
      <c r="C30" s="31" t="s">
        <v>51</v>
      </c>
      <c r="E30" s="33" t="s">
        <v>60</v>
      </c>
      <c r="J30" s="32">
        <f>0</f>
      </c>
      <c s="32">
        <f>0</f>
      </c>
      <c s="32">
        <f>0+L31+L35</f>
      </c>
      <c s="32">
        <f>0+M31+M35</f>
      </c>
    </row>
    <row r="31" spans="1:16" ht="12.75">
      <c r="A31" t="s">
        <v>50</v>
      </c>
      <c s="34" t="s">
        <v>27</v>
      </c>
      <c s="34" t="s">
        <v>2832</v>
      </c>
      <c s="35" t="s">
        <v>5</v>
      </c>
      <c s="6" t="s">
        <v>2833</v>
      </c>
      <c s="36" t="s">
        <v>63</v>
      </c>
      <c s="37">
        <v>6552</v>
      </c>
      <c s="36">
        <v>0</v>
      </c>
      <c s="36">
        <f>ROUND(G31*H31,6)</f>
      </c>
      <c r="L31" s="38">
        <v>0</v>
      </c>
      <c s="32">
        <f>ROUND(ROUND(L31,2)*ROUND(G31,3),2)</f>
      </c>
      <c s="36" t="s">
        <v>55</v>
      </c>
      <c>
        <f>(M31*21)/100</f>
      </c>
      <c t="s">
        <v>28</v>
      </c>
    </row>
    <row r="32" spans="1:5" ht="12.75">
      <c r="A32" s="35" t="s">
        <v>56</v>
      </c>
      <c r="E32" s="39" t="s">
        <v>2834</v>
      </c>
    </row>
    <row r="33" spans="1:5" ht="38.25">
      <c r="A33" s="35" t="s">
        <v>57</v>
      </c>
      <c r="E33" s="40" t="s">
        <v>2835</v>
      </c>
    </row>
    <row r="34" spans="1:5" ht="318.75">
      <c r="A34" t="s">
        <v>58</v>
      </c>
      <c r="E34" s="39" t="s">
        <v>2836</v>
      </c>
    </row>
    <row r="35" spans="1:16" ht="12.75">
      <c r="A35" t="s">
        <v>50</v>
      </c>
      <c s="34" t="s">
        <v>70</v>
      </c>
      <c s="34" t="s">
        <v>2837</v>
      </c>
      <c s="35" t="s">
        <v>5</v>
      </c>
      <c s="6" t="s">
        <v>2838</v>
      </c>
      <c s="36" t="s">
        <v>63</v>
      </c>
      <c s="37">
        <v>9360</v>
      </c>
      <c s="36">
        <v>0</v>
      </c>
      <c s="36">
        <f>ROUND(G35*H35,6)</f>
      </c>
      <c r="L35" s="38">
        <v>0</v>
      </c>
      <c s="32">
        <f>ROUND(ROUND(L35,2)*ROUND(G35,3),2)</f>
      </c>
      <c s="36" t="s">
        <v>55</v>
      </c>
      <c>
        <f>(M35*21)/100</f>
      </c>
      <c t="s">
        <v>28</v>
      </c>
    </row>
    <row r="36" spans="1:5" ht="12.75">
      <c r="A36" s="35" t="s">
        <v>56</v>
      </c>
      <c r="E36" s="39" t="s">
        <v>2839</v>
      </c>
    </row>
    <row r="37" spans="1:5" ht="38.25">
      <c r="A37" s="35" t="s">
        <v>57</v>
      </c>
      <c r="E37" s="40" t="s">
        <v>2840</v>
      </c>
    </row>
    <row r="38" spans="1:5" ht="191.25">
      <c r="A38" t="s">
        <v>58</v>
      </c>
      <c r="E38" s="39" t="s">
        <v>2841</v>
      </c>
    </row>
    <row r="39" spans="1:13" ht="12.75">
      <c r="A39" t="s">
        <v>47</v>
      </c>
      <c r="C39" s="31" t="s">
        <v>72</v>
      </c>
      <c r="E39" s="33" t="s">
        <v>2716</v>
      </c>
      <c r="J39" s="32">
        <f>0</f>
      </c>
      <c s="32">
        <f>0</f>
      </c>
      <c s="32">
        <f>0+L40+L44+L48+L52+L56+L60+L64+L68+L72+L76+L80+L84+L88+L92+L96+L100+L104+L108+L112+L116+L120+L124+L128+L132+L136+L140+L144+L148+L152+L156+L160+L164+L168+L172+L176+L180+L184+L188+L192+L196+L200+L204+L208+L212+L216+L220+L224+L228+L232+L236+L240+L244+L248+L252+L256+L260</f>
      </c>
      <c s="32">
        <f>0+M40+M44+M48+M52+M56+M60+M64+M68+M72+M76+M80+M84+M88+M92+M96+M100+M104+M108+M112+M116+M120+M124+M128+M132+M136+M140+M144+M148+M152+M156+M160+M164+M168+M172+M176+M180+M184+M188+M192+M196+M200+M204+M208+M212+M216+M220+M224+M228+M232+M236+M240+M244+M248+M252+M256+M260</f>
      </c>
    </row>
    <row r="40" spans="1:16" ht="12.75">
      <c r="A40" t="s">
        <v>50</v>
      </c>
      <c s="34" t="s">
        <v>83</v>
      </c>
      <c s="34" t="s">
        <v>2496</v>
      </c>
      <c s="35" t="s">
        <v>5</v>
      </c>
      <c s="6" t="s">
        <v>2497</v>
      </c>
      <c s="36" t="s">
        <v>63</v>
      </c>
      <c s="37">
        <v>15708</v>
      </c>
      <c s="36">
        <v>0</v>
      </c>
      <c s="36">
        <f>ROUND(G40*H40,6)</f>
      </c>
      <c r="L40" s="38">
        <v>0</v>
      </c>
      <c s="32">
        <f>ROUND(ROUND(L40,2)*ROUND(G40,3),2)</f>
      </c>
      <c s="36" t="s">
        <v>55</v>
      </c>
      <c>
        <f>(M40*21)/100</f>
      </c>
      <c t="s">
        <v>28</v>
      </c>
    </row>
    <row r="41" spans="1:5" ht="12.75">
      <c r="A41" s="35" t="s">
        <v>56</v>
      </c>
      <c r="E41" s="39" t="s">
        <v>5</v>
      </c>
    </row>
    <row r="42" spans="1:5" ht="89.25">
      <c r="A42" s="35" t="s">
        <v>57</v>
      </c>
      <c r="E42" s="40" t="s">
        <v>2842</v>
      </c>
    </row>
    <row r="43" spans="1:5" ht="89.25">
      <c r="A43" t="s">
        <v>58</v>
      </c>
      <c r="E43" s="39" t="s">
        <v>2843</v>
      </c>
    </row>
    <row r="44" spans="1:16" ht="12.75">
      <c r="A44" t="s">
        <v>50</v>
      </c>
      <c s="34" t="s">
        <v>87</v>
      </c>
      <c s="34" t="s">
        <v>2844</v>
      </c>
      <c s="35" t="s">
        <v>5</v>
      </c>
      <c s="6" t="s">
        <v>2845</v>
      </c>
      <c s="36" t="s">
        <v>63</v>
      </c>
      <c s="37">
        <v>6552</v>
      </c>
      <c s="36">
        <v>0</v>
      </c>
      <c s="36">
        <f>ROUND(G44*H44,6)</f>
      </c>
      <c r="L44" s="38">
        <v>0</v>
      </c>
      <c s="32">
        <f>ROUND(ROUND(L44,2)*ROUND(G44,3),2)</f>
      </c>
      <c s="36" t="s">
        <v>55</v>
      </c>
      <c>
        <f>(M44*21)/100</f>
      </c>
      <c t="s">
        <v>28</v>
      </c>
    </row>
    <row r="45" spans="1:5" ht="12.75">
      <c r="A45" s="35" t="s">
        <v>56</v>
      </c>
      <c r="E45" s="39" t="s">
        <v>5</v>
      </c>
    </row>
    <row r="46" spans="1:5" ht="51">
      <c r="A46" s="35" t="s">
        <v>57</v>
      </c>
      <c r="E46" s="40" t="s">
        <v>2846</v>
      </c>
    </row>
    <row r="47" spans="1:5" ht="89.25">
      <c r="A47" t="s">
        <v>58</v>
      </c>
      <c r="E47" s="39" t="s">
        <v>2847</v>
      </c>
    </row>
    <row r="48" spans="1:16" ht="12.75">
      <c r="A48" t="s">
        <v>50</v>
      </c>
      <c s="34" t="s">
        <v>91</v>
      </c>
      <c s="34" t="s">
        <v>2848</v>
      </c>
      <c s="35" t="s">
        <v>5</v>
      </c>
      <c s="6" t="s">
        <v>2849</v>
      </c>
      <c s="36" t="s">
        <v>63</v>
      </c>
      <c s="37">
        <v>15</v>
      </c>
      <c s="36">
        <v>0</v>
      </c>
      <c s="36">
        <f>ROUND(G48*H48,6)</f>
      </c>
      <c r="L48" s="38">
        <v>0</v>
      </c>
      <c s="32">
        <f>ROUND(ROUND(L48,2)*ROUND(G48,3),2)</f>
      </c>
      <c s="36" t="s">
        <v>55</v>
      </c>
      <c>
        <f>(M48*21)/100</f>
      </c>
      <c t="s">
        <v>28</v>
      </c>
    </row>
    <row r="49" spans="1:5" ht="12.75">
      <c r="A49" s="35" t="s">
        <v>56</v>
      </c>
      <c r="E49" s="39" t="s">
        <v>2850</v>
      </c>
    </row>
    <row r="50" spans="1:5" ht="12.75">
      <c r="A50" s="35" t="s">
        <v>57</v>
      </c>
      <c r="E50" s="40" t="s">
        <v>2851</v>
      </c>
    </row>
    <row r="51" spans="1:5" ht="89.25">
      <c r="A51" t="s">
        <v>58</v>
      </c>
      <c r="E51" s="39" t="s">
        <v>2847</v>
      </c>
    </row>
    <row r="52" spans="1:16" ht="25.5">
      <c r="A52" t="s">
        <v>50</v>
      </c>
      <c s="34" t="s">
        <v>95</v>
      </c>
      <c s="34" t="s">
        <v>2852</v>
      </c>
      <c s="35" t="s">
        <v>5</v>
      </c>
      <c s="6" t="s">
        <v>2853</v>
      </c>
      <c s="36" t="s">
        <v>79</v>
      </c>
      <c s="37">
        <v>233.821</v>
      </c>
      <c s="36">
        <v>0</v>
      </c>
      <c s="36">
        <f>ROUND(G52*H52,6)</f>
      </c>
      <c r="L52" s="38">
        <v>0</v>
      </c>
      <c s="32">
        <f>ROUND(ROUND(L52,2)*ROUND(G52,3),2)</f>
      </c>
      <c s="36" t="s">
        <v>55</v>
      </c>
      <c>
        <f>(M52*21)/100</f>
      </c>
      <c t="s">
        <v>28</v>
      </c>
    </row>
    <row r="53" spans="1:5" ht="12.75">
      <c r="A53" s="35" t="s">
        <v>56</v>
      </c>
      <c r="E53" s="39" t="s">
        <v>5</v>
      </c>
    </row>
    <row r="54" spans="1:5" ht="25.5">
      <c r="A54" s="35" t="s">
        <v>57</v>
      </c>
      <c r="E54" s="40" t="s">
        <v>2854</v>
      </c>
    </row>
    <row r="55" spans="1:5" ht="331.5">
      <c r="A55" t="s">
        <v>58</v>
      </c>
      <c r="E55" s="39" t="s">
        <v>2855</v>
      </c>
    </row>
    <row r="56" spans="1:16" ht="25.5">
      <c r="A56" t="s">
        <v>50</v>
      </c>
      <c s="34" t="s">
        <v>99</v>
      </c>
      <c s="34" t="s">
        <v>2856</v>
      </c>
      <c s="35" t="s">
        <v>5</v>
      </c>
      <c s="6" t="s">
        <v>2857</v>
      </c>
      <c s="36" t="s">
        <v>79</v>
      </c>
      <c s="37">
        <v>3631.471</v>
      </c>
      <c s="36">
        <v>0</v>
      </c>
      <c s="36">
        <f>ROUND(G56*H56,6)</f>
      </c>
      <c r="L56" s="38">
        <v>0</v>
      </c>
      <c s="32">
        <f>ROUND(ROUND(L56,2)*ROUND(G56,3),2)</f>
      </c>
      <c s="36" t="s">
        <v>55</v>
      </c>
      <c>
        <f>(M56*21)/100</f>
      </c>
      <c t="s">
        <v>28</v>
      </c>
    </row>
    <row r="57" spans="1:5" ht="12.75">
      <c r="A57" s="35" t="s">
        <v>56</v>
      </c>
      <c r="E57" s="39" t="s">
        <v>5</v>
      </c>
    </row>
    <row r="58" spans="1:5" ht="51">
      <c r="A58" s="35" t="s">
        <v>57</v>
      </c>
      <c r="E58" s="40" t="s">
        <v>2858</v>
      </c>
    </row>
    <row r="59" spans="1:5" ht="369.75">
      <c r="A59" t="s">
        <v>58</v>
      </c>
      <c r="E59" s="39" t="s">
        <v>2859</v>
      </c>
    </row>
    <row r="60" spans="1:16" ht="25.5">
      <c r="A60" t="s">
        <v>50</v>
      </c>
      <c s="34" t="s">
        <v>103</v>
      </c>
      <c s="34" t="s">
        <v>2860</v>
      </c>
      <c s="35" t="s">
        <v>5</v>
      </c>
      <c s="6" t="s">
        <v>2861</v>
      </c>
      <c s="36" t="s">
        <v>79</v>
      </c>
      <c s="37">
        <v>244.155</v>
      </c>
      <c s="36">
        <v>0</v>
      </c>
      <c s="36">
        <f>ROUND(G60*H60,6)</f>
      </c>
      <c r="L60" s="38">
        <v>0</v>
      </c>
      <c s="32">
        <f>ROUND(ROUND(L60,2)*ROUND(G60,3),2)</f>
      </c>
      <c s="36" t="s">
        <v>55</v>
      </c>
      <c>
        <f>(M60*21)/100</f>
      </c>
      <c t="s">
        <v>28</v>
      </c>
    </row>
    <row r="61" spans="1:5" ht="12.75">
      <c r="A61" s="35" t="s">
        <v>56</v>
      </c>
      <c r="E61" s="39" t="s">
        <v>5</v>
      </c>
    </row>
    <row r="62" spans="1:5" ht="38.25">
      <c r="A62" s="35" t="s">
        <v>57</v>
      </c>
      <c r="E62" s="40" t="s">
        <v>2862</v>
      </c>
    </row>
    <row r="63" spans="1:5" ht="331.5">
      <c r="A63" t="s">
        <v>58</v>
      </c>
      <c r="E63" s="39" t="s">
        <v>2863</v>
      </c>
    </row>
    <row r="64" spans="1:16" ht="25.5">
      <c r="A64" t="s">
        <v>50</v>
      </c>
      <c s="34" t="s">
        <v>107</v>
      </c>
      <c s="34" t="s">
        <v>2864</v>
      </c>
      <c s="35" t="s">
        <v>5</v>
      </c>
      <c s="6" t="s">
        <v>2865</v>
      </c>
      <c s="36" t="s">
        <v>79</v>
      </c>
      <c s="37">
        <v>1741.221</v>
      </c>
      <c s="36">
        <v>0</v>
      </c>
      <c s="36">
        <f>ROUND(G64*H64,6)</f>
      </c>
      <c r="L64" s="38">
        <v>0</v>
      </c>
      <c s="32">
        <f>ROUND(ROUND(L64,2)*ROUND(G64,3),2)</f>
      </c>
      <c s="36" t="s">
        <v>55</v>
      </c>
      <c>
        <f>(M64*21)/100</f>
      </c>
      <c t="s">
        <v>28</v>
      </c>
    </row>
    <row r="65" spans="1:5" ht="12.75">
      <c r="A65" s="35" t="s">
        <v>56</v>
      </c>
      <c r="E65" s="39" t="s">
        <v>5</v>
      </c>
    </row>
    <row r="66" spans="1:5" ht="51">
      <c r="A66" s="35" t="s">
        <v>57</v>
      </c>
      <c r="E66" s="40" t="s">
        <v>2866</v>
      </c>
    </row>
    <row r="67" spans="1:5" ht="331.5">
      <c r="A67" t="s">
        <v>58</v>
      </c>
      <c r="E67" s="39" t="s">
        <v>2867</v>
      </c>
    </row>
    <row r="68" spans="1:16" ht="25.5">
      <c r="A68" t="s">
        <v>50</v>
      </c>
      <c s="34" t="s">
        <v>112</v>
      </c>
      <c s="34" t="s">
        <v>2868</v>
      </c>
      <c s="35" t="s">
        <v>5</v>
      </c>
      <c s="6" t="s">
        <v>2869</v>
      </c>
      <c s="36" t="s">
        <v>79</v>
      </c>
      <c s="37">
        <v>114.6</v>
      </c>
      <c s="36">
        <v>0</v>
      </c>
      <c s="36">
        <f>ROUND(G68*H68,6)</f>
      </c>
      <c r="L68" s="38">
        <v>0</v>
      </c>
      <c s="32">
        <f>ROUND(ROUND(L68,2)*ROUND(G68,3),2)</f>
      </c>
      <c s="36" t="s">
        <v>55</v>
      </c>
      <c>
        <f>(M68*21)/100</f>
      </c>
      <c t="s">
        <v>28</v>
      </c>
    </row>
    <row r="69" spans="1:5" ht="12.75">
      <c r="A69" s="35" t="s">
        <v>56</v>
      </c>
      <c r="E69" s="39" t="s">
        <v>5</v>
      </c>
    </row>
    <row r="70" spans="1:5" ht="25.5">
      <c r="A70" s="35" t="s">
        <v>57</v>
      </c>
      <c r="E70" s="40" t="s">
        <v>2870</v>
      </c>
    </row>
    <row r="71" spans="1:5" ht="331.5">
      <c r="A71" t="s">
        <v>58</v>
      </c>
      <c r="E71" s="39" t="s">
        <v>2863</v>
      </c>
    </row>
    <row r="72" spans="1:16" ht="25.5">
      <c r="A72" t="s">
        <v>50</v>
      </c>
      <c s="34" t="s">
        <v>116</v>
      </c>
      <c s="34" t="s">
        <v>2871</v>
      </c>
      <c s="35" t="s">
        <v>5</v>
      </c>
      <c s="6" t="s">
        <v>2872</v>
      </c>
      <c s="36" t="s">
        <v>79</v>
      </c>
      <c s="37">
        <v>233.787</v>
      </c>
      <c s="36">
        <v>0</v>
      </c>
      <c s="36">
        <f>ROUND(G72*H72,6)</f>
      </c>
      <c r="L72" s="38">
        <v>0</v>
      </c>
      <c s="32">
        <f>ROUND(ROUND(L72,2)*ROUND(G72,3),2)</f>
      </c>
      <c s="36" t="s">
        <v>55</v>
      </c>
      <c>
        <f>(M72*21)/100</f>
      </c>
      <c t="s">
        <v>28</v>
      </c>
    </row>
    <row r="73" spans="1:5" ht="12.75">
      <c r="A73" s="35" t="s">
        <v>56</v>
      </c>
      <c r="E73" s="39" t="s">
        <v>5</v>
      </c>
    </row>
    <row r="74" spans="1:5" ht="25.5">
      <c r="A74" s="35" t="s">
        <v>57</v>
      </c>
      <c r="E74" s="40" t="s">
        <v>2873</v>
      </c>
    </row>
    <row r="75" spans="1:5" ht="357">
      <c r="A75" t="s">
        <v>58</v>
      </c>
      <c r="E75" s="39" t="s">
        <v>2874</v>
      </c>
    </row>
    <row r="76" spans="1:16" ht="12.75">
      <c r="A76" t="s">
        <v>50</v>
      </c>
      <c s="34" t="s">
        <v>122</v>
      </c>
      <c s="34" t="s">
        <v>2875</v>
      </c>
      <c s="35" t="s">
        <v>5</v>
      </c>
      <c s="6" t="s">
        <v>2876</v>
      </c>
      <c s="36" t="s">
        <v>75</v>
      </c>
      <c s="37">
        <v>4</v>
      </c>
      <c s="36">
        <v>0</v>
      </c>
      <c s="36">
        <f>ROUND(G76*H76,6)</f>
      </c>
      <c r="L76" s="38">
        <v>0</v>
      </c>
      <c s="32">
        <f>ROUND(ROUND(L76,2)*ROUND(G76,3),2)</f>
      </c>
      <c s="36" t="s">
        <v>55</v>
      </c>
      <c>
        <f>(M76*21)/100</f>
      </c>
      <c t="s">
        <v>28</v>
      </c>
    </row>
    <row r="77" spans="1:5" ht="12.75">
      <c r="A77" s="35" t="s">
        <v>56</v>
      </c>
      <c r="E77" s="39" t="s">
        <v>2877</v>
      </c>
    </row>
    <row r="78" spans="1:5" ht="38.25">
      <c r="A78" s="35" t="s">
        <v>57</v>
      </c>
      <c r="E78" s="40" t="s">
        <v>2878</v>
      </c>
    </row>
    <row r="79" spans="1:5" ht="409.5">
      <c r="A79" t="s">
        <v>58</v>
      </c>
      <c r="E79" s="39" t="s">
        <v>2879</v>
      </c>
    </row>
    <row r="80" spans="1:16" ht="12.75">
      <c r="A80" t="s">
        <v>50</v>
      </c>
      <c s="34" t="s">
        <v>126</v>
      </c>
      <c s="34" t="s">
        <v>2880</v>
      </c>
      <c s="35" t="s">
        <v>5</v>
      </c>
      <c s="6" t="s">
        <v>2881</v>
      </c>
      <c s="36" t="s">
        <v>75</v>
      </c>
      <c s="37">
        <v>3</v>
      </c>
      <c s="36">
        <v>0</v>
      </c>
      <c s="36">
        <f>ROUND(G80*H80,6)</f>
      </c>
      <c r="L80" s="38">
        <v>0</v>
      </c>
      <c s="32">
        <f>ROUND(ROUND(L80,2)*ROUND(G80,3),2)</f>
      </c>
      <c s="36" t="s">
        <v>55</v>
      </c>
      <c>
        <f>(M80*21)/100</f>
      </c>
      <c t="s">
        <v>28</v>
      </c>
    </row>
    <row r="81" spans="1:5" ht="12.75">
      <c r="A81" s="35" t="s">
        <v>56</v>
      </c>
      <c r="E81" s="39" t="s">
        <v>2882</v>
      </c>
    </row>
    <row r="82" spans="1:5" ht="38.25">
      <c r="A82" s="35" t="s">
        <v>57</v>
      </c>
      <c r="E82" s="40" t="s">
        <v>2883</v>
      </c>
    </row>
    <row r="83" spans="1:5" ht="409.5">
      <c r="A83" t="s">
        <v>58</v>
      </c>
      <c r="E83" s="39" t="s">
        <v>2879</v>
      </c>
    </row>
    <row r="84" spans="1:16" ht="12.75">
      <c r="A84" t="s">
        <v>50</v>
      </c>
      <c s="34" t="s">
        <v>129</v>
      </c>
      <c s="34" t="s">
        <v>2884</v>
      </c>
      <c s="35" t="s">
        <v>5</v>
      </c>
      <c s="6" t="s">
        <v>2885</v>
      </c>
      <c s="36" t="s">
        <v>75</v>
      </c>
      <c s="37">
        <v>4</v>
      </c>
      <c s="36">
        <v>0</v>
      </c>
      <c s="36">
        <f>ROUND(G84*H84,6)</f>
      </c>
      <c r="L84" s="38">
        <v>0</v>
      </c>
      <c s="32">
        <f>ROUND(ROUND(L84,2)*ROUND(G84,3),2)</f>
      </c>
      <c s="36" t="s">
        <v>55</v>
      </c>
      <c>
        <f>(M84*21)/100</f>
      </c>
      <c t="s">
        <v>28</v>
      </c>
    </row>
    <row r="85" spans="1:5" ht="12.75">
      <c r="A85" s="35" t="s">
        <v>56</v>
      </c>
      <c r="E85" s="39" t="s">
        <v>2886</v>
      </c>
    </row>
    <row r="86" spans="1:5" ht="38.25">
      <c r="A86" s="35" t="s">
        <v>57</v>
      </c>
      <c r="E86" s="40" t="s">
        <v>2878</v>
      </c>
    </row>
    <row r="87" spans="1:5" ht="409.5">
      <c r="A87" t="s">
        <v>58</v>
      </c>
      <c r="E87" s="39" t="s">
        <v>2879</v>
      </c>
    </row>
    <row r="88" spans="1:16" ht="12.75">
      <c r="A88" t="s">
        <v>50</v>
      </c>
      <c s="34" t="s">
        <v>134</v>
      </c>
      <c s="34" t="s">
        <v>2887</v>
      </c>
      <c s="35" t="s">
        <v>5</v>
      </c>
      <c s="6" t="s">
        <v>2888</v>
      </c>
      <c s="36" t="s">
        <v>75</v>
      </c>
      <c s="37">
        <v>3</v>
      </c>
      <c s="36">
        <v>0</v>
      </c>
      <c s="36">
        <f>ROUND(G88*H88,6)</f>
      </c>
      <c r="L88" s="38">
        <v>0</v>
      </c>
      <c s="32">
        <f>ROUND(ROUND(L88,2)*ROUND(G88,3),2)</f>
      </c>
      <c s="36" t="s">
        <v>55</v>
      </c>
      <c>
        <f>(M88*21)/100</f>
      </c>
      <c t="s">
        <v>28</v>
      </c>
    </row>
    <row r="89" spans="1:5" ht="12.75">
      <c r="A89" s="35" t="s">
        <v>56</v>
      </c>
      <c r="E89" s="39" t="s">
        <v>2889</v>
      </c>
    </row>
    <row r="90" spans="1:5" ht="38.25">
      <c r="A90" s="35" t="s">
        <v>57</v>
      </c>
      <c r="E90" s="40" t="s">
        <v>2883</v>
      </c>
    </row>
    <row r="91" spans="1:5" ht="409.5">
      <c r="A91" t="s">
        <v>58</v>
      </c>
      <c r="E91" s="39" t="s">
        <v>2879</v>
      </c>
    </row>
    <row r="92" spans="1:16" ht="12.75">
      <c r="A92" t="s">
        <v>50</v>
      </c>
      <c s="34" t="s">
        <v>137</v>
      </c>
      <c s="34" t="s">
        <v>2890</v>
      </c>
      <c s="35" t="s">
        <v>5</v>
      </c>
      <c s="6" t="s">
        <v>2891</v>
      </c>
      <c s="36" t="s">
        <v>75</v>
      </c>
      <c s="37">
        <v>4</v>
      </c>
      <c s="36">
        <v>0</v>
      </c>
      <c s="36">
        <f>ROUND(G92*H92,6)</f>
      </c>
      <c r="L92" s="38">
        <v>0</v>
      </c>
      <c s="32">
        <f>ROUND(ROUND(L92,2)*ROUND(G92,3),2)</f>
      </c>
      <c s="36" t="s">
        <v>55</v>
      </c>
      <c>
        <f>(M92*21)/100</f>
      </c>
      <c t="s">
        <v>28</v>
      </c>
    </row>
    <row r="93" spans="1:5" ht="12.75">
      <c r="A93" s="35" t="s">
        <v>56</v>
      </c>
      <c r="E93" s="39" t="s">
        <v>2892</v>
      </c>
    </row>
    <row r="94" spans="1:5" ht="38.25">
      <c r="A94" s="35" t="s">
        <v>57</v>
      </c>
      <c r="E94" s="40" t="s">
        <v>2878</v>
      </c>
    </row>
    <row r="95" spans="1:5" ht="409.5">
      <c r="A95" t="s">
        <v>58</v>
      </c>
      <c r="E95" s="39" t="s">
        <v>2879</v>
      </c>
    </row>
    <row r="96" spans="1:16" ht="12.75">
      <c r="A96" t="s">
        <v>50</v>
      </c>
      <c s="34" t="s">
        <v>140</v>
      </c>
      <c s="34" t="s">
        <v>2893</v>
      </c>
      <c s="35" t="s">
        <v>5</v>
      </c>
      <c s="6" t="s">
        <v>2894</v>
      </c>
      <c s="36" t="s">
        <v>75</v>
      </c>
      <c s="37">
        <v>1</v>
      </c>
      <c s="36">
        <v>0</v>
      </c>
      <c s="36">
        <f>ROUND(G96*H96,6)</f>
      </c>
      <c r="L96" s="38">
        <v>0</v>
      </c>
      <c s="32">
        <f>ROUND(ROUND(L96,2)*ROUND(G96,3),2)</f>
      </c>
      <c s="36" t="s">
        <v>55</v>
      </c>
      <c>
        <f>(M96*21)/100</f>
      </c>
      <c t="s">
        <v>28</v>
      </c>
    </row>
    <row r="97" spans="1:5" ht="12.75">
      <c r="A97" s="35" t="s">
        <v>56</v>
      </c>
      <c r="E97" s="39" t="s">
        <v>2895</v>
      </c>
    </row>
    <row r="98" spans="1:5" ht="38.25">
      <c r="A98" s="35" t="s">
        <v>57</v>
      </c>
      <c r="E98" s="40" t="s">
        <v>2896</v>
      </c>
    </row>
    <row r="99" spans="1:5" ht="409.5">
      <c r="A99" t="s">
        <v>58</v>
      </c>
      <c r="E99" s="39" t="s">
        <v>2897</v>
      </c>
    </row>
    <row r="100" spans="1:16" ht="12.75">
      <c r="A100" t="s">
        <v>50</v>
      </c>
      <c s="34" t="s">
        <v>143</v>
      </c>
      <c s="34" t="s">
        <v>2898</v>
      </c>
      <c s="35" t="s">
        <v>5</v>
      </c>
      <c s="6" t="s">
        <v>2899</v>
      </c>
      <c s="36" t="s">
        <v>75</v>
      </c>
      <c s="37">
        <v>4</v>
      </c>
      <c s="36">
        <v>0</v>
      </c>
      <c s="36">
        <f>ROUND(G100*H100,6)</f>
      </c>
      <c r="L100" s="38">
        <v>0</v>
      </c>
      <c s="32">
        <f>ROUND(ROUND(L100,2)*ROUND(G100,3),2)</f>
      </c>
      <c s="36" t="s">
        <v>55</v>
      </c>
      <c>
        <f>(M100*21)/100</f>
      </c>
      <c t="s">
        <v>28</v>
      </c>
    </row>
    <row r="101" spans="1:5" ht="12.75">
      <c r="A101" s="35" t="s">
        <v>56</v>
      </c>
      <c r="E101" s="39" t="s">
        <v>2900</v>
      </c>
    </row>
    <row r="102" spans="1:5" ht="38.25">
      <c r="A102" s="35" t="s">
        <v>57</v>
      </c>
      <c r="E102" s="40" t="s">
        <v>2878</v>
      </c>
    </row>
    <row r="103" spans="1:5" ht="409.5">
      <c r="A103" t="s">
        <v>58</v>
      </c>
      <c r="E103" s="39" t="s">
        <v>2897</v>
      </c>
    </row>
    <row r="104" spans="1:16" ht="12.75">
      <c r="A104" t="s">
        <v>50</v>
      </c>
      <c s="34" t="s">
        <v>147</v>
      </c>
      <c s="34" t="s">
        <v>2901</v>
      </c>
      <c s="35" t="s">
        <v>5</v>
      </c>
      <c s="6" t="s">
        <v>2902</v>
      </c>
      <c s="36" t="s">
        <v>75</v>
      </c>
      <c s="37">
        <v>1</v>
      </c>
      <c s="36">
        <v>0</v>
      </c>
      <c s="36">
        <f>ROUND(G104*H104,6)</f>
      </c>
      <c r="L104" s="38">
        <v>0</v>
      </c>
      <c s="32">
        <f>ROUND(ROUND(L104,2)*ROUND(G104,3),2)</f>
      </c>
      <c s="36" t="s">
        <v>55</v>
      </c>
      <c>
        <f>(M104*21)/100</f>
      </c>
      <c t="s">
        <v>28</v>
      </c>
    </row>
    <row r="105" spans="1:5" ht="12.75">
      <c r="A105" s="35" t="s">
        <v>56</v>
      </c>
      <c r="E105" s="39" t="s">
        <v>2903</v>
      </c>
    </row>
    <row r="106" spans="1:5" ht="38.25">
      <c r="A106" s="35" t="s">
        <v>57</v>
      </c>
      <c r="E106" s="40" t="s">
        <v>2896</v>
      </c>
    </row>
    <row r="107" spans="1:5" ht="409.5">
      <c r="A107" t="s">
        <v>58</v>
      </c>
      <c r="E107" s="39" t="s">
        <v>2904</v>
      </c>
    </row>
    <row r="108" spans="1:16" ht="12.75">
      <c r="A108" t="s">
        <v>50</v>
      </c>
      <c s="34" t="s">
        <v>151</v>
      </c>
      <c s="34" t="s">
        <v>2905</v>
      </c>
      <c s="35" t="s">
        <v>5</v>
      </c>
      <c s="6" t="s">
        <v>2906</v>
      </c>
      <c s="36" t="s">
        <v>110</v>
      </c>
      <c s="37">
        <v>6</v>
      </c>
      <c s="36">
        <v>0</v>
      </c>
      <c s="36">
        <f>ROUND(G108*H108,6)</f>
      </c>
      <c r="L108" s="38">
        <v>0</v>
      </c>
      <c s="32">
        <f>ROUND(ROUND(L108,2)*ROUND(G108,3),2)</f>
      </c>
      <c s="36" t="s">
        <v>55</v>
      </c>
      <c>
        <f>(M108*21)/100</f>
      </c>
      <c t="s">
        <v>28</v>
      </c>
    </row>
    <row r="109" spans="1:5" ht="12.75">
      <c r="A109" s="35" t="s">
        <v>56</v>
      </c>
      <c r="E109" s="39" t="s">
        <v>5</v>
      </c>
    </row>
    <row r="110" spans="1:5" ht="38.25">
      <c r="A110" s="35" t="s">
        <v>57</v>
      </c>
      <c r="E110" s="40" t="s">
        <v>2907</v>
      </c>
    </row>
    <row r="111" spans="1:5" ht="127.5">
      <c r="A111" t="s">
        <v>58</v>
      </c>
      <c r="E111" s="39" t="s">
        <v>2908</v>
      </c>
    </row>
    <row r="112" spans="1:16" ht="12.75">
      <c r="A112" t="s">
        <v>50</v>
      </c>
      <c s="34" t="s">
        <v>155</v>
      </c>
      <c s="34" t="s">
        <v>2909</v>
      </c>
      <c s="35" t="s">
        <v>5</v>
      </c>
      <c s="6" t="s">
        <v>2910</v>
      </c>
      <c s="36" t="s">
        <v>110</v>
      </c>
      <c s="37">
        <v>10</v>
      </c>
      <c s="36">
        <v>0</v>
      </c>
      <c s="36">
        <f>ROUND(G112*H112,6)</f>
      </c>
      <c r="L112" s="38">
        <v>0</v>
      </c>
      <c s="32">
        <f>ROUND(ROUND(L112,2)*ROUND(G112,3),2)</f>
      </c>
      <c s="36" t="s">
        <v>55</v>
      </c>
      <c>
        <f>(M112*21)/100</f>
      </c>
      <c t="s">
        <v>28</v>
      </c>
    </row>
    <row r="113" spans="1:5" ht="12.75">
      <c r="A113" s="35" t="s">
        <v>56</v>
      </c>
      <c r="E113" s="39" t="s">
        <v>5</v>
      </c>
    </row>
    <row r="114" spans="1:5" ht="38.25">
      <c r="A114" s="35" t="s">
        <v>57</v>
      </c>
      <c r="E114" s="40" t="s">
        <v>2911</v>
      </c>
    </row>
    <row r="115" spans="1:5" ht="127.5">
      <c r="A115" t="s">
        <v>58</v>
      </c>
      <c r="E115" s="39" t="s">
        <v>2908</v>
      </c>
    </row>
    <row r="116" spans="1:16" ht="12.75">
      <c r="A116" t="s">
        <v>50</v>
      </c>
      <c s="34" t="s">
        <v>158</v>
      </c>
      <c s="34" t="s">
        <v>2912</v>
      </c>
      <c s="35" t="s">
        <v>5</v>
      </c>
      <c s="6" t="s">
        <v>2913</v>
      </c>
      <c s="36" t="s">
        <v>110</v>
      </c>
      <c s="37">
        <v>4</v>
      </c>
      <c s="36">
        <v>0</v>
      </c>
      <c s="36">
        <f>ROUND(G116*H116,6)</f>
      </c>
      <c r="L116" s="38">
        <v>0</v>
      </c>
      <c s="32">
        <f>ROUND(ROUND(L116,2)*ROUND(G116,3),2)</f>
      </c>
      <c s="36" t="s">
        <v>55</v>
      </c>
      <c>
        <f>(M116*21)/100</f>
      </c>
      <c t="s">
        <v>28</v>
      </c>
    </row>
    <row r="117" spans="1:5" ht="12.75">
      <c r="A117" s="35" t="s">
        <v>56</v>
      </c>
      <c r="E117" s="39" t="s">
        <v>5</v>
      </c>
    </row>
    <row r="118" spans="1:5" ht="38.25">
      <c r="A118" s="35" t="s">
        <v>57</v>
      </c>
      <c r="E118" s="40" t="s">
        <v>2878</v>
      </c>
    </row>
    <row r="119" spans="1:5" ht="127.5">
      <c r="A119" t="s">
        <v>58</v>
      </c>
      <c r="E119" s="39" t="s">
        <v>2908</v>
      </c>
    </row>
    <row r="120" spans="1:16" ht="12.75">
      <c r="A120" t="s">
        <v>50</v>
      </c>
      <c s="34" t="s">
        <v>162</v>
      </c>
      <c s="34" t="s">
        <v>2914</v>
      </c>
      <c s="35" t="s">
        <v>5</v>
      </c>
      <c s="6" t="s">
        <v>2915</v>
      </c>
      <c s="36" t="s">
        <v>75</v>
      </c>
      <c s="37">
        <v>4</v>
      </c>
      <c s="36">
        <v>0</v>
      </c>
      <c s="36">
        <f>ROUND(G120*H120,6)</f>
      </c>
      <c r="L120" s="38">
        <v>0</v>
      </c>
      <c s="32">
        <f>ROUND(ROUND(L120,2)*ROUND(G120,3),2)</f>
      </c>
      <c s="36" t="s">
        <v>55</v>
      </c>
      <c>
        <f>(M120*21)/100</f>
      </c>
      <c t="s">
        <v>28</v>
      </c>
    </row>
    <row r="121" spans="1:5" ht="12.75">
      <c r="A121" s="35" t="s">
        <v>56</v>
      </c>
      <c r="E121" s="39" t="s">
        <v>2916</v>
      </c>
    </row>
    <row r="122" spans="1:5" ht="38.25">
      <c r="A122" s="35" t="s">
        <v>57</v>
      </c>
      <c r="E122" s="40" t="s">
        <v>2917</v>
      </c>
    </row>
    <row r="123" spans="1:5" ht="114.75">
      <c r="A123" t="s">
        <v>58</v>
      </c>
      <c r="E123" s="39" t="s">
        <v>2918</v>
      </c>
    </row>
    <row r="124" spans="1:16" ht="12.75">
      <c r="A124" t="s">
        <v>50</v>
      </c>
      <c s="34" t="s">
        <v>165</v>
      </c>
      <c s="34" t="s">
        <v>2919</v>
      </c>
      <c s="35" t="s">
        <v>5</v>
      </c>
      <c s="6" t="s">
        <v>2920</v>
      </c>
      <c s="36" t="s">
        <v>75</v>
      </c>
      <c s="37">
        <v>24</v>
      </c>
      <c s="36">
        <v>0</v>
      </c>
      <c s="36">
        <f>ROUND(G124*H124,6)</f>
      </c>
      <c r="L124" s="38">
        <v>0</v>
      </c>
      <c s="32">
        <f>ROUND(ROUND(L124,2)*ROUND(G124,3),2)</f>
      </c>
      <c s="36" t="s">
        <v>55</v>
      </c>
      <c>
        <f>(M124*21)/100</f>
      </c>
      <c t="s">
        <v>28</v>
      </c>
    </row>
    <row r="125" spans="1:5" ht="38.25">
      <c r="A125" s="35" t="s">
        <v>56</v>
      </c>
      <c r="E125" s="39" t="s">
        <v>2921</v>
      </c>
    </row>
    <row r="126" spans="1:5" ht="38.25">
      <c r="A126" s="35" t="s">
        <v>57</v>
      </c>
      <c r="E126" s="40" t="s">
        <v>2922</v>
      </c>
    </row>
    <row r="127" spans="1:5" ht="127.5">
      <c r="A127" t="s">
        <v>58</v>
      </c>
      <c r="E127" s="39" t="s">
        <v>2923</v>
      </c>
    </row>
    <row r="128" spans="1:16" ht="12.75">
      <c r="A128" t="s">
        <v>50</v>
      </c>
      <c s="34" t="s">
        <v>173</v>
      </c>
      <c s="34" t="s">
        <v>2924</v>
      </c>
      <c s="35" t="s">
        <v>5</v>
      </c>
      <c s="6" t="s">
        <v>2925</v>
      </c>
      <c s="36" t="s">
        <v>75</v>
      </c>
      <c s="37">
        <v>12</v>
      </c>
      <c s="36">
        <v>0</v>
      </c>
      <c s="36">
        <f>ROUND(G128*H128,6)</f>
      </c>
      <c r="L128" s="38">
        <v>0</v>
      </c>
      <c s="32">
        <f>ROUND(ROUND(L128,2)*ROUND(G128,3),2)</f>
      </c>
      <c s="36" t="s">
        <v>55</v>
      </c>
      <c>
        <f>(M128*21)/100</f>
      </c>
      <c t="s">
        <v>28</v>
      </c>
    </row>
    <row r="129" spans="1:5" ht="38.25">
      <c r="A129" s="35" t="s">
        <v>56</v>
      </c>
      <c r="E129" s="39" t="s">
        <v>2926</v>
      </c>
    </row>
    <row r="130" spans="1:5" ht="38.25">
      <c r="A130" s="35" t="s">
        <v>57</v>
      </c>
      <c r="E130" s="40" t="s">
        <v>2927</v>
      </c>
    </row>
    <row r="131" spans="1:5" ht="127.5">
      <c r="A131" t="s">
        <v>58</v>
      </c>
      <c r="E131" s="39" t="s">
        <v>2923</v>
      </c>
    </row>
    <row r="132" spans="1:16" ht="25.5">
      <c r="A132" t="s">
        <v>50</v>
      </c>
      <c s="34" t="s">
        <v>181</v>
      </c>
      <c s="34" t="s">
        <v>2928</v>
      </c>
      <c s="35" t="s">
        <v>5</v>
      </c>
      <c s="6" t="s">
        <v>2929</v>
      </c>
      <c s="36" t="s">
        <v>110</v>
      </c>
      <c s="37">
        <v>4</v>
      </c>
      <c s="36">
        <v>0</v>
      </c>
      <c s="36">
        <f>ROUND(G132*H132,6)</f>
      </c>
      <c r="L132" s="38">
        <v>0</v>
      </c>
      <c s="32">
        <f>ROUND(ROUND(L132,2)*ROUND(G132,3),2)</f>
      </c>
      <c s="36" t="s">
        <v>55</v>
      </c>
      <c>
        <f>(M132*21)/100</f>
      </c>
      <c t="s">
        <v>28</v>
      </c>
    </row>
    <row r="133" spans="1:5" ht="12.75">
      <c r="A133" s="35" t="s">
        <v>56</v>
      </c>
      <c r="E133" s="39" t="s">
        <v>2882</v>
      </c>
    </row>
    <row r="134" spans="1:5" ht="38.25">
      <c r="A134" s="35" t="s">
        <v>57</v>
      </c>
      <c r="E134" s="40" t="s">
        <v>2930</v>
      </c>
    </row>
    <row r="135" spans="1:5" ht="114.75">
      <c r="A135" t="s">
        <v>58</v>
      </c>
      <c r="E135" s="39" t="s">
        <v>2931</v>
      </c>
    </row>
    <row r="136" spans="1:16" ht="25.5">
      <c r="A136" t="s">
        <v>50</v>
      </c>
      <c s="34" t="s">
        <v>185</v>
      </c>
      <c s="34" t="s">
        <v>2932</v>
      </c>
      <c s="35" t="s">
        <v>5</v>
      </c>
      <c s="6" t="s">
        <v>2933</v>
      </c>
      <c s="36" t="s">
        <v>110</v>
      </c>
      <c s="37">
        <v>4</v>
      </c>
      <c s="36">
        <v>0</v>
      </c>
      <c s="36">
        <f>ROUND(G136*H136,6)</f>
      </c>
      <c r="L136" s="38">
        <v>0</v>
      </c>
      <c s="32">
        <f>ROUND(ROUND(L136,2)*ROUND(G136,3),2)</f>
      </c>
      <c s="36" t="s">
        <v>55</v>
      </c>
      <c>
        <f>(M136*21)/100</f>
      </c>
      <c t="s">
        <v>28</v>
      </c>
    </row>
    <row r="137" spans="1:5" ht="12.75">
      <c r="A137" s="35" t="s">
        <v>56</v>
      </c>
      <c r="E137" s="39" t="s">
        <v>2886</v>
      </c>
    </row>
    <row r="138" spans="1:5" ht="38.25">
      <c r="A138" s="35" t="s">
        <v>57</v>
      </c>
      <c r="E138" s="40" t="s">
        <v>2878</v>
      </c>
    </row>
    <row r="139" spans="1:5" ht="114.75">
      <c r="A139" t="s">
        <v>58</v>
      </c>
      <c r="E139" s="39" t="s">
        <v>2931</v>
      </c>
    </row>
    <row r="140" spans="1:16" ht="25.5">
      <c r="A140" t="s">
        <v>50</v>
      </c>
      <c s="34" t="s">
        <v>682</v>
      </c>
      <c s="34" t="s">
        <v>2934</v>
      </c>
      <c s="35" t="s">
        <v>5</v>
      </c>
      <c s="6" t="s">
        <v>2935</v>
      </c>
      <c s="36" t="s">
        <v>110</v>
      </c>
      <c s="37">
        <v>6</v>
      </c>
      <c s="36">
        <v>0</v>
      </c>
      <c s="36">
        <f>ROUND(G140*H140,6)</f>
      </c>
      <c r="L140" s="38">
        <v>0</v>
      </c>
      <c s="32">
        <f>ROUND(ROUND(L140,2)*ROUND(G140,3),2)</f>
      </c>
      <c s="36" t="s">
        <v>55</v>
      </c>
      <c>
        <f>(M140*21)/100</f>
      </c>
      <c t="s">
        <v>28</v>
      </c>
    </row>
    <row r="141" spans="1:5" ht="12.75">
      <c r="A141" s="35" t="s">
        <v>56</v>
      </c>
      <c r="E141" s="39" t="s">
        <v>2889</v>
      </c>
    </row>
    <row r="142" spans="1:5" ht="38.25">
      <c r="A142" s="35" t="s">
        <v>57</v>
      </c>
      <c r="E142" s="40" t="s">
        <v>2936</v>
      </c>
    </row>
    <row r="143" spans="1:5" ht="114.75">
      <c r="A143" t="s">
        <v>58</v>
      </c>
      <c r="E143" s="39" t="s">
        <v>2931</v>
      </c>
    </row>
    <row r="144" spans="1:16" ht="25.5">
      <c r="A144" t="s">
        <v>50</v>
      </c>
      <c s="34" t="s">
        <v>686</v>
      </c>
      <c s="34" t="s">
        <v>2937</v>
      </c>
      <c s="35" t="s">
        <v>5</v>
      </c>
      <c s="6" t="s">
        <v>2938</v>
      </c>
      <c s="36" t="s">
        <v>110</v>
      </c>
      <c s="37">
        <v>4</v>
      </c>
      <c s="36">
        <v>0</v>
      </c>
      <c s="36">
        <f>ROUND(G144*H144,6)</f>
      </c>
      <c r="L144" s="38">
        <v>0</v>
      </c>
      <c s="32">
        <f>ROUND(ROUND(L144,2)*ROUND(G144,3),2)</f>
      </c>
      <c s="36" t="s">
        <v>55</v>
      </c>
      <c>
        <f>(M144*21)/100</f>
      </c>
      <c t="s">
        <v>28</v>
      </c>
    </row>
    <row r="145" spans="1:5" ht="12.75">
      <c r="A145" s="35" t="s">
        <v>56</v>
      </c>
      <c r="E145" s="39" t="s">
        <v>2877</v>
      </c>
    </row>
    <row r="146" spans="1:5" ht="38.25">
      <c r="A146" s="35" t="s">
        <v>57</v>
      </c>
      <c r="E146" s="40" t="s">
        <v>2878</v>
      </c>
    </row>
    <row r="147" spans="1:5" ht="127.5">
      <c r="A147" t="s">
        <v>58</v>
      </c>
      <c r="E147" s="39" t="s">
        <v>2939</v>
      </c>
    </row>
    <row r="148" spans="1:16" ht="25.5">
      <c r="A148" t="s">
        <v>50</v>
      </c>
      <c s="34" t="s">
        <v>189</v>
      </c>
      <c s="34" t="s">
        <v>2940</v>
      </c>
      <c s="35" t="s">
        <v>5</v>
      </c>
      <c s="6" t="s">
        <v>2941</v>
      </c>
      <c s="36" t="s">
        <v>110</v>
      </c>
      <c s="37">
        <v>3</v>
      </c>
      <c s="36">
        <v>0</v>
      </c>
      <c s="36">
        <f>ROUND(G148*H148,6)</f>
      </c>
      <c r="L148" s="38">
        <v>0</v>
      </c>
      <c s="32">
        <f>ROUND(ROUND(L148,2)*ROUND(G148,3),2)</f>
      </c>
      <c s="36" t="s">
        <v>55</v>
      </c>
      <c>
        <f>(M148*21)/100</f>
      </c>
      <c t="s">
        <v>28</v>
      </c>
    </row>
    <row r="149" spans="1:5" ht="12.75">
      <c r="A149" s="35" t="s">
        <v>56</v>
      </c>
      <c r="E149" s="39" t="s">
        <v>2942</v>
      </c>
    </row>
    <row r="150" spans="1:5" ht="38.25">
      <c r="A150" s="35" t="s">
        <v>57</v>
      </c>
      <c r="E150" s="40" t="s">
        <v>2883</v>
      </c>
    </row>
    <row r="151" spans="1:5" ht="114.75">
      <c r="A151" t="s">
        <v>58</v>
      </c>
      <c r="E151" s="39" t="s">
        <v>2931</v>
      </c>
    </row>
    <row r="152" spans="1:16" ht="25.5">
      <c r="A152" t="s">
        <v>50</v>
      </c>
      <c s="34" t="s">
        <v>193</v>
      </c>
      <c s="34" t="s">
        <v>2943</v>
      </c>
      <c s="35" t="s">
        <v>5</v>
      </c>
      <c s="6" t="s">
        <v>2944</v>
      </c>
      <c s="36" t="s">
        <v>110</v>
      </c>
      <c s="37">
        <v>3</v>
      </c>
      <c s="36">
        <v>0</v>
      </c>
      <c s="36">
        <f>ROUND(G152*H152,6)</f>
      </c>
      <c r="L152" s="38">
        <v>0</v>
      </c>
      <c s="32">
        <f>ROUND(ROUND(L152,2)*ROUND(G152,3),2)</f>
      </c>
      <c s="36" t="s">
        <v>55</v>
      </c>
      <c>
        <f>(M152*21)/100</f>
      </c>
      <c t="s">
        <v>28</v>
      </c>
    </row>
    <row r="153" spans="1:5" ht="12.75">
      <c r="A153" s="35" t="s">
        <v>56</v>
      </c>
      <c r="E153" s="39" t="s">
        <v>2945</v>
      </c>
    </row>
    <row r="154" spans="1:5" ht="38.25">
      <c r="A154" s="35" t="s">
        <v>57</v>
      </c>
      <c r="E154" s="40" t="s">
        <v>2883</v>
      </c>
    </row>
    <row r="155" spans="1:5" ht="114.75">
      <c r="A155" t="s">
        <v>58</v>
      </c>
      <c r="E155" s="39" t="s">
        <v>2931</v>
      </c>
    </row>
    <row r="156" spans="1:16" ht="25.5">
      <c r="A156" t="s">
        <v>50</v>
      </c>
      <c s="34" t="s">
        <v>197</v>
      </c>
      <c s="34" t="s">
        <v>2946</v>
      </c>
      <c s="35" t="s">
        <v>5</v>
      </c>
      <c s="6" t="s">
        <v>2947</v>
      </c>
      <c s="36" t="s">
        <v>110</v>
      </c>
      <c s="37">
        <v>2</v>
      </c>
      <c s="36">
        <v>0</v>
      </c>
      <c s="36">
        <f>ROUND(G156*H156,6)</f>
      </c>
      <c r="L156" s="38">
        <v>0</v>
      </c>
      <c s="32">
        <f>ROUND(ROUND(L156,2)*ROUND(G156,3),2)</f>
      </c>
      <c s="36" t="s">
        <v>55</v>
      </c>
      <c>
        <f>(M156*21)/100</f>
      </c>
      <c t="s">
        <v>28</v>
      </c>
    </row>
    <row r="157" spans="1:5" ht="12.75">
      <c r="A157" s="35" t="s">
        <v>56</v>
      </c>
      <c r="E157" s="39" t="s">
        <v>5</v>
      </c>
    </row>
    <row r="158" spans="1:5" ht="38.25">
      <c r="A158" s="35" t="s">
        <v>57</v>
      </c>
      <c r="E158" s="40" t="s">
        <v>2948</v>
      </c>
    </row>
    <row r="159" spans="1:5" ht="102">
      <c r="A159" t="s">
        <v>58</v>
      </c>
      <c r="E159" s="39" t="s">
        <v>2949</v>
      </c>
    </row>
    <row r="160" spans="1:16" ht="25.5">
      <c r="A160" t="s">
        <v>50</v>
      </c>
      <c s="34" t="s">
        <v>201</v>
      </c>
      <c s="34" t="s">
        <v>2950</v>
      </c>
      <c s="35" t="s">
        <v>5</v>
      </c>
      <c s="6" t="s">
        <v>2951</v>
      </c>
      <c s="36" t="s">
        <v>110</v>
      </c>
      <c s="37">
        <v>4</v>
      </c>
      <c s="36">
        <v>0</v>
      </c>
      <c s="36">
        <f>ROUND(G160*H160,6)</f>
      </c>
      <c r="L160" s="38">
        <v>0</v>
      </c>
      <c s="32">
        <f>ROUND(ROUND(L160,2)*ROUND(G160,3),2)</f>
      </c>
      <c s="36" t="s">
        <v>55</v>
      </c>
      <c>
        <f>(M160*21)/100</f>
      </c>
      <c t="s">
        <v>28</v>
      </c>
    </row>
    <row r="161" spans="1:5" ht="12.75">
      <c r="A161" s="35" t="s">
        <v>56</v>
      </c>
      <c r="E161" s="39" t="s">
        <v>5</v>
      </c>
    </row>
    <row r="162" spans="1:5" ht="38.25">
      <c r="A162" s="35" t="s">
        <v>57</v>
      </c>
      <c r="E162" s="40" t="s">
        <v>2878</v>
      </c>
    </row>
    <row r="163" spans="1:5" ht="102">
      <c r="A163" t="s">
        <v>58</v>
      </c>
      <c r="E163" s="39" t="s">
        <v>2952</v>
      </c>
    </row>
    <row r="164" spans="1:16" ht="25.5">
      <c r="A164" t="s">
        <v>50</v>
      </c>
      <c s="34" t="s">
        <v>205</v>
      </c>
      <c s="34" t="s">
        <v>2953</v>
      </c>
      <c s="35" t="s">
        <v>5</v>
      </c>
      <c s="6" t="s">
        <v>2954</v>
      </c>
      <c s="36" t="s">
        <v>110</v>
      </c>
      <c s="37">
        <v>3</v>
      </c>
      <c s="36">
        <v>0</v>
      </c>
      <c s="36">
        <f>ROUND(G164*H164,6)</f>
      </c>
      <c r="L164" s="38">
        <v>0</v>
      </c>
      <c s="32">
        <f>ROUND(ROUND(L164,2)*ROUND(G164,3),2)</f>
      </c>
      <c s="36" t="s">
        <v>55</v>
      </c>
      <c>
        <f>(M164*21)/100</f>
      </c>
      <c t="s">
        <v>28</v>
      </c>
    </row>
    <row r="165" spans="1:5" ht="12.75">
      <c r="A165" s="35" t="s">
        <v>56</v>
      </c>
      <c r="E165" s="39" t="s">
        <v>5</v>
      </c>
    </row>
    <row r="166" spans="1:5" ht="38.25">
      <c r="A166" s="35" t="s">
        <v>57</v>
      </c>
      <c r="E166" s="40" t="s">
        <v>2883</v>
      </c>
    </row>
    <row r="167" spans="1:5" ht="102">
      <c r="A167" t="s">
        <v>58</v>
      </c>
      <c r="E167" s="39" t="s">
        <v>2952</v>
      </c>
    </row>
    <row r="168" spans="1:16" ht="25.5">
      <c r="A168" t="s">
        <v>50</v>
      </c>
      <c s="34" t="s">
        <v>209</v>
      </c>
      <c s="34" t="s">
        <v>2955</v>
      </c>
      <c s="35" t="s">
        <v>5</v>
      </c>
      <c s="6" t="s">
        <v>2956</v>
      </c>
      <c s="36" t="s">
        <v>110</v>
      </c>
      <c s="37">
        <v>4</v>
      </c>
      <c s="36">
        <v>0</v>
      </c>
      <c s="36">
        <f>ROUND(G168*H168,6)</f>
      </c>
      <c r="L168" s="38">
        <v>0</v>
      </c>
      <c s="32">
        <f>ROUND(ROUND(L168,2)*ROUND(G168,3),2)</f>
      </c>
      <c s="36" t="s">
        <v>55</v>
      </c>
      <c>
        <f>(M168*21)/100</f>
      </c>
      <c t="s">
        <v>28</v>
      </c>
    </row>
    <row r="169" spans="1:5" ht="12.75">
      <c r="A169" s="35" t="s">
        <v>56</v>
      </c>
      <c r="E169" s="39" t="s">
        <v>5</v>
      </c>
    </row>
    <row r="170" spans="1:5" ht="38.25">
      <c r="A170" s="35" t="s">
        <v>57</v>
      </c>
      <c r="E170" s="40" t="s">
        <v>2878</v>
      </c>
    </row>
    <row r="171" spans="1:5" ht="102">
      <c r="A171" t="s">
        <v>58</v>
      </c>
      <c r="E171" s="39" t="s">
        <v>2949</v>
      </c>
    </row>
    <row r="172" spans="1:16" ht="12.75">
      <c r="A172" t="s">
        <v>50</v>
      </c>
      <c s="34" t="s">
        <v>213</v>
      </c>
      <c s="34" t="s">
        <v>2957</v>
      </c>
      <c s="35" t="s">
        <v>5</v>
      </c>
      <c s="6" t="s">
        <v>2958</v>
      </c>
      <c s="36" t="s">
        <v>75</v>
      </c>
      <c s="37">
        <v>19</v>
      </c>
      <c s="36">
        <v>0</v>
      </c>
      <c s="36">
        <f>ROUND(G172*H172,6)</f>
      </c>
      <c r="L172" s="38">
        <v>0</v>
      </c>
      <c s="32">
        <f>ROUND(ROUND(L172,2)*ROUND(G172,3),2)</f>
      </c>
      <c s="36" t="s">
        <v>55</v>
      </c>
      <c>
        <f>(M172*21)/100</f>
      </c>
      <c t="s">
        <v>28</v>
      </c>
    </row>
    <row r="173" spans="1:5" ht="12.75">
      <c r="A173" s="35" t="s">
        <v>56</v>
      </c>
      <c r="E173" s="39" t="s">
        <v>2959</v>
      </c>
    </row>
    <row r="174" spans="1:5" ht="76.5">
      <c r="A174" s="35" t="s">
        <v>57</v>
      </c>
      <c r="E174" s="40" t="s">
        <v>2960</v>
      </c>
    </row>
    <row r="175" spans="1:5" ht="76.5">
      <c r="A175" t="s">
        <v>58</v>
      </c>
      <c r="E175" s="39" t="s">
        <v>2961</v>
      </c>
    </row>
    <row r="176" spans="1:16" ht="12.75">
      <c r="A176" t="s">
        <v>50</v>
      </c>
      <c s="34" t="s">
        <v>218</v>
      </c>
      <c s="34" t="s">
        <v>2962</v>
      </c>
      <c s="35" t="s">
        <v>5</v>
      </c>
      <c s="6" t="s">
        <v>2963</v>
      </c>
      <c s="36" t="s">
        <v>75</v>
      </c>
      <c s="37">
        <v>24</v>
      </c>
      <c s="36">
        <v>0</v>
      </c>
      <c s="36">
        <f>ROUND(G176*H176,6)</f>
      </c>
      <c r="L176" s="38">
        <v>0</v>
      </c>
      <c s="32">
        <f>ROUND(ROUND(L176,2)*ROUND(G176,3),2)</f>
      </c>
      <c s="36" t="s">
        <v>55</v>
      </c>
      <c>
        <f>(M176*21)/100</f>
      </c>
      <c t="s">
        <v>28</v>
      </c>
    </row>
    <row r="177" spans="1:5" ht="12.75">
      <c r="A177" s="35" t="s">
        <v>56</v>
      </c>
      <c r="E177" s="39" t="s">
        <v>2964</v>
      </c>
    </row>
    <row r="178" spans="1:5" ht="38.25">
      <c r="A178" s="35" t="s">
        <v>57</v>
      </c>
      <c r="E178" s="40" t="s">
        <v>2965</v>
      </c>
    </row>
    <row r="179" spans="1:5" ht="76.5">
      <c r="A179" t="s">
        <v>58</v>
      </c>
      <c r="E179" s="39" t="s">
        <v>2966</v>
      </c>
    </row>
    <row r="180" spans="1:16" ht="25.5">
      <c r="A180" t="s">
        <v>50</v>
      </c>
      <c s="34" t="s">
        <v>222</v>
      </c>
      <c s="34" t="s">
        <v>2967</v>
      </c>
      <c s="35" t="s">
        <v>5</v>
      </c>
      <c s="6" t="s">
        <v>2968</v>
      </c>
      <c s="36" t="s">
        <v>2969</v>
      </c>
      <c s="37">
        <v>20</v>
      </c>
      <c s="36">
        <v>0</v>
      </c>
      <c s="36">
        <f>ROUND(G180*H180,6)</f>
      </c>
      <c r="L180" s="38">
        <v>0</v>
      </c>
      <c s="32">
        <f>ROUND(ROUND(L180,2)*ROUND(G180,3),2)</f>
      </c>
      <c s="36" t="s">
        <v>55</v>
      </c>
      <c>
        <f>(M180*21)/100</f>
      </c>
      <c t="s">
        <v>28</v>
      </c>
    </row>
    <row r="181" spans="1:5" ht="12.75">
      <c r="A181" s="35" t="s">
        <v>56</v>
      </c>
      <c r="E181" s="39" t="s">
        <v>2970</v>
      </c>
    </row>
    <row r="182" spans="1:5" ht="38.25">
      <c r="A182" s="35" t="s">
        <v>57</v>
      </c>
      <c r="E182" s="40" t="s">
        <v>2971</v>
      </c>
    </row>
    <row r="183" spans="1:5" ht="89.25">
      <c r="A183" t="s">
        <v>58</v>
      </c>
      <c r="E183" s="39" t="s">
        <v>2972</v>
      </c>
    </row>
    <row r="184" spans="1:16" ht="25.5">
      <c r="A184" t="s">
        <v>50</v>
      </c>
      <c s="34" t="s">
        <v>226</v>
      </c>
      <c s="34" t="s">
        <v>2973</v>
      </c>
      <c s="35" t="s">
        <v>5</v>
      </c>
      <c s="6" t="s">
        <v>2974</v>
      </c>
      <c s="36" t="s">
        <v>75</v>
      </c>
      <c s="37">
        <v>3</v>
      </c>
      <c s="36">
        <v>0</v>
      </c>
      <c s="36">
        <f>ROUND(G184*H184,6)</f>
      </c>
      <c r="L184" s="38">
        <v>0</v>
      </c>
      <c s="32">
        <f>ROUND(ROUND(L184,2)*ROUND(G184,3),2)</f>
      </c>
      <c s="36" t="s">
        <v>55</v>
      </c>
      <c>
        <f>(M184*21)/100</f>
      </c>
      <c t="s">
        <v>28</v>
      </c>
    </row>
    <row r="185" spans="1:5" ht="12.75">
      <c r="A185" s="35" t="s">
        <v>56</v>
      </c>
      <c r="E185" s="39" t="s">
        <v>2975</v>
      </c>
    </row>
    <row r="186" spans="1:5" ht="38.25">
      <c r="A186" s="35" t="s">
        <v>57</v>
      </c>
      <c r="E186" s="40" t="s">
        <v>2883</v>
      </c>
    </row>
    <row r="187" spans="1:5" ht="89.25">
      <c r="A187" t="s">
        <v>58</v>
      </c>
      <c r="E187" s="39" t="s">
        <v>2976</v>
      </c>
    </row>
    <row r="188" spans="1:16" ht="25.5">
      <c r="A188" t="s">
        <v>50</v>
      </c>
      <c s="34" t="s">
        <v>230</v>
      </c>
      <c s="34" t="s">
        <v>2977</v>
      </c>
      <c s="35" t="s">
        <v>5</v>
      </c>
      <c s="6" t="s">
        <v>2978</v>
      </c>
      <c s="36" t="s">
        <v>79</v>
      </c>
      <c s="37">
        <v>1321.9</v>
      </c>
      <c s="36">
        <v>0</v>
      </c>
      <c s="36">
        <f>ROUND(G188*H188,6)</f>
      </c>
      <c r="L188" s="38">
        <v>0</v>
      </c>
      <c s="32">
        <f>ROUND(ROUND(L188,2)*ROUND(G188,3),2)</f>
      </c>
      <c s="36" t="s">
        <v>55</v>
      </c>
      <c>
        <f>(M188*21)/100</f>
      </c>
      <c t="s">
        <v>28</v>
      </c>
    </row>
    <row r="189" spans="1:5" ht="12.75">
      <c r="A189" s="35" t="s">
        <v>56</v>
      </c>
      <c r="E189" s="39" t="s">
        <v>5</v>
      </c>
    </row>
    <row r="190" spans="1:5" ht="76.5">
      <c r="A190" s="35" t="s">
        <v>57</v>
      </c>
      <c r="E190" s="40" t="s">
        <v>2979</v>
      </c>
    </row>
    <row r="191" spans="1:5" ht="114.75">
      <c r="A191" t="s">
        <v>58</v>
      </c>
      <c r="E191" s="39" t="s">
        <v>2980</v>
      </c>
    </row>
    <row r="192" spans="1:16" ht="12.75">
      <c r="A192" t="s">
        <v>50</v>
      </c>
      <c s="34" t="s">
        <v>234</v>
      </c>
      <c s="34" t="s">
        <v>2981</v>
      </c>
      <c s="35" t="s">
        <v>5</v>
      </c>
      <c s="6" t="s">
        <v>2982</v>
      </c>
      <c s="36" t="s">
        <v>75</v>
      </c>
      <c s="37">
        <v>51</v>
      </c>
      <c s="36">
        <v>0</v>
      </c>
      <c s="36">
        <f>ROUND(G192*H192,6)</f>
      </c>
      <c r="L192" s="38">
        <v>0</v>
      </c>
      <c s="32">
        <f>ROUND(ROUND(L192,2)*ROUND(G192,3),2)</f>
      </c>
      <c s="36" t="s">
        <v>55</v>
      </c>
      <c>
        <f>(M192*21)/100</f>
      </c>
      <c t="s">
        <v>28</v>
      </c>
    </row>
    <row r="193" spans="1:5" ht="12.75">
      <c r="A193" s="35" t="s">
        <v>56</v>
      </c>
      <c r="E193" s="39" t="s">
        <v>2983</v>
      </c>
    </row>
    <row r="194" spans="1:5" ht="38.25">
      <c r="A194" s="35" t="s">
        <v>57</v>
      </c>
      <c r="E194" s="40" t="s">
        <v>2984</v>
      </c>
    </row>
    <row r="195" spans="1:5" ht="153">
      <c r="A195" t="s">
        <v>58</v>
      </c>
      <c r="E195" s="39" t="s">
        <v>2985</v>
      </c>
    </row>
    <row r="196" spans="1:16" ht="12.75">
      <c r="A196" t="s">
        <v>50</v>
      </c>
      <c s="34" t="s">
        <v>238</v>
      </c>
      <c s="34" t="s">
        <v>2986</v>
      </c>
      <c s="35" t="s">
        <v>5</v>
      </c>
      <c s="6" t="s">
        <v>2987</v>
      </c>
      <c s="36" t="s">
        <v>75</v>
      </c>
      <c s="37">
        <v>2</v>
      </c>
      <c s="36">
        <v>0</v>
      </c>
      <c s="36">
        <f>ROUND(G196*H196,6)</f>
      </c>
      <c r="L196" s="38">
        <v>0</v>
      </c>
      <c s="32">
        <f>ROUND(ROUND(L196,2)*ROUND(G196,3),2)</f>
      </c>
      <c s="36" t="s">
        <v>55</v>
      </c>
      <c>
        <f>(M196*21)/100</f>
      </c>
      <c t="s">
        <v>28</v>
      </c>
    </row>
    <row r="197" spans="1:5" ht="12.75">
      <c r="A197" s="35" t="s">
        <v>56</v>
      </c>
      <c r="E197" s="39" t="s">
        <v>2988</v>
      </c>
    </row>
    <row r="198" spans="1:5" ht="38.25">
      <c r="A198" s="35" t="s">
        <v>57</v>
      </c>
      <c r="E198" s="40" t="s">
        <v>2948</v>
      </c>
    </row>
    <row r="199" spans="1:5" ht="153">
      <c r="A199" t="s">
        <v>58</v>
      </c>
      <c r="E199" s="39" t="s">
        <v>2985</v>
      </c>
    </row>
    <row r="200" spans="1:16" ht="12.75">
      <c r="A200" t="s">
        <v>50</v>
      </c>
      <c s="34" t="s">
        <v>721</v>
      </c>
      <c s="34" t="s">
        <v>2989</v>
      </c>
      <c s="35" t="s">
        <v>5</v>
      </c>
      <c s="6" t="s">
        <v>2990</v>
      </c>
      <c s="36" t="s">
        <v>79</v>
      </c>
      <c s="37">
        <v>132</v>
      </c>
      <c s="36">
        <v>0</v>
      </c>
      <c s="36">
        <f>ROUND(G200*H200,6)</f>
      </c>
      <c r="L200" s="38">
        <v>0</v>
      </c>
      <c s="32">
        <f>ROUND(ROUND(L200,2)*ROUND(G200,3),2)</f>
      </c>
      <c s="36" t="s">
        <v>55</v>
      </c>
      <c>
        <f>(M200*21)/100</f>
      </c>
      <c t="s">
        <v>28</v>
      </c>
    </row>
    <row r="201" spans="1:5" ht="12.75">
      <c r="A201" s="35" t="s">
        <v>56</v>
      </c>
      <c r="E201" s="39" t="s">
        <v>5</v>
      </c>
    </row>
    <row r="202" spans="1:5" ht="51">
      <c r="A202" s="35" t="s">
        <v>57</v>
      </c>
      <c r="E202" s="40" t="s">
        <v>2991</v>
      </c>
    </row>
    <row r="203" spans="1:5" ht="153">
      <c r="A203" t="s">
        <v>58</v>
      </c>
      <c r="E203" s="39" t="s">
        <v>2992</v>
      </c>
    </row>
    <row r="204" spans="1:16" ht="25.5">
      <c r="A204" t="s">
        <v>50</v>
      </c>
      <c s="34" t="s">
        <v>242</v>
      </c>
      <c s="34" t="s">
        <v>2993</v>
      </c>
      <c s="35" t="s">
        <v>5</v>
      </c>
      <c s="6" t="s">
        <v>2994</v>
      </c>
      <c s="36" t="s">
        <v>75</v>
      </c>
      <c s="37">
        <v>38</v>
      </c>
      <c s="36">
        <v>0</v>
      </c>
      <c s="36">
        <f>ROUND(G204*H204,6)</f>
      </c>
      <c r="L204" s="38">
        <v>0</v>
      </c>
      <c s="32">
        <f>ROUND(ROUND(L204,2)*ROUND(G204,3),2)</f>
      </c>
      <c s="36" t="s">
        <v>55</v>
      </c>
      <c>
        <f>(M204*21)/100</f>
      </c>
      <c t="s">
        <v>28</v>
      </c>
    </row>
    <row r="205" spans="1:5" ht="12.75">
      <c r="A205" s="35" t="s">
        <v>56</v>
      </c>
      <c r="E205" s="39" t="s">
        <v>2995</v>
      </c>
    </row>
    <row r="206" spans="1:5" ht="38.25">
      <c r="A206" s="35" t="s">
        <v>57</v>
      </c>
      <c r="E206" s="40" t="s">
        <v>2996</v>
      </c>
    </row>
    <row r="207" spans="1:5" ht="204">
      <c r="A207" t="s">
        <v>58</v>
      </c>
      <c r="E207" s="39" t="s">
        <v>2997</v>
      </c>
    </row>
    <row r="208" spans="1:16" ht="25.5">
      <c r="A208" t="s">
        <v>50</v>
      </c>
      <c s="34" t="s">
        <v>250</v>
      </c>
      <c s="34" t="s">
        <v>2998</v>
      </c>
      <c s="35" t="s">
        <v>5</v>
      </c>
      <c s="6" t="s">
        <v>2999</v>
      </c>
      <c s="36" t="s">
        <v>75</v>
      </c>
      <c s="37">
        <v>8</v>
      </c>
      <c s="36">
        <v>0</v>
      </c>
      <c s="36">
        <f>ROUND(G208*H208,6)</f>
      </c>
      <c r="L208" s="38">
        <v>0</v>
      </c>
      <c s="32">
        <f>ROUND(ROUND(L208,2)*ROUND(G208,3),2)</f>
      </c>
      <c s="36" t="s">
        <v>55</v>
      </c>
      <c>
        <f>(M208*21)/100</f>
      </c>
      <c t="s">
        <v>28</v>
      </c>
    </row>
    <row r="209" spans="1:5" ht="12.75">
      <c r="A209" s="35" t="s">
        <v>56</v>
      </c>
      <c r="E209" s="39" t="s">
        <v>3000</v>
      </c>
    </row>
    <row r="210" spans="1:5" ht="51">
      <c r="A210" s="35" t="s">
        <v>57</v>
      </c>
      <c r="E210" s="40" t="s">
        <v>3001</v>
      </c>
    </row>
    <row r="211" spans="1:5" ht="204">
      <c r="A211" t="s">
        <v>58</v>
      </c>
      <c r="E211" s="39" t="s">
        <v>3002</v>
      </c>
    </row>
    <row r="212" spans="1:16" ht="12.75">
      <c r="A212" t="s">
        <v>50</v>
      </c>
      <c s="34" t="s">
        <v>254</v>
      </c>
      <c s="34" t="s">
        <v>3003</v>
      </c>
      <c s="35" t="s">
        <v>5</v>
      </c>
      <c s="6" t="s">
        <v>3004</v>
      </c>
      <c s="36" t="s">
        <v>75</v>
      </c>
      <c s="37">
        <v>311</v>
      </c>
      <c s="36">
        <v>0</v>
      </c>
      <c s="36">
        <f>ROUND(G212*H212,6)</f>
      </c>
      <c r="L212" s="38">
        <v>0</v>
      </c>
      <c s="32">
        <f>ROUND(ROUND(L212,2)*ROUND(G212,3),2)</f>
      </c>
      <c s="36" t="s">
        <v>55</v>
      </c>
      <c>
        <f>(M212*21)/100</f>
      </c>
      <c t="s">
        <v>28</v>
      </c>
    </row>
    <row r="213" spans="1:5" ht="12.75">
      <c r="A213" s="35" t="s">
        <v>56</v>
      </c>
      <c r="E213" s="39" t="s">
        <v>3005</v>
      </c>
    </row>
    <row r="214" spans="1:5" ht="38.25">
      <c r="A214" s="35" t="s">
        <v>57</v>
      </c>
      <c r="E214" s="40" t="s">
        <v>3006</v>
      </c>
    </row>
    <row r="215" spans="1:5" ht="318.75">
      <c r="A215" t="s">
        <v>58</v>
      </c>
      <c r="E215" s="39" t="s">
        <v>3007</v>
      </c>
    </row>
    <row r="216" spans="1:16" ht="12.75">
      <c r="A216" t="s">
        <v>50</v>
      </c>
      <c s="34" t="s">
        <v>258</v>
      </c>
      <c s="34" t="s">
        <v>3008</v>
      </c>
      <c s="35" t="s">
        <v>5</v>
      </c>
      <c s="6" t="s">
        <v>3009</v>
      </c>
      <c s="36" t="s">
        <v>75</v>
      </c>
      <c s="37">
        <v>110</v>
      </c>
      <c s="36">
        <v>0</v>
      </c>
      <c s="36">
        <f>ROUND(G216*H216,6)</f>
      </c>
      <c r="L216" s="38">
        <v>0</v>
      </c>
      <c s="32">
        <f>ROUND(ROUND(L216,2)*ROUND(G216,3),2)</f>
      </c>
      <c s="36" t="s">
        <v>55</v>
      </c>
      <c>
        <f>(M216*21)/100</f>
      </c>
      <c t="s">
        <v>28</v>
      </c>
    </row>
    <row r="217" spans="1:5" ht="12.75">
      <c r="A217" s="35" t="s">
        <v>56</v>
      </c>
      <c r="E217" s="39" t="s">
        <v>3005</v>
      </c>
    </row>
    <row r="218" spans="1:5" ht="38.25">
      <c r="A218" s="35" t="s">
        <v>57</v>
      </c>
      <c r="E218" s="40" t="s">
        <v>3010</v>
      </c>
    </row>
    <row r="219" spans="1:5" ht="318.75">
      <c r="A219" t="s">
        <v>58</v>
      </c>
      <c r="E219" s="39" t="s">
        <v>3007</v>
      </c>
    </row>
    <row r="220" spans="1:16" ht="12.75">
      <c r="A220" t="s">
        <v>50</v>
      </c>
      <c s="34" t="s">
        <v>262</v>
      </c>
      <c s="34" t="s">
        <v>3011</v>
      </c>
      <c s="35" t="s">
        <v>5</v>
      </c>
      <c s="6" t="s">
        <v>3012</v>
      </c>
      <c s="36" t="s">
        <v>75</v>
      </c>
      <c s="37">
        <v>250</v>
      </c>
      <c s="36">
        <v>0</v>
      </c>
      <c s="36">
        <f>ROUND(G220*H220,6)</f>
      </c>
      <c r="L220" s="38">
        <v>0</v>
      </c>
      <c s="32">
        <f>ROUND(ROUND(L220,2)*ROUND(G220,3),2)</f>
      </c>
      <c s="36" t="s">
        <v>55</v>
      </c>
      <c>
        <f>(M220*21)/100</f>
      </c>
      <c t="s">
        <v>28</v>
      </c>
    </row>
    <row r="221" spans="1:5" ht="12.75">
      <c r="A221" s="35" t="s">
        <v>56</v>
      </c>
      <c r="E221" s="39" t="s">
        <v>3005</v>
      </c>
    </row>
    <row r="222" spans="1:5" ht="38.25">
      <c r="A222" s="35" t="s">
        <v>57</v>
      </c>
      <c r="E222" s="40" t="s">
        <v>3013</v>
      </c>
    </row>
    <row r="223" spans="1:5" ht="318.75">
      <c r="A223" t="s">
        <v>58</v>
      </c>
      <c r="E223" s="39" t="s">
        <v>3007</v>
      </c>
    </row>
    <row r="224" spans="1:16" ht="12.75">
      <c r="A224" t="s">
        <v>50</v>
      </c>
      <c s="34" t="s">
        <v>266</v>
      </c>
      <c s="34" t="s">
        <v>3014</v>
      </c>
      <c s="35" t="s">
        <v>5</v>
      </c>
      <c s="6" t="s">
        <v>3015</v>
      </c>
      <c s="36" t="s">
        <v>75</v>
      </c>
      <c s="37">
        <v>81</v>
      </c>
      <c s="36">
        <v>0</v>
      </c>
      <c s="36">
        <f>ROUND(G224*H224,6)</f>
      </c>
      <c r="L224" s="38">
        <v>0</v>
      </c>
      <c s="32">
        <f>ROUND(ROUND(L224,2)*ROUND(G224,3),2)</f>
      </c>
      <c s="36" t="s">
        <v>55</v>
      </c>
      <c>
        <f>(M224*21)/100</f>
      </c>
      <c t="s">
        <v>28</v>
      </c>
    </row>
    <row r="225" spans="1:5" ht="12.75">
      <c r="A225" s="35" t="s">
        <v>56</v>
      </c>
      <c r="E225" s="39" t="s">
        <v>3005</v>
      </c>
    </row>
    <row r="226" spans="1:5" ht="38.25">
      <c r="A226" s="35" t="s">
        <v>57</v>
      </c>
      <c r="E226" s="40" t="s">
        <v>3016</v>
      </c>
    </row>
    <row r="227" spans="1:5" ht="318.75">
      <c r="A227" t="s">
        <v>58</v>
      </c>
      <c r="E227" s="39" t="s">
        <v>3007</v>
      </c>
    </row>
    <row r="228" spans="1:16" ht="12.75">
      <c r="A228" t="s">
        <v>50</v>
      </c>
      <c s="34" t="s">
        <v>270</v>
      </c>
      <c s="34" t="s">
        <v>3017</v>
      </c>
      <c s="35" t="s">
        <v>5</v>
      </c>
      <c s="6" t="s">
        <v>3018</v>
      </c>
      <c s="36" t="s">
        <v>79</v>
      </c>
      <c s="37">
        <v>7555.1</v>
      </c>
      <c s="36">
        <v>0</v>
      </c>
      <c s="36">
        <f>ROUND(G228*H228,6)</f>
      </c>
      <c r="L228" s="38">
        <v>0</v>
      </c>
      <c s="32">
        <f>ROUND(ROUND(L228,2)*ROUND(G228,3),2)</f>
      </c>
      <c s="36" t="s">
        <v>55</v>
      </c>
      <c>
        <f>(M228*21)/100</f>
      </c>
      <c t="s">
        <v>28</v>
      </c>
    </row>
    <row r="229" spans="1:5" ht="12.75">
      <c r="A229" s="35" t="s">
        <v>56</v>
      </c>
      <c r="E229" s="39" t="s">
        <v>5</v>
      </c>
    </row>
    <row r="230" spans="1:5" ht="25.5">
      <c r="A230" s="35" t="s">
        <v>57</v>
      </c>
      <c r="E230" s="40" t="s">
        <v>3019</v>
      </c>
    </row>
    <row r="231" spans="1:5" ht="178.5">
      <c r="A231" t="s">
        <v>58</v>
      </c>
      <c r="E231" s="39" t="s">
        <v>3020</v>
      </c>
    </row>
    <row r="232" spans="1:16" ht="12.75">
      <c r="A232" t="s">
        <v>50</v>
      </c>
      <c s="34" t="s">
        <v>274</v>
      </c>
      <c s="34" t="s">
        <v>3021</v>
      </c>
      <c s="35" t="s">
        <v>5</v>
      </c>
      <c s="6" t="s">
        <v>3022</v>
      </c>
      <c s="36" t="s">
        <v>75</v>
      </c>
      <c s="37">
        <v>131</v>
      </c>
      <c s="36">
        <v>0</v>
      </c>
      <c s="36">
        <f>ROUND(G232*H232,6)</f>
      </c>
      <c r="L232" s="38">
        <v>0</v>
      </c>
      <c s="32">
        <f>ROUND(ROUND(L232,2)*ROUND(G232,3),2)</f>
      </c>
      <c s="36" t="s">
        <v>55</v>
      </c>
      <c>
        <f>(M232*21)/100</f>
      </c>
      <c t="s">
        <v>28</v>
      </c>
    </row>
    <row r="233" spans="1:5" ht="89.25">
      <c r="A233" s="35" t="s">
        <v>56</v>
      </c>
      <c r="E233" s="39" t="s">
        <v>3023</v>
      </c>
    </row>
    <row r="234" spans="1:5" ht="51">
      <c r="A234" s="35" t="s">
        <v>57</v>
      </c>
      <c r="E234" s="40" t="s">
        <v>3024</v>
      </c>
    </row>
    <row r="235" spans="1:5" ht="153">
      <c r="A235" t="s">
        <v>58</v>
      </c>
      <c r="E235" s="39" t="s">
        <v>3025</v>
      </c>
    </row>
    <row r="236" spans="1:16" ht="25.5">
      <c r="A236" t="s">
        <v>50</v>
      </c>
      <c s="34" t="s">
        <v>278</v>
      </c>
      <c s="34" t="s">
        <v>3026</v>
      </c>
      <c s="35" t="s">
        <v>5</v>
      </c>
      <c s="6" t="s">
        <v>3027</v>
      </c>
      <c s="36" t="s">
        <v>79</v>
      </c>
      <c s="37">
        <v>980.912</v>
      </c>
      <c s="36">
        <v>0</v>
      </c>
      <c s="36">
        <f>ROUND(G236*H236,6)</f>
      </c>
      <c r="L236" s="38">
        <v>0</v>
      </c>
      <c s="32">
        <f>ROUND(ROUND(L236,2)*ROUND(G236,3),2)</f>
      </c>
      <c s="36" t="s">
        <v>55</v>
      </c>
      <c>
        <f>(M236*21)/100</f>
      </c>
      <c t="s">
        <v>28</v>
      </c>
    </row>
    <row r="237" spans="1:5" ht="25.5">
      <c r="A237" s="35" t="s">
        <v>56</v>
      </c>
      <c r="E237" s="39" t="s">
        <v>3028</v>
      </c>
    </row>
    <row r="238" spans="1:5" ht="12.75">
      <c r="A238" s="35" t="s">
        <v>57</v>
      </c>
      <c r="E238" s="40" t="s">
        <v>3029</v>
      </c>
    </row>
    <row r="239" spans="1:5" ht="191.25">
      <c r="A239" t="s">
        <v>58</v>
      </c>
      <c r="E239" s="39" t="s">
        <v>3030</v>
      </c>
    </row>
    <row r="240" spans="1:16" ht="12.75">
      <c r="A240" t="s">
        <v>50</v>
      </c>
      <c s="34" t="s">
        <v>282</v>
      </c>
      <c s="34" t="s">
        <v>3031</v>
      </c>
      <c s="35" t="s">
        <v>5</v>
      </c>
      <c s="6" t="s">
        <v>3032</v>
      </c>
      <c s="36" t="s">
        <v>75</v>
      </c>
      <c s="37">
        <v>793</v>
      </c>
      <c s="36">
        <v>0</v>
      </c>
      <c s="36">
        <f>ROUND(G240*H240,6)</f>
      </c>
      <c r="L240" s="38">
        <v>0</v>
      </c>
      <c s="32">
        <f>ROUND(ROUND(L240,2)*ROUND(G240,3),2)</f>
      </c>
      <c s="36" t="s">
        <v>55</v>
      </c>
      <c>
        <f>(M240*21)/100</f>
      </c>
      <c t="s">
        <v>28</v>
      </c>
    </row>
    <row r="241" spans="1:5" ht="12.75">
      <c r="A241" s="35" t="s">
        <v>56</v>
      </c>
      <c r="E241" s="39" t="s">
        <v>5</v>
      </c>
    </row>
    <row r="242" spans="1:5" ht="38.25">
      <c r="A242" s="35" t="s">
        <v>57</v>
      </c>
      <c r="E242" s="40" t="s">
        <v>3033</v>
      </c>
    </row>
    <row r="243" spans="1:5" ht="102">
      <c r="A243" t="s">
        <v>58</v>
      </c>
      <c r="E243" s="39" t="s">
        <v>3034</v>
      </c>
    </row>
    <row r="244" spans="1:16" ht="25.5">
      <c r="A244" t="s">
        <v>50</v>
      </c>
      <c s="34" t="s">
        <v>2805</v>
      </c>
      <c s="34" t="s">
        <v>3035</v>
      </c>
      <c s="35" t="s">
        <v>5</v>
      </c>
      <c s="6" t="s">
        <v>3036</v>
      </c>
      <c s="36" t="s">
        <v>75</v>
      </c>
      <c s="37">
        <v>8</v>
      </c>
      <c s="36">
        <v>0</v>
      </c>
      <c s="36">
        <f>ROUND(G244*H244,6)</f>
      </c>
      <c r="L244" s="38">
        <v>0</v>
      </c>
      <c s="32">
        <f>ROUND(ROUND(L244,2)*ROUND(G244,3),2)</f>
      </c>
      <c s="36" t="s">
        <v>55</v>
      </c>
      <c>
        <f>(M244*21)/100</f>
      </c>
      <c t="s">
        <v>28</v>
      </c>
    </row>
    <row r="245" spans="1:5" ht="12.75">
      <c r="A245" s="35" t="s">
        <v>56</v>
      </c>
      <c r="E245" s="39" t="s">
        <v>3000</v>
      </c>
    </row>
    <row r="246" spans="1:5" ht="38.25">
      <c r="A246" s="35" t="s">
        <v>57</v>
      </c>
      <c r="E246" s="40" t="s">
        <v>3037</v>
      </c>
    </row>
    <row r="247" spans="1:5" ht="204">
      <c r="A247" t="s">
        <v>58</v>
      </c>
      <c r="E247" s="39" t="s">
        <v>3038</v>
      </c>
    </row>
    <row r="248" spans="1:16" ht="25.5">
      <c r="A248" t="s">
        <v>50</v>
      </c>
      <c s="34" t="s">
        <v>2806</v>
      </c>
      <c s="34" t="s">
        <v>3039</v>
      </c>
      <c s="35" t="s">
        <v>5</v>
      </c>
      <c s="6" t="s">
        <v>3040</v>
      </c>
      <c s="36" t="s">
        <v>75</v>
      </c>
      <c s="37">
        <v>32</v>
      </c>
      <c s="36">
        <v>0</v>
      </c>
      <c s="36">
        <f>ROUND(G248*H248,6)</f>
      </c>
      <c r="L248" s="38">
        <v>0</v>
      </c>
      <c s="32">
        <f>ROUND(ROUND(L248,2)*ROUND(G248,3),2)</f>
      </c>
      <c s="36" t="s">
        <v>55</v>
      </c>
      <c>
        <f>(M248*21)/100</f>
      </c>
      <c t="s">
        <v>28</v>
      </c>
    </row>
    <row r="249" spans="1:5" ht="12.75">
      <c r="A249" s="35" t="s">
        <v>56</v>
      </c>
      <c r="E249" s="39" t="s">
        <v>3041</v>
      </c>
    </row>
    <row r="250" spans="1:5" ht="38.25">
      <c r="A250" s="35" t="s">
        <v>57</v>
      </c>
      <c r="E250" s="40" t="s">
        <v>3042</v>
      </c>
    </row>
    <row r="251" spans="1:5" ht="204">
      <c r="A251" t="s">
        <v>58</v>
      </c>
      <c r="E251" s="39" t="s">
        <v>3038</v>
      </c>
    </row>
    <row r="252" spans="1:16" ht="25.5">
      <c r="A252" t="s">
        <v>50</v>
      </c>
      <c s="34" t="s">
        <v>401</v>
      </c>
      <c s="34" t="s">
        <v>3043</v>
      </c>
      <c s="35" t="s">
        <v>5</v>
      </c>
      <c s="6" t="s">
        <v>3044</v>
      </c>
      <c s="36" t="s">
        <v>75</v>
      </c>
      <c s="37">
        <v>2</v>
      </c>
      <c s="36">
        <v>0</v>
      </c>
      <c s="36">
        <f>ROUND(G252*H252,6)</f>
      </c>
      <c r="L252" s="38">
        <v>0</v>
      </c>
      <c s="32">
        <f>ROUND(ROUND(L252,2)*ROUND(G252,3),2)</f>
      </c>
      <c s="36" t="s">
        <v>55</v>
      </c>
      <c>
        <f>(M252*21)/100</f>
      </c>
      <c t="s">
        <v>28</v>
      </c>
    </row>
    <row r="253" spans="1:5" ht="12.75">
      <c r="A253" s="35" t="s">
        <v>56</v>
      </c>
      <c r="E253" s="39" t="s">
        <v>3045</v>
      </c>
    </row>
    <row r="254" spans="1:5" ht="38.25">
      <c r="A254" s="35" t="s">
        <v>57</v>
      </c>
      <c r="E254" s="40" t="s">
        <v>3046</v>
      </c>
    </row>
    <row r="255" spans="1:5" ht="204">
      <c r="A255" t="s">
        <v>58</v>
      </c>
      <c r="E255" s="39" t="s">
        <v>3038</v>
      </c>
    </row>
    <row r="256" spans="1:16" ht="12.75">
      <c r="A256" t="s">
        <v>50</v>
      </c>
      <c s="34" t="s">
        <v>405</v>
      </c>
      <c s="34" t="s">
        <v>3047</v>
      </c>
      <c s="35" t="s">
        <v>5</v>
      </c>
      <c s="6" t="s">
        <v>3048</v>
      </c>
      <c s="36" t="s">
        <v>79</v>
      </c>
      <c s="37">
        <v>7.284</v>
      </c>
      <c s="36">
        <v>0</v>
      </c>
      <c s="36">
        <f>ROUND(G256*H256,6)</f>
      </c>
      <c r="L256" s="38">
        <v>0</v>
      </c>
      <c s="32">
        <f>ROUND(ROUND(L256,2)*ROUND(G256,3),2)</f>
      </c>
      <c s="36" t="s">
        <v>55</v>
      </c>
      <c>
        <f>(M256*21)/100</f>
      </c>
      <c t="s">
        <v>28</v>
      </c>
    </row>
    <row r="257" spans="1:5" ht="38.25">
      <c r="A257" s="35" t="s">
        <v>56</v>
      </c>
      <c r="E257" s="39" t="s">
        <v>3049</v>
      </c>
    </row>
    <row r="258" spans="1:5" ht="25.5">
      <c r="A258" s="35" t="s">
        <v>57</v>
      </c>
      <c r="E258" s="40" t="s">
        <v>3050</v>
      </c>
    </row>
    <row r="259" spans="1:5" ht="306">
      <c r="A259" t="s">
        <v>58</v>
      </c>
      <c r="E259" s="39" t="s">
        <v>3051</v>
      </c>
    </row>
    <row r="260" spans="1:16" ht="12.75">
      <c r="A260" t="s">
        <v>50</v>
      </c>
      <c s="34" t="s">
        <v>409</v>
      </c>
      <c s="34" t="s">
        <v>3052</v>
      </c>
      <c s="35" t="s">
        <v>5</v>
      </c>
      <c s="6" t="s">
        <v>3053</v>
      </c>
      <c s="36" t="s">
        <v>79</v>
      </c>
      <c s="37">
        <v>7.284</v>
      </c>
      <c s="36">
        <v>0</v>
      </c>
      <c s="36">
        <f>ROUND(G260*H260,6)</f>
      </c>
      <c r="L260" s="38">
        <v>0</v>
      </c>
      <c s="32">
        <f>ROUND(ROUND(L260,2)*ROUND(G260,3),2)</f>
      </c>
      <c s="36" t="s">
        <v>55</v>
      </c>
      <c>
        <f>(M260*21)/100</f>
      </c>
      <c t="s">
        <v>28</v>
      </c>
    </row>
    <row r="261" spans="1:5" ht="25.5">
      <c r="A261" s="35" t="s">
        <v>56</v>
      </c>
      <c r="E261" s="39" t="s">
        <v>3054</v>
      </c>
    </row>
    <row r="262" spans="1:5" ht="25.5">
      <c r="A262" s="35" t="s">
        <v>57</v>
      </c>
      <c r="E262" s="40" t="s">
        <v>3050</v>
      </c>
    </row>
    <row r="263" spans="1:5" ht="102">
      <c r="A263" t="s">
        <v>58</v>
      </c>
      <c r="E263" s="39" t="s">
        <v>3055</v>
      </c>
    </row>
    <row r="264" spans="1:13" ht="12.75">
      <c r="A264" t="s">
        <v>47</v>
      </c>
      <c r="C264" s="31" t="s">
        <v>70</v>
      </c>
      <c r="E264" s="33" t="s">
        <v>71</v>
      </c>
      <c r="J264" s="32">
        <f>0</f>
      </c>
      <c s="32">
        <f>0</f>
      </c>
      <c s="32">
        <f>0+L265+L269+L273+L277</f>
      </c>
      <c s="32">
        <f>0+M265+M269+M273+M277</f>
      </c>
    </row>
    <row r="265" spans="1:16" ht="12.75">
      <c r="A265" t="s">
        <v>50</v>
      </c>
      <c s="34" t="s">
        <v>286</v>
      </c>
      <c s="34" t="s">
        <v>458</v>
      </c>
      <c s="35" t="s">
        <v>5</v>
      </c>
      <c s="6" t="s">
        <v>459</v>
      </c>
      <c s="36" t="s">
        <v>75</v>
      </c>
      <c s="37">
        <v>78</v>
      </c>
      <c s="36">
        <v>0</v>
      </c>
      <c s="36">
        <f>ROUND(G265*H265,6)</f>
      </c>
      <c r="L265" s="38">
        <v>0</v>
      </c>
      <c s="32">
        <f>ROUND(ROUND(L265,2)*ROUND(G265,3),2)</f>
      </c>
      <c s="36" t="s">
        <v>55</v>
      </c>
      <c>
        <f>(M265*21)/100</f>
      </c>
      <c t="s">
        <v>28</v>
      </c>
    </row>
    <row r="266" spans="1:5" ht="63.75">
      <c r="A266" s="35" t="s">
        <v>56</v>
      </c>
      <c r="E266" s="39" t="s">
        <v>3056</v>
      </c>
    </row>
    <row r="267" spans="1:5" ht="51">
      <c r="A267" s="35" t="s">
        <v>57</v>
      </c>
      <c r="E267" s="40" t="s">
        <v>3057</v>
      </c>
    </row>
    <row r="268" spans="1:5" ht="114.75">
      <c r="A268" t="s">
        <v>58</v>
      </c>
      <c r="E268" s="39" t="s">
        <v>3058</v>
      </c>
    </row>
    <row r="269" spans="1:16" ht="12.75">
      <c r="A269" t="s">
        <v>50</v>
      </c>
      <c s="34" t="s">
        <v>290</v>
      </c>
      <c s="34" t="s">
        <v>462</v>
      </c>
      <c s="35" t="s">
        <v>5</v>
      </c>
      <c s="6" t="s">
        <v>463</v>
      </c>
      <c s="36" t="s">
        <v>75</v>
      </c>
      <c s="37">
        <v>78</v>
      </c>
      <c s="36">
        <v>0</v>
      </c>
      <c s="36">
        <f>ROUND(G269*H269,6)</f>
      </c>
      <c r="L269" s="38">
        <v>0</v>
      </c>
      <c s="32">
        <f>ROUND(ROUND(L269,2)*ROUND(G269,3),2)</f>
      </c>
      <c s="36" t="s">
        <v>55</v>
      </c>
      <c>
        <f>(M269*21)/100</f>
      </c>
      <c t="s">
        <v>28</v>
      </c>
    </row>
    <row r="270" spans="1:5" ht="63.75">
      <c r="A270" s="35" t="s">
        <v>56</v>
      </c>
      <c r="E270" s="39" t="s">
        <v>3056</v>
      </c>
    </row>
    <row r="271" spans="1:5" ht="51">
      <c r="A271" s="35" t="s">
        <v>57</v>
      </c>
      <c r="E271" s="40" t="s">
        <v>3057</v>
      </c>
    </row>
    <row r="272" spans="1:5" ht="127.5">
      <c r="A272" t="s">
        <v>58</v>
      </c>
      <c r="E272" s="39" t="s">
        <v>3059</v>
      </c>
    </row>
    <row r="273" spans="1:16" ht="12.75">
      <c r="A273" t="s">
        <v>50</v>
      </c>
      <c s="34" t="s">
        <v>294</v>
      </c>
      <c s="34" t="s">
        <v>3060</v>
      </c>
      <c s="35" t="s">
        <v>5</v>
      </c>
      <c s="6" t="s">
        <v>3061</v>
      </c>
      <c s="36" t="s">
        <v>79</v>
      </c>
      <c s="37">
        <v>1975</v>
      </c>
      <c s="36">
        <v>0</v>
      </c>
      <c s="36">
        <f>ROUND(G273*H273,6)</f>
      </c>
      <c r="L273" s="38">
        <v>0</v>
      </c>
      <c s="32">
        <f>ROUND(ROUND(L273,2)*ROUND(G273,3),2)</f>
      </c>
      <c s="36" t="s">
        <v>55</v>
      </c>
      <c>
        <f>(M273*21)/100</f>
      </c>
      <c t="s">
        <v>28</v>
      </c>
    </row>
    <row r="274" spans="1:5" ht="12.75">
      <c r="A274" s="35" t="s">
        <v>56</v>
      </c>
      <c r="E274" s="39" t="s">
        <v>3062</v>
      </c>
    </row>
    <row r="275" spans="1:5" ht="25.5">
      <c r="A275" s="35" t="s">
        <v>57</v>
      </c>
      <c r="E275" s="40" t="s">
        <v>3063</v>
      </c>
    </row>
    <row r="276" spans="1:5" ht="140.25">
      <c r="A276" t="s">
        <v>58</v>
      </c>
      <c r="E276" s="39" t="s">
        <v>3064</v>
      </c>
    </row>
    <row r="277" spans="1:16" ht="12.75">
      <c r="A277" t="s">
        <v>50</v>
      </c>
      <c s="34" t="s">
        <v>298</v>
      </c>
      <c s="34" t="s">
        <v>3065</v>
      </c>
      <c s="35" t="s">
        <v>5</v>
      </c>
      <c s="6" t="s">
        <v>3066</v>
      </c>
      <c s="36" t="s">
        <v>79</v>
      </c>
      <c s="37">
        <v>978</v>
      </c>
      <c s="36">
        <v>0</v>
      </c>
      <c s="36">
        <f>ROUND(G277*H277,6)</f>
      </c>
      <c r="L277" s="38">
        <v>0</v>
      </c>
      <c s="32">
        <f>ROUND(ROUND(L277,2)*ROUND(G277,3),2)</f>
      </c>
      <c s="36" t="s">
        <v>55</v>
      </c>
      <c>
        <f>(M277*21)/100</f>
      </c>
      <c t="s">
        <v>28</v>
      </c>
    </row>
    <row r="278" spans="1:5" ht="12.75">
      <c r="A278" s="35" t="s">
        <v>56</v>
      </c>
      <c r="E278" s="39" t="s">
        <v>3062</v>
      </c>
    </row>
    <row r="279" spans="1:5" ht="25.5">
      <c r="A279" s="35" t="s">
        <v>57</v>
      </c>
      <c r="E279" s="40" t="s">
        <v>3067</v>
      </c>
    </row>
    <row r="280" spans="1:5" ht="140.25">
      <c r="A280" t="s">
        <v>58</v>
      </c>
      <c r="E280" s="39" t="s">
        <v>3064</v>
      </c>
    </row>
    <row r="281" spans="1:13" ht="12.75">
      <c r="A281" t="s">
        <v>47</v>
      </c>
      <c r="C281" s="31" t="s">
        <v>87</v>
      </c>
      <c r="E281" s="33" t="s">
        <v>1506</v>
      </c>
      <c r="J281" s="32">
        <f>0</f>
      </c>
      <c s="32">
        <f>0</f>
      </c>
      <c s="32">
        <f>0+L282+L286+L290+L294+L298+L302+L306+L310+L314+L318+L322+L326+L330+L334+L338+L342+L346+L350</f>
      </c>
      <c s="32">
        <f>0+M282+M286+M290+M294+M298+M302+M306+M310+M314+M318+M322+M326+M330+M334+M338+M342+M346+M350</f>
      </c>
    </row>
    <row r="282" spans="1:16" ht="12.75">
      <c r="A282" t="s">
        <v>50</v>
      </c>
      <c s="34" t="s">
        <v>302</v>
      </c>
      <c s="34" t="s">
        <v>3068</v>
      </c>
      <c s="35" t="s">
        <v>5</v>
      </c>
      <c s="6" t="s">
        <v>3069</v>
      </c>
      <c s="36" t="s">
        <v>75</v>
      </c>
      <c s="37">
        <v>3</v>
      </c>
      <c s="36">
        <v>0</v>
      </c>
      <c s="36">
        <f>ROUND(G282*H282,6)</f>
      </c>
      <c r="L282" s="38">
        <v>0</v>
      </c>
      <c s="32">
        <f>ROUND(ROUND(L282,2)*ROUND(G282,3),2)</f>
      </c>
      <c s="36" t="s">
        <v>55</v>
      </c>
      <c>
        <f>(M282*21)/100</f>
      </c>
      <c t="s">
        <v>28</v>
      </c>
    </row>
    <row r="283" spans="1:5" ht="12.75">
      <c r="A283" s="35" t="s">
        <v>56</v>
      </c>
      <c r="E283" s="39" t="s">
        <v>3070</v>
      </c>
    </row>
    <row r="284" spans="1:5" ht="25.5">
      <c r="A284" s="35" t="s">
        <v>57</v>
      </c>
      <c r="E284" s="40" t="s">
        <v>3071</v>
      </c>
    </row>
    <row r="285" spans="1:5" ht="127.5">
      <c r="A285" t="s">
        <v>58</v>
      </c>
      <c r="E285" s="39" t="s">
        <v>3072</v>
      </c>
    </row>
    <row r="286" spans="1:16" ht="12.75">
      <c r="A286" t="s">
        <v>50</v>
      </c>
      <c s="34" t="s">
        <v>306</v>
      </c>
      <c s="34" t="s">
        <v>3073</v>
      </c>
      <c s="35" t="s">
        <v>5</v>
      </c>
      <c s="6" t="s">
        <v>3074</v>
      </c>
      <c s="36" t="s">
        <v>75</v>
      </c>
      <c s="37">
        <v>26</v>
      </c>
      <c s="36">
        <v>0</v>
      </c>
      <c s="36">
        <f>ROUND(G286*H286,6)</f>
      </c>
      <c r="L286" s="38">
        <v>0</v>
      </c>
      <c s="32">
        <f>ROUND(ROUND(L286,2)*ROUND(G286,3),2)</f>
      </c>
      <c s="36" t="s">
        <v>55</v>
      </c>
      <c>
        <f>(M286*21)/100</f>
      </c>
      <c t="s">
        <v>28</v>
      </c>
    </row>
    <row r="287" spans="1:5" ht="12.75">
      <c r="A287" s="35" t="s">
        <v>56</v>
      </c>
      <c r="E287" s="39" t="s">
        <v>5</v>
      </c>
    </row>
    <row r="288" spans="1:5" ht="25.5">
      <c r="A288" s="35" t="s">
        <v>57</v>
      </c>
      <c r="E288" s="40" t="s">
        <v>3075</v>
      </c>
    </row>
    <row r="289" spans="1:5" ht="89.25">
      <c r="A289" t="s">
        <v>58</v>
      </c>
      <c r="E289" s="39" t="s">
        <v>3076</v>
      </c>
    </row>
    <row r="290" spans="1:16" ht="12.75">
      <c r="A290" t="s">
        <v>50</v>
      </c>
      <c s="34" t="s">
        <v>310</v>
      </c>
      <c s="34" t="s">
        <v>3077</v>
      </c>
      <c s="35" t="s">
        <v>5</v>
      </c>
      <c s="6" t="s">
        <v>3078</v>
      </c>
      <c s="36" t="s">
        <v>75</v>
      </c>
      <c s="37">
        <v>200</v>
      </c>
      <c s="36">
        <v>0</v>
      </c>
      <c s="36">
        <f>ROUND(G290*H290,6)</f>
      </c>
      <c r="L290" s="38">
        <v>0</v>
      </c>
      <c s="32">
        <f>ROUND(ROUND(L290,2)*ROUND(G290,3),2)</f>
      </c>
      <c s="36" t="s">
        <v>55</v>
      </c>
      <c>
        <f>(M290*21)/100</f>
      </c>
      <c t="s">
        <v>28</v>
      </c>
    </row>
    <row r="291" spans="1:5" ht="12.75">
      <c r="A291" s="35" t="s">
        <v>56</v>
      </c>
      <c r="E291" s="39" t="s">
        <v>5</v>
      </c>
    </row>
    <row r="292" spans="1:5" ht="25.5">
      <c r="A292" s="35" t="s">
        <v>57</v>
      </c>
      <c r="E292" s="40" t="s">
        <v>3079</v>
      </c>
    </row>
    <row r="293" spans="1:5" ht="153">
      <c r="A293" t="s">
        <v>58</v>
      </c>
      <c r="E293" s="39" t="s">
        <v>3080</v>
      </c>
    </row>
    <row r="294" spans="1:16" ht="12.75">
      <c r="A294" t="s">
        <v>50</v>
      </c>
      <c s="34" t="s">
        <v>314</v>
      </c>
      <c s="34" t="s">
        <v>3081</v>
      </c>
      <c s="35" t="s">
        <v>5</v>
      </c>
      <c s="6" t="s">
        <v>3082</v>
      </c>
      <c s="36" t="s">
        <v>68</v>
      </c>
      <c s="37">
        <v>9976</v>
      </c>
      <c s="36">
        <v>0</v>
      </c>
      <c s="36">
        <f>ROUND(G294*H294,6)</f>
      </c>
      <c r="L294" s="38">
        <v>0</v>
      </c>
      <c s="32">
        <f>ROUND(ROUND(L294,2)*ROUND(G294,3),2)</f>
      </c>
      <c s="36" t="s">
        <v>55</v>
      </c>
      <c>
        <f>(M294*21)/100</f>
      </c>
      <c t="s">
        <v>28</v>
      </c>
    </row>
    <row r="295" spans="1:5" ht="12.75">
      <c r="A295" s="35" t="s">
        <v>56</v>
      </c>
      <c r="E295" s="39" t="s">
        <v>5</v>
      </c>
    </row>
    <row r="296" spans="1:5" ht="51">
      <c r="A296" s="35" t="s">
        <v>57</v>
      </c>
      <c r="E296" s="40" t="s">
        <v>3083</v>
      </c>
    </row>
    <row r="297" spans="1:5" ht="153">
      <c r="A297" t="s">
        <v>58</v>
      </c>
      <c r="E297" s="39" t="s">
        <v>3084</v>
      </c>
    </row>
    <row r="298" spans="1:16" ht="12.75">
      <c r="A298" t="s">
        <v>50</v>
      </c>
      <c s="34" t="s">
        <v>318</v>
      </c>
      <c s="34" t="s">
        <v>2576</v>
      </c>
      <c s="35" t="s">
        <v>5</v>
      </c>
      <c s="6" t="s">
        <v>2577</v>
      </c>
      <c s="36" t="s">
        <v>63</v>
      </c>
      <c s="37">
        <v>12293</v>
      </c>
      <c s="36">
        <v>0</v>
      </c>
      <c s="36">
        <f>ROUND(G298*H298,6)</f>
      </c>
      <c r="L298" s="38">
        <v>0</v>
      </c>
      <c s="32">
        <f>ROUND(ROUND(L298,2)*ROUND(G298,3),2)</f>
      </c>
      <c s="36" t="s">
        <v>55</v>
      </c>
      <c>
        <f>(M298*21)/100</f>
      </c>
      <c t="s">
        <v>28</v>
      </c>
    </row>
    <row r="299" spans="1:5" ht="12.75">
      <c r="A299" s="35" t="s">
        <v>56</v>
      </c>
      <c r="E299" s="39" t="s">
        <v>5</v>
      </c>
    </row>
    <row r="300" spans="1:5" ht="51">
      <c r="A300" s="35" t="s">
        <v>57</v>
      </c>
      <c r="E300" s="40" t="s">
        <v>3085</v>
      </c>
    </row>
    <row r="301" spans="1:5" ht="140.25">
      <c r="A301" t="s">
        <v>58</v>
      </c>
      <c r="E301" s="39" t="s">
        <v>3086</v>
      </c>
    </row>
    <row r="302" spans="1:16" ht="25.5">
      <c r="A302" t="s">
        <v>50</v>
      </c>
      <c s="34" t="s">
        <v>773</v>
      </c>
      <c s="34" t="s">
        <v>3087</v>
      </c>
      <c s="35" t="s">
        <v>5</v>
      </c>
      <c s="6" t="s">
        <v>3088</v>
      </c>
      <c s="36" t="s">
        <v>3089</v>
      </c>
      <c s="37">
        <v>18439.5</v>
      </c>
      <c s="36">
        <v>0</v>
      </c>
      <c s="36">
        <f>ROUND(G302*H302,6)</f>
      </c>
      <c r="L302" s="38">
        <v>0</v>
      </c>
      <c s="32">
        <f>ROUND(ROUND(L302,2)*ROUND(G302,3),2)</f>
      </c>
      <c s="36" t="s">
        <v>55</v>
      </c>
      <c>
        <f>(M302*21)/100</f>
      </c>
      <c t="s">
        <v>28</v>
      </c>
    </row>
    <row r="303" spans="1:5" ht="25.5">
      <c r="A303" s="35" t="s">
        <v>56</v>
      </c>
      <c r="E303" s="39" t="s">
        <v>3090</v>
      </c>
    </row>
    <row r="304" spans="1:5" ht="38.25">
      <c r="A304" s="35" t="s">
        <v>57</v>
      </c>
      <c r="E304" s="40" t="s">
        <v>3091</v>
      </c>
    </row>
    <row r="305" spans="1:5" ht="127.5">
      <c r="A305" t="s">
        <v>58</v>
      </c>
      <c r="E305" s="39" t="s">
        <v>3092</v>
      </c>
    </row>
    <row r="306" spans="1:16" ht="25.5">
      <c r="A306" t="s">
        <v>50</v>
      </c>
      <c s="34" t="s">
        <v>1973</v>
      </c>
      <c s="34" t="s">
        <v>3093</v>
      </c>
      <c s="35" t="s">
        <v>5</v>
      </c>
      <c s="6" t="s">
        <v>3094</v>
      </c>
      <c s="36" t="s">
        <v>79</v>
      </c>
      <c s="37">
        <v>2606</v>
      </c>
      <c s="36">
        <v>0</v>
      </c>
      <c s="36">
        <f>ROUND(G306*H306,6)</f>
      </c>
      <c r="L306" s="38">
        <v>0</v>
      </c>
      <c s="32">
        <f>ROUND(ROUND(L306,2)*ROUND(G306,3),2)</f>
      </c>
      <c s="36" t="s">
        <v>55</v>
      </c>
      <c>
        <f>(M306*21)/100</f>
      </c>
      <c t="s">
        <v>28</v>
      </c>
    </row>
    <row r="307" spans="1:5" ht="12.75">
      <c r="A307" s="35" t="s">
        <v>56</v>
      </c>
      <c r="E307" s="39" t="s">
        <v>3095</v>
      </c>
    </row>
    <row r="308" spans="1:5" ht="38.25">
      <c r="A308" s="35" t="s">
        <v>57</v>
      </c>
      <c r="E308" s="40" t="s">
        <v>3096</v>
      </c>
    </row>
    <row r="309" spans="1:5" ht="178.5">
      <c r="A309" t="s">
        <v>58</v>
      </c>
      <c r="E309" s="39" t="s">
        <v>3097</v>
      </c>
    </row>
    <row r="310" spans="1:16" ht="25.5">
      <c r="A310" t="s">
        <v>50</v>
      </c>
      <c s="34" t="s">
        <v>322</v>
      </c>
      <c s="34" t="s">
        <v>3098</v>
      </c>
      <c s="35" t="s">
        <v>5</v>
      </c>
      <c s="6" t="s">
        <v>3099</v>
      </c>
      <c s="36" t="s">
        <v>79</v>
      </c>
      <c s="37">
        <v>2782</v>
      </c>
      <c s="36">
        <v>0</v>
      </c>
      <c s="36">
        <f>ROUND(G310*H310,6)</f>
      </c>
      <c r="L310" s="38">
        <v>0</v>
      </c>
      <c s="32">
        <f>ROUND(ROUND(L310,2)*ROUND(G310,3),2)</f>
      </c>
      <c s="36" t="s">
        <v>55</v>
      </c>
      <c>
        <f>(M310*21)/100</f>
      </c>
      <c t="s">
        <v>28</v>
      </c>
    </row>
    <row r="311" spans="1:5" ht="12.75">
      <c r="A311" s="35" t="s">
        <v>56</v>
      </c>
      <c r="E311" s="39" t="s">
        <v>3100</v>
      </c>
    </row>
    <row r="312" spans="1:5" ht="38.25">
      <c r="A312" s="35" t="s">
        <v>57</v>
      </c>
      <c r="E312" s="40" t="s">
        <v>3101</v>
      </c>
    </row>
    <row r="313" spans="1:5" ht="204">
      <c r="A313" t="s">
        <v>58</v>
      </c>
      <c r="E313" s="39" t="s">
        <v>3102</v>
      </c>
    </row>
    <row r="314" spans="1:16" ht="25.5">
      <c r="A314" t="s">
        <v>50</v>
      </c>
      <c s="34" t="s">
        <v>326</v>
      </c>
      <c s="34" t="s">
        <v>3103</v>
      </c>
      <c s="35" t="s">
        <v>5</v>
      </c>
      <c s="6" t="s">
        <v>3104</v>
      </c>
      <c s="36" t="s">
        <v>79</v>
      </c>
      <c s="37">
        <v>360</v>
      </c>
      <c s="36">
        <v>0</v>
      </c>
      <c s="36">
        <f>ROUND(G314*H314,6)</f>
      </c>
      <c r="L314" s="38">
        <v>0</v>
      </c>
      <c s="32">
        <f>ROUND(ROUND(L314,2)*ROUND(G314,3),2)</f>
      </c>
      <c s="36" t="s">
        <v>55</v>
      </c>
      <c>
        <f>(M314*21)/100</f>
      </c>
      <c t="s">
        <v>28</v>
      </c>
    </row>
    <row r="315" spans="1:5" ht="12.75">
      <c r="A315" s="35" t="s">
        <v>56</v>
      </c>
      <c r="E315" s="39" t="s">
        <v>3100</v>
      </c>
    </row>
    <row r="316" spans="1:5" ht="38.25">
      <c r="A316" s="35" t="s">
        <v>57</v>
      </c>
      <c r="E316" s="40" t="s">
        <v>3105</v>
      </c>
    </row>
    <row r="317" spans="1:5" ht="204">
      <c r="A317" t="s">
        <v>58</v>
      </c>
      <c r="E317" s="39" t="s">
        <v>3106</v>
      </c>
    </row>
    <row r="318" spans="1:16" ht="38.25">
      <c r="A318" t="s">
        <v>50</v>
      </c>
      <c s="34" t="s">
        <v>330</v>
      </c>
      <c s="34" t="s">
        <v>3107</v>
      </c>
      <c s="35" t="s">
        <v>5</v>
      </c>
      <c s="6" t="s">
        <v>3108</v>
      </c>
      <c s="36" t="s">
        <v>79</v>
      </c>
      <c s="37">
        <v>49.8</v>
      </c>
      <c s="36">
        <v>0</v>
      </c>
      <c s="36">
        <f>ROUND(G318*H318,6)</f>
      </c>
      <c r="L318" s="38">
        <v>0</v>
      </c>
      <c s="32">
        <f>ROUND(ROUND(L318,2)*ROUND(G318,3),2)</f>
      </c>
      <c s="36" t="s">
        <v>55</v>
      </c>
      <c>
        <f>(M318*21)/100</f>
      </c>
      <c t="s">
        <v>28</v>
      </c>
    </row>
    <row r="319" spans="1:5" ht="25.5">
      <c r="A319" s="35" t="s">
        <v>56</v>
      </c>
      <c r="E319" s="39" t="s">
        <v>3109</v>
      </c>
    </row>
    <row r="320" spans="1:5" ht="38.25">
      <c r="A320" s="35" t="s">
        <v>57</v>
      </c>
      <c r="E320" s="40" t="s">
        <v>3110</v>
      </c>
    </row>
    <row r="321" spans="1:5" ht="191.25">
      <c r="A321" t="s">
        <v>58</v>
      </c>
      <c r="E321" s="39" t="s">
        <v>3111</v>
      </c>
    </row>
    <row r="322" spans="1:16" ht="38.25">
      <c r="A322" t="s">
        <v>50</v>
      </c>
      <c s="34" t="s">
        <v>334</v>
      </c>
      <c s="34" t="s">
        <v>3112</v>
      </c>
      <c s="35" t="s">
        <v>5</v>
      </c>
      <c s="6" t="s">
        <v>3113</v>
      </c>
      <c s="36" t="s">
        <v>79</v>
      </c>
      <c s="37">
        <v>99.7</v>
      </c>
      <c s="36">
        <v>0</v>
      </c>
      <c s="36">
        <f>ROUND(G322*H322,6)</f>
      </c>
      <c r="L322" s="38">
        <v>0</v>
      </c>
      <c s="32">
        <f>ROUND(ROUND(L322,2)*ROUND(G322,3),2)</f>
      </c>
      <c s="36" t="s">
        <v>55</v>
      </c>
      <c>
        <f>(M322*21)/100</f>
      </c>
      <c t="s">
        <v>28</v>
      </c>
    </row>
    <row r="323" spans="1:5" ht="25.5">
      <c r="A323" s="35" t="s">
        <v>56</v>
      </c>
      <c r="E323" s="39" t="s">
        <v>3114</v>
      </c>
    </row>
    <row r="324" spans="1:5" ht="38.25">
      <c r="A324" s="35" t="s">
        <v>57</v>
      </c>
      <c r="E324" s="40" t="s">
        <v>3115</v>
      </c>
    </row>
    <row r="325" spans="1:5" ht="216.75">
      <c r="A325" t="s">
        <v>58</v>
      </c>
      <c r="E325" s="39" t="s">
        <v>3116</v>
      </c>
    </row>
    <row r="326" spans="1:16" ht="38.25">
      <c r="A326" t="s">
        <v>50</v>
      </c>
      <c s="34" t="s">
        <v>338</v>
      </c>
      <c s="34" t="s">
        <v>3117</v>
      </c>
      <c s="35" t="s">
        <v>5</v>
      </c>
      <c s="6" t="s">
        <v>3118</v>
      </c>
      <c s="36" t="s">
        <v>79</v>
      </c>
      <c s="37">
        <v>1008.3</v>
      </c>
      <c s="36">
        <v>0</v>
      </c>
      <c s="36">
        <f>ROUND(G326*H326,6)</f>
      </c>
      <c r="L326" s="38">
        <v>0</v>
      </c>
      <c s="32">
        <f>ROUND(ROUND(L326,2)*ROUND(G326,3),2)</f>
      </c>
      <c s="36" t="s">
        <v>55</v>
      </c>
      <c>
        <f>(M326*21)/100</f>
      </c>
      <c t="s">
        <v>28</v>
      </c>
    </row>
    <row r="327" spans="1:5" ht="25.5">
      <c r="A327" s="35" t="s">
        <v>56</v>
      </c>
      <c r="E327" s="39" t="s">
        <v>3119</v>
      </c>
    </row>
    <row r="328" spans="1:5" ht="38.25">
      <c r="A328" s="35" t="s">
        <v>57</v>
      </c>
      <c r="E328" s="40" t="s">
        <v>3120</v>
      </c>
    </row>
    <row r="329" spans="1:5" ht="216.75">
      <c r="A329" t="s">
        <v>58</v>
      </c>
      <c r="E329" s="39" t="s">
        <v>3116</v>
      </c>
    </row>
    <row r="330" spans="1:16" ht="12.75">
      <c r="A330" t="s">
        <v>50</v>
      </c>
      <c s="34" t="s">
        <v>2297</v>
      </c>
      <c s="34" t="s">
        <v>3121</v>
      </c>
      <c s="35" t="s">
        <v>5</v>
      </c>
      <c s="6" t="s">
        <v>3122</v>
      </c>
      <c s="36" t="s">
        <v>75</v>
      </c>
      <c s="37">
        <v>19</v>
      </c>
      <c s="36">
        <v>0</v>
      </c>
      <c s="36">
        <f>ROUND(G330*H330,6)</f>
      </c>
      <c r="L330" s="38">
        <v>0</v>
      </c>
      <c s="32">
        <f>ROUND(ROUND(L330,2)*ROUND(G330,3),2)</f>
      </c>
      <c s="36" t="s">
        <v>55</v>
      </c>
      <c>
        <f>(M330*21)/100</f>
      </c>
      <c t="s">
        <v>28</v>
      </c>
    </row>
    <row r="331" spans="1:5" ht="12.75">
      <c r="A331" s="35" t="s">
        <v>56</v>
      </c>
      <c r="E331" s="39" t="s">
        <v>5</v>
      </c>
    </row>
    <row r="332" spans="1:5" ht="25.5">
      <c r="A332" s="35" t="s">
        <v>57</v>
      </c>
      <c r="E332" s="40" t="s">
        <v>3123</v>
      </c>
    </row>
    <row r="333" spans="1:5" ht="140.25">
      <c r="A333" t="s">
        <v>58</v>
      </c>
      <c r="E333" s="39" t="s">
        <v>3124</v>
      </c>
    </row>
    <row r="334" spans="1:16" ht="12.75">
      <c r="A334" t="s">
        <v>50</v>
      </c>
      <c s="34" t="s">
        <v>342</v>
      </c>
      <c s="34" t="s">
        <v>3125</v>
      </c>
      <c s="35" t="s">
        <v>5</v>
      </c>
      <c s="6" t="s">
        <v>3126</v>
      </c>
      <c s="36" t="s">
        <v>75</v>
      </c>
      <c s="37">
        <v>2</v>
      </c>
      <c s="36">
        <v>0</v>
      </c>
      <c s="36">
        <f>ROUND(G334*H334,6)</f>
      </c>
      <c r="L334" s="38">
        <v>0</v>
      </c>
      <c s="32">
        <f>ROUND(ROUND(L334,2)*ROUND(G334,3),2)</f>
      </c>
      <c s="36" t="s">
        <v>55</v>
      </c>
      <c>
        <f>(M334*21)/100</f>
      </c>
      <c t="s">
        <v>28</v>
      </c>
    </row>
    <row r="335" spans="1:5" ht="25.5">
      <c r="A335" s="35" t="s">
        <v>56</v>
      </c>
      <c r="E335" s="39" t="s">
        <v>3127</v>
      </c>
    </row>
    <row r="336" spans="1:5" ht="63.75">
      <c r="A336" s="35" t="s">
        <v>57</v>
      </c>
      <c r="E336" s="40" t="s">
        <v>3128</v>
      </c>
    </row>
    <row r="337" spans="1:5" ht="165.75">
      <c r="A337" t="s">
        <v>58</v>
      </c>
      <c r="E337" s="39" t="s">
        <v>3129</v>
      </c>
    </row>
    <row r="338" spans="1:16" ht="12.75">
      <c r="A338" t="s">
        <v>50</v>
      </c>
      <c s="34" t="s">
        <v>2303</v>
      </c>
      <c s="34" t="s">
        <v>3130</v>
      </c>
      <c s="35" t="s">
        <v>5</v>
      </c>
      <c s="6" t="s">
        <v>3131</v>
      </c>
      <c s="36" t="s">
        <v>557</v>
      </c>
      <c s="37">
        <v>5616</v>
      </c>
      <c s="36">
        <v>0</v>
      </c>
      <c s="36">
        <f>ROUND(G338*H338,6)</f>
      </c>
      <c r="L338" s="38">
        <v>0</v>
      </c>
      <c s="32">
        <f>ROUND(ROUND(L338,2)*ROUND(G338,3),2)</f>
      </c>
      <c s="36" t="s">
        <v>55</v>
      </c>
      <c>
        <f>(M338*21)/100</f>
      </c>
      <c t="s">
        <v>28</v>
      </c>
    </row>
    <row r="339" spans="1:5" ht="12.75">
      <c r="A339" s="35" t="s">
        <v>56</v>
      </c>
      <c r="E339" s="39" t="s">
        <v>3132</v>
      </c>
    </row>
    <row r="340" spans="1:5" ht="38.25">
      <c r="A340" s="35" t="s">
        <v>57</v>
      </c>
      <c r="E340" s="40" t="s">
        <v>3133</v>
      </c>
    </row>
    <row r="341" spans="1:5" ht="89.25">
      <c r="A341" t="s">
        <v>58</v>
      </c>
      <c r="E341" s="39" t="s">
        <v>3134</v>
      </c>
    </row>
    <row r="342" spans="1:16" ht="12.75">
      <c r="A342" t="s">
        <v>50</v>
      </c>
      <c s="34" t="s">
        <v>346</v>
      </c>
      <c s="34" t="s">
        <v>3135</v>
      </c>
      <c s="35" t="s">
        <v>5</v>
      </c>
      <c s="6" t="s">
        <v>3136</v>
      </c>
      <c s="36" t="s">
        <v>557</v>
      </c>
      <c s="37">
        <v>1292.2</v>
      </c>
      <c s="36">
        <v>0</v>
      </c>
      <c s="36">
        <f>ROUND(G342*H342,6)</f>
      </c>
      <c r="L342" s="38">
        <v>0</v>
      </c>
      <c s="32">
        <f>ROUND(ROUND(L342,2)*ROUND(G342,3),2)</f>
      </c>
      <c s="36" t="s">
        <v>55</v>
      </c>
      <c>
        <f>(M342*21)/100</f>
      </c>
      <c t="s">
        <v>28</v>
      </c>
    </row>
    <row r="343" spans="1:5" ht="12.75">
      <c r="A343" s="35" t="s">
        <v>56</v>
      </c>
      <c r="E343" s="39" t="s">
        <v>3137</v>
      </c>
    </row>
    <row r="344" spans="1:5" ht="114.75">
      <c r="A344" s="35" t="s">
        <v>57</v>
      </c>
      <c r="E344" s="40" t="s">
        <v>3138</v>
      </c>
    </row>
    <row r="345" spans="1:5" ht="89.25">
      <c r="A345" t="s">
        <v>58</v>
      </c>
      <c r="E345" s="39" t="s">
        <v>3139</v>
      </c>
    </row>
    <row r="346" spans="1:16" ht="38.25">
      <c r="A346" t="s">
        <v>50</v>
      </c>
      <c s="34" t="s">
        <v>350</v>
      </c>
      <c s="34" t="s">
        <v>3140</v>
      </c>
      <c s="35" t="s">
        <v>5</v>
      </c>
      <c s="6" t="s">
        <v>3141</v>
      </c>
      <c s="36" t="s">
        <v>3142</v>
      </c>
      <c s="37">
        <v>81160</v>
      </c>
      <c s="36">
        <v>0</v>
      </c>
      <c s="36">
        <f>ROUND(G346*H346,6)</f>
      </c>
      <c r="L346" s="38">
        <v>0</v>
      </c>
      <c s="32">
        <f>ROUND(ROUND(L346,2)*ROUND(G346,3),2)</f>
      </c>
      <c s="36" t="s">
        <v>55</v>
      </c>
      <c>
        <f>(M346*21)/100</f>
      </c>
      <c t="s">
        <v>28</v>
      </c>
    </row>
    <row r="347" spans="1:5" ht="12.75">
      <c r="A347" s="35" t="s">
        <v>56</v>
      </c>
      <c r="E347" s="39" t="s">
        <v>3143</v>
      </c>
    </row>
    <row r="348" spans="1:5" ht="38.25">
      <c r="A348" s="35" t="s">
        <v>57</v>
      </c>
      <c r="E348" s="40" t="s">
        <v>3144</v>
      </c>
    </row>
    <row r="349" spans="1:5" ht="102">
      <c r="A349" t="s">
        <v>58</v>
      </c>
      <c r="E349" s="39" t="s">
        <v>3145</v>
      </c>
    </row>
    <row r="350" spans="1:16" ht="38.25">
      <c r="A350" t="s">
        <v>50</v>
      </c>
      <c s="34" t="s">
        <v>354</v>
      </c>
      <c s="34" t="s">
        <v>3146</v>
      </c>
      <c s="35" t="s">
        <v>5</v>
      </c>
      <c s="6" t="s">
        <v>3147</v>
      </c>
      <c s="36" t="s">
        <v>3142</v>
      </c>
      <c s="37">
        <v>1920</v>
      </c>
      <c s="36">
        <v>0</v>
      </c>
      <c s="36">
        <f>ROUND(G350*H350,6)</f>
      </c>
      <c r="L350" s="38">
        <v>0</v>
      </c>
      <c s="32">
        <f>ROUND(ROUND(L350,2)*ROUND(G350,3),2)</f>
      </c>
      <c s="36" t="s">
        <v>55</v>
      </c>
      <c>
        <f>(M350*21)/100</f>
      </c>
      <c t="s">
        <v>28</v>
      </c>
    </row>
    <row r="351" spans="1:5" ht="12.75">
      <c r="A351" s="35" t="s">
        <v>56</v>
      </c>
      <c r="E351" s="39" t="s">
        <v>3148</v>
      </c>
    </row>
    <row r="352" spans="1:5" ht="38.25">
      <c r="A352" s="35" t="s">
        <v>57</v>
      </c>
      <c r="E352" s="40" t="s">
        <v>3149</v>
      </c>
    </row>
    <row r="353" spans="1:5" ht="102">
      <c r="A353" t="s">
        <v>58</v>
      </c>
      <c r="E353" s="39" t="s">
        <v>3145</v>
      </c>
    </row>
    <row r="354" spans="1:13" ht="12.75">
      <c r="A354" t="s">
        <v>47</v>
      </c>
      <c r="C354" s="31" t="s">
        <v>551</v>
      </c>
      <c r="E354" s="33" t="s">
        <v>552</v>
      </c>
      <c r="J354" s="32">
        <f>0</f>
      </c>
      <c s="32">
        <f>0</f>
      </c>
      <c s="32">
        <f>0+L355+L359+L363+L367+L371+L375+L379+L383+L387+L391</f>
      </c>
      <c s="32">
        <f>0+M355+M359+M363+M367+M371+M375+M379+M383+M387+M391</f>
      </c>
    </row>
    <row r="355" spans="1:16" ht="38.25">
      <c r="A355" t="s">
        <v>50</v>
      </c>
      <c s="34" t="s">
        <v>357</v>
      </c>
      <c s="34" t="s">
        <v>561</v>
      </c>
      <c s="35" t="s">
        <v>555</v>
      </c>
      <c s="6" t="s">
        <v>562</v>
      </c>
      <c s="36" t="s">
        <v>557</v>
      </c>
      <c s="37">
        <v>1.064</v>
      </c>
      <c s="36">
        <v>0</v>
      </c>
      <c s="36">
        <f>ROUND(G355*H355,6)</f>
      </c>
      <c r="L355" s="38">
        <v>0</v>
      </c>
      <c s="32">
        <f>ROUND(ROUND(L355,2)*ROUND(G355,3),2)</f>
      </c>
      <c s="36" t="s">
        <v>55</v>
      </c>
      <c>
        <f>(M355*21)/100</f>
      </c>
      <c t="s">
        <v>28</v>
      </c>
    </row>
    <row r="356" spans="1:5" ht="12.75">
      <c r="A356" s="35" t="s">
        <v>56</v>
      </c>
      <c r="E356" s="39" t="s">
        <v>558</v>
      </c>
    </row>
    <row r="357" spans="1:5" ht="38.25">
      <c r="A357" s="35" t="s">
        <v>57</v>
      </c>
      <c r="E357" s="40" t="s">
        <v>3150</v>
      </c>
    </row>
    <row r="358" spans="1:5" ht="178.5">
      <c r="A358" t="s">
        <v>58</v>
      </c>
      <c r="E358" s="39" t="s">
        <v>3151</v>
      </c>
    </row>
    <row r="359" spans="1:16" ht="25.5">
      <c r="A359" t="s">
        <v>50</v>
      </c>
      <c s="34" t="s">
        <v>361</v>
      </c>
      <c s="34" t="s">
        <v>3152</v>
      </c>
      <c s="35" t="s">
        <v>555</v>
      </c>
      <c s="6" t="s">
        <v>3153</v>
      </c>
      <c s="36" t="s">
        <v>557</v>
      </c>
      <c s="37">
        <v>2808</v>
      </c>
      <c s="36">
        <v>0</v>
      </c>
      <c s="36">
        <f>ROUND(G359*H359,6)</f>
      </c>
      <c r="L359" s="38">
        <v>0</v>
      </c>
      <c s="32">
        <f>ROUND(ROUND(L359,2)*ROUND(G359,3),2)</f>
      </c>
      <c s="36" t="s">
        <v>55</v>
      </c>
      <c>
        <f>(M359*21)/100</f>
      </c>
      <c t="s">
        <v>28</v>
      </c>
    </row>
    <row r="360" spans="1:5" ht="12.75">
      <c r="A360" s="35" t="s">
        <v>56</v>
      </c>
      <c r="E360" s="39" t="s">
        <v>558</v>
      </c>
    </row>
    <row r="361" spans="1:5" ht="38.25">
      <c r="A361" s="35" t="s">
        <v>57</v>
      </c>
      <c r="E361" s="40" t="s">
        <v>3154</v>
      </c>
    </row>
    <row r="362" spans="1:5" ht="178.5">
      <c r="A362" t="s">
        <v>58</v>
      </c>
      <c r="E362" s="39" t="s">
        <v>3151</v>
      </c>
    </row>
    <row r="363" spans="1:16" ht="25.5">
      <c r="A363" t="s">
        <v>50</v>
      </c>
      <c s="34" t="s">
        <v>365</v>
      </c>
      <c s="34" t="s">
        <v>3155</v>
      </c>
      <c s="35" t="s">
        <v>555</v>
      </c>
      <c s="6" t="s">
        <v>3156</v>
      </c>
      <c s="36" t="s">
        <v>557</v>
      </c>
      <c s="37">
        <v>647</v>
      </c>
      <c s="36">
        <v>0</v>
      </c>
      <c s="36">
        <f>ROUND(G363*H363,6)</f>
      </c>
      <c r="L363" s="38">
        <v>0</v>
      </c>
      <c s="32">
        <f>ROUND(ROUND(L363,2)*ROUND(G363,3),2)</f>
      </c>
      <c s="36" t="s">
        <v>55</v>
      </c>
      <c>
        <f>(M363*21)/100</f>
      </c>
      <c t="s">
        <v>28</v>
      </c>
    </row>
    <row r="364" spans="1:5" ht="12.75">
      <c r="A364" s="35" t="s">
        <v>56</v>
      </c>
      <c r="E364" s="39" t="s">
        <v>558</v>
      </c>
    </row>
    <row r="365" spans="1:5" ht="51">
      <c r="A365" s="35" t="s">
        <v>57</v>
      </c>
      <c r="E365" s="40" t="s">
        <v>3157</v>
      </c>
    </row>
    <row r="366" spans="1:5" ht="178.5">
      <c r="A366" t="s">
        <v>58</v>
      </c>
      <c r="E366" s="39" t="s">
        <v>3151</v>
      </c>
    </row>
    <row r="367" spans="1:16" ht="38.25">
      <c r="A367" t="s">
        <v>50</v>
      </c>
      <c s="34" t="s">
        <v>369</v>
      </c>
      <c s="34" t="s">
        <v>2076</v>
      </c>
      <c s="35" t="s">
        <v>555</v>
      </c>
      <c s="6" t="s">
        <v>2077</v>
      </c>
      <c s="36" t="s">
        <v>557</v>
      </c>
      <c s="37">
        <v>2.14</v>
      </c>
      <c s="36">
        <v>0</v>
      </c>
      <c s="36">
        <f>ROUND(G367*H367,6)</f>
      </c>
      <c r="L367" s="38">
        <v>0</v>
      </c>
      <c s="32">
        <f>ROUND(ROUND(L367,2)*ROUND(G367,3),2)</f>
      </c>
      <c s="36" t="s">
        <v>55</v>
      </c>
      <c>
        <f>(M367*21)/100</f>
      </c>
      <c t="s">
        <v>28</v>
      </c>
    </row>
    <row r="368" spans="1:5" ht="12.75">
      <c r="A368" s="35" t="s">
        <v>56</v>
      </c>
      <c r="E368" s="39" t="s">
        <v>558</v>
      </c>
    </row>
    <row r="369" spans="1:5" ht="38.25">
      <c r="A369" s="35" t="s">
        <v>57</v>
      </c>
      <c r="E369" s="40" t="s">
        <v>3158</v>
      </c>
    </row>
    <row r="370" spans="1:5" ht="178.5">
      <c r="A370" t="s">
        <v>58</v>
      </c>
      <c r="E370" s="39" t="s">
        <v>3151</v>
      </c>
    </row>
    <row r="371" spans="1:16" ht="25.5">
      <c r="A371" t="s">
        <v>50</v>
      </c>
      <c s="34" t="s">
        <v>373</v>
      </c>
      <c s="34" t="s">
        <v>3159</v>
      </c>
      <c s="35" t="s">
        <v>555</v>
      </c>
      <c s="6" t="s">
        <v>3160</v>
      </c>
      <c s="36" t="s">
        <v>557</v>
      </c>
      <c s="37">
        <v>5.088</v>
      </c>
      <c s="36">
        <v>0</v>
      </c>
      <c s="36">
        <f>ROUND(G371*H371,6)</f>
      </c>
      <c r="L371" s="38">
        <v>0</v>
      </c>
      <c s="32">
        <f>ROUND(ROUND(L371,2)*ROUND(G371,3),2)</f>
      </c>
      <c s="36" t="s">
        <v>55</v>
      </c>
      <c>
        <f>(M371*21)/100</f>
      </c>
      <c t="s">
        <v>28</v>
      </c>
    </row>
    <row r="372" spans="1:5" ht="12.75">
      <c r="A372" s="35" t="s">
        <v>56</v>
      </c>
      <c r="E372" s="39" t="s">
        <v>558</v>
      </c>
    </row>
    <row r="373" spans="1:5" ht="38.25">
      <c r="A373" s="35" t="s">
        <v>57</v>
      </c>
      <c r="E373" s="40" t="s">
        <v>3161</v>
      </c>
    </row>
    <row r="374" spans="1:5" ht="178.5">
      <c r="A374" t="s">
        <v>58</v>
      </c>
      <c r="E374" s="39" t="s">
        <v>3151</v>
      </c>
    </row>
    <row r="375" spans="1:16" ht="38.25">
      <c r="A375" t="s">
        <v>50</v>
      </c>
      <c s="34" t="s">
        <v>377</v>
      </c>
      <c s="34" t="s">
        <v>568</v>
      </c>
      <c s="35" t="s">
        <v>555</v>
      </c>
      <c s="6" t="s">
        <v>569</v>
      </c>
      <c s="36" t="s">
        <v>557</v>
      </c>
      <c s="37">
        <v>4337</v>
      </c>
      <c s="36">
        <v>0</v>
      </c>
      <c s="36">
        <f>ROUND(G375*H375,6)</f>
      </c>
      <c r="L375" s="38">
        <v>0</v>
      </c>
      <c s="32">
        <f>ROUND(ROUND(L375,2)*ROUND(G375,3),2)</f>
      </c>
      <c s="36" t="s">
        <v>55</v>
      </c>
      <c>
        <f>(M375*21)/100</f>
      </c>
      <c t="s">
        <v>28</v>
      </c>
    </row>
    <row r="376" spans="1:5" ht="51">
      <c r="A376" s="35" t="s">
        <v>56</v>
      </c>
      <c r="E376" s="39" t="s">
        <v>3162</v>
      </c>
    </row>
    <row r="377" spans="1:5" ht="63.75">
      <c r="A377" s="35" t="s">
        <v>57</v>
      </c>
      <c r="E377" s="40" t="s">
        <v>3163</v>
      </c>
    </row>
    <row r="378" spans="1:5" ht="178.5">
      <c r="A378" t="s">
        <v>58</v>
      </c>
      <c r="E378" s="39" t="s">
        <v>3151</v>
      </c>
    </row>
    <row r="379" spans="1:16" ht="38.25">
      <c r="A379" t="s">
        <v>50</v>
      </c>
      <c s="34" t="s">
        <v>381</v>
      </c>
      <c s="34" t="s">
        <v>3164</v>
      </c>
      <c s="35" t="s">
        <v>555</v>
      </c>
      <c s="6" t="s">
        <v>3165</v>
      </c>
      <c s="36" t="s">
        <v>557</v>
      </c>
      <c s="37">
        <v>4337</v>
      </c>
      <c s="36">
        <v>0</v>
      </c>
      <c s="36">
        <f>ROUND(G379*H379,6)</f>
      </c>
      <c r="L379" s="38">
        <v>0</v>
      </c>
      <c s="32">
        <f>ROUND(ROUND(L379,2)*ROUND(G379,3),2)</f>
      </c>
      <c s="36" t="s">
        <v>55</v>
      </c>
      <c>
        <f>(M379*21)/100</f>
      </c>
      <c t="s">
        <v>28</v>
      </c>
    </row>
    <row r="380" spans="1:5" ht="38.25">
      <c r="A380" s="35" t="s">
        <v>56</v>
      </c>
      <c r="E380" s="39" t="s">
        <v>3166</v>
      </c>
    </row>
    <row r="381" spans="1:5" ht="63.75">
      <c r="A381" s="35" t="s">
        <v>57</v>
      </c>
      <c r="E381" s="40" t="s">
        <v>3167</v>
      </c>
    </row>
    <row r="382" spans="1:5" ht="178.5">
      <c r="A382" t="s">
        <v>58</v>
      </c>
      <c r="E382" s="39" t="s">
        <v>3151</v>
      </c>
    </row>
    <row r="383" spans="1:16" ht="38.25">
      <c r="A383" t="s">
        <v>50</v>
      </c>
      <c s="34" t="s">
        <v>385</v>
      </c>
      <c s="34" t="s">
        <v>3168</v>
      </c>
      <c s="35" t="s">
        <v>555</v>
      </c>
      <c s="6" t="s">
        <v>3169</v>
      </c>
      <c s="36" t="s">
        <v>557</v>
      </c>
      <c s="37">
        <v>98</v>
      </c>
      <c s="36">
        <v>0</v>
      </c>
      <c s="36">
        <f>ROUND(G383*H383,6)</f>
      </c>
      <c r="L383" s="38">
        <v>0</v>
      </c>
      <c s="32">
        <f>ROUND(ROUND(L383,2)*ROUND(G383,3),2)</f>
      </c>
      <c s="36" t="s">
        <v>55</v>
      </c>
      <c>
        <f>(M383*21)/100</f>
      </c>
      <c t="s">
        <v>28</v>
      </c>
    </row>
    <row r="384" spans="1:5" ht="38.25">
      <c r="A384" s="35" t="s">
        <v>56</v>
      </c>
      <c r="E384" s="39" t="s">
        <v>3170</v>
      </c>
    </row>
    <row r="385" spans="1:5" ht="51">
      <c r="A385" s="35" t="s">
        <v>57</v>
      </c>
      <c r="E385" s="40" t="s">
        <v>3171</v>
      </c>
    </row>
    <row r="386" spans="1:5" ht="178.5">
      <c r="A386" t="s">
        <v>58</v>
      </c>
      <c r="E386" s="39" t="s">
        <v>3151</v>
      </c>
    </row>
    <row r="387" spans="1:16" ht="25.5">
      <c r="A387" t="s">
        <v>50</v>
      </c>
      <c s="34" t="s">
        <v>389</v>
      </c>
      <c s="34" t="s">
        <v>3172</v>
      </c>
      <c s="35" t="s">
        <v>555</v>
      </c>
      <c s="6" t="s">
        <v>3173</v>
      </c>
      <c s="36" t="s">
        <v>557</v>
      </c>
      <c s="37">
        <v>119</v>
      </c>
      <c s="36">
        <v>0</v>
      </c>
      <c s="36">
        <f>ROUND(G387*H387,6)</f>
      </c>
      <c r="L387" s="38">
        <v>0</v>
      </c>
      <c s="32">
        <f>ROUND(ROUND(L387,2)*ROUND(G387,3),2)</f>
      </c>
      <c s="36" t="s">
        <v>55</v>
      </c>
      <c>
        <f>(M387*21)/100</f>
      </c>
      <c t="s">
        <v>28</v>
      </c>
    </row>
    <row r="388" spans="1:5" ht="38.25">
      <c r="A388" s="35" t="s">
        <v>56</v>
      </c>
      <c r="E388" s="39" t="s">
        <v>3174</v>
      </c>
    </row>
    <row r="389" spans="1:5" ht="51">
      <c r="A389" s="35" t="s">
        <v>57</v>
      </c>
      <c r="E389" s="40" t="s">
        <v>3175</v>
      </c>
    </row>
    <row r="390" spans="1:5" ht="178.5">
      <c r="A390" t="s">
        <v>58</v>
      </c>
      <c r="E390" s="39" t="s">
        <v>3151</v>
      </c>
    </row>
    <row r="391" spans="1:16" ht="25.5">
      <c r="A391" t="s">
        <v>50</v>
      </c>
      <c s="34" t="s">
        <v>393</v>
      </c>
      <c s="34" t="s">
        <v>2480</v>
      </c>
      <c s="35" t="s">
        <v>555</v>
      </c>
      <c s="6" t="s">
        <v>2481</v>
      </c>
      <c s="36" t="s">
        <v>557</v>
      </c>
      <c s="37">
        <v>421</v>
      </c>
      <c s="36">
        <v>0</v>
      </c>
      <c s="36">
        <f>ROUND(G391*H391,6)</f>
      </c>
      <c r="L391" s="38">
        <v>0</v>
      </c>
      <c s="32">
        <f>ROUND(ROUND(L391,2)*ROUND(G391,3),2)</f>
      </c>
      <c s="36" t="s">
        <v>55</v>
      </c>
      <c>
        <f>(M391*21)/100</f>
      </c>
      <c t="s">
        <v>28</v>
      </c>
    </row>
    <row r="392" spans="1:5" ht="25.5">
      <c r="A392" s="35" t="s">
        <v>56</v>
      </c>
      <c r="E392" s="39" t="s">
        <v>3176</v>
      </c>
    </row>
    <row r="393" spans="1:5" ht="51">
      <c r="A393" s="35" t="s">
        <v>57</v>
      </c>
      <c r="E393" s="40" t="s">
        <v>3177</v>
      </c>
    </row>
    <row r="394" spans="1:5" ht="178.5">
      <c r="A394" t="s">
        <v>58</v>
      </c>
      <c r="E394" s="39" t="s">
        <v>3151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2809</v>
      </c>
      <c s="41">
        <f>Rekapitulace!C48</f>
      </c>
      <c s="20" t="s">
        <v>0</v>
      </c>
      <c t="s">
        <v>23</v>
      </c>
      <c t="s">
        <v>28</v>
      </c>
    </row>
    <row r="4" spans="1:16" ht="32" customHeight="1">
      <c r="A4" s="24" t="s">
        <v>20</v>
      </c>
      <c s="25" t="s">
        <v>29</v>
      </c>
      <c s="27" t="s">
        <v>2809</v>
      </c>
      <c r="E4" s="26" t="s">
        <v>2810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3180</v>
      </c>
      <c r="E8" s="30" t="s">
        <v>3179</v>
      </c>
      <c r="J8" s="29">
        <f>0+J9</f>
      </c>
      <c s="29">
        <f>0+K9</f>
      </c>
      <c s="29">
        <f>0+L9</f>
      </c>
      <c s="29">
        <f>0+M9</f>
      </c>
    </row>
    <row r="9" spans="1:13" ht="12.75">
      <c r="A9" t="s">
        <v>47</v>
      </c>
      <c r="C9" s="31" t="s">
        <v>72</v>
      </c>
      <c r="E9" s="33" t="s">
        <v>2716</v>
      </c>
      <c r="J9" s="32">
        <f>0</f>
      </c>
      <c s="32">
        <f>0</f>
      </c>
      <c s="32">
        <f>0+L10+L14</f>
      </c>
      <c s="32">
        <f>0+M10+M14</f>
      </c>
    </row>
    <row r="10" spans="1:16" ht="25.5">
      <c r="A10" t="s">
        <v>50</v>
      </c>
      <c s="34" t="s">
        <v>51</v>
      </c>
      <c s="34" t="s">
        <v>3181</v>
      </c>
      <c s="35" t="s">
        <v>5</v>
      </c>
      <c s="6" t="s">
        <v>3182</v>
      </c>
      <c s="36" t="s">
        <v>79</v>
      </c>
      <c s="37">
        <v>7428.3</v>
      </c>
      <c s="36">
        <v>0</v>
      </c>
      <c s="36">
        <f>ROUND(G10*H10,6)</f>
      </c>
      <c r="L10" s="38">
        <v>0</v>
      </c>
      <c s="32">
        <f>ROUND(ROUND(L10,2)*ROUND(G10,3),2)</f>
      </c>
      <c s="36" t="s">
        <v>970</v>
      </c>
      <c>
        <f>(M10*21)/100</f>
      </c>
      <c t="s">
        <v>28</v>
      </c>
    </row>
    <row r="11" spans="1:5" ht="12.75">
      <c r="A11" s="35" t="s">
        <v>56</v>
      </c>
      <c r="E11" s="39" t="s">
        <v>5</v>
      </c>
    </row>
    <row r="12" spans="1:5" ht="25.5">
      <c r="A12" s="35" t="s">
        <v>57</v>
      </c>
      <c r="E12" s="40" t="s">
        <v>3183</v>
      </c>
    </row>
    <row r="13" spans="1:5" ht="102">
      <c r="A13" t="s">
        <v>58</v>
      </c>
      <c r="E13" s="39" t="s">
        <v>3184</v>
      </c>
    </row>
    <row r="14" spans="1:16" ht="25.5">
      <c r="A14" t="s">
        <v>50</v>
      </c>
      <c s="34" t="s">
        <v>28</v>
      </c>
      <c s="34" t="s">
        <v>3185</v>
      </c>
      <c s="35" t="s">
        <v>5</v>
      </c>
      <c s="6" t="s">
        <v>3186</v>
      </c>
      <c s="36" t="s">
        <v>79</v>
      </c>
      <c s="37">
        <v>1348.8</v>
      </c>
      <c s="36">
        <v>0</v>
      </c>
      <c s="36">
        <f>ROUND(G14*H14,6)</f>
      </c>
      <c r="L14" s="38">
        <v>0</v>
      </c>
      <c s="32">
        <f>ROUND(ROUND(L14,2)*ROUND(G14,3),2)</f>
      </c>
      <c s="36" t="s">
        <v>970</v>
      </c>
      <c>
        <f>(M14*21)/100</f>
      </c>
      <c t="s">
        <v>28</v>
      </c>
    </row>
    <row r="15" spans="1:5" ht="12.75">
      <c r="A15" s="35" t="s">
        <v>56</v>
      </c>
      <c r="E15" s="39" t="s">
        <v>5</v>
      </c>
    </row>
    <row r="16" spans="1:5" ht="25.5">
      <c r="A16" s="35" t="s">
        <v>57</v>
      </c>
      <c r="E16" s="40" t="s">
        <v>3187</v>
      </c>
    </row>
    <row r="17" spans="1:5" ht="102">
      <c r="A17" t="s">
        <v>58</v>
      </c>
      <c r="E17" s="39" t="s">
        <v>3184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2809</v>
      </c>
      <c s="41">
        <f>Rekapitulace!C48</f>
      </c>
      <c s="20" t="s">
        <v>0</v>
      </c>
      <c t="s">
        <v>23</v>
      </c>
      <c t="s">
        <v>28</v>
      </c>
    </row>
    <row r="4" spans="1:16" ht="32" customHeight="1">
      <c r="A4" s="24" t="s">
        <v>20</v>
      </c>
      <c s="25" t="s">
        <v>29</v>
      </c>
      <c s="27" t="s">
        <v>2809</v>
      </c>
      <c r="E4" s="26" t="s">
        <v>2810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COUNTIFS(L8:L299,"=0",A8:A299,"P")+COUNTIFS(L8:L299,"",A8:A299,"P")+SUM(Q8:Q299)</f>
      </c>
    </row>
    <row r="8" spans="1:13" ht="12.75">
      <c r="A8" t="s">
        <v>45</v>
      </c>
      <c r="C8" s="28" t="s">
        <v>3190</v>
      </c>
      <c r="E8" s="30" t="s">
        <v>3189</v>
      </c>
      <c r="J8" s="29">
        <f>0+J9+J30+J103+J120+J125+J142+J167+J176+J209+J278</f>
      </c>
      <c s="29">
        <f>0+K9+K30+K103+K120+K125+K142+K167+K176+K209+K278</f>
      </c>
      <c s="29">
        <f>0+L9+L30+L103+L120+L125+L142+L167+L176+L209+L278</f>
      </c>
      <c s="29">
        <f>0+M9+M30+M103+M120+M125+M142+M167+M176+M209+M278</f>
      </c>
    </row>
    <row r="9" spans="1:13" ht="12.75">
      <c r="A9" t="s">
        <v>47</v>
      </c>
      <c r="C9" s="31" t="s">
        <v>48</v>
      </c>
      <c r="E9" s="33" t="s">
        <v>49</v>
      </c>
      <c r="J9" s="32">
        <f>0</f>
      </c>
      <c s="32">
        <f>0</f>
      </c>
      <c s="32">
        <f>0+L10+L14+L18+L22+L26</f>
      </c>
      <c s="32">
        <f>0+M10+M14+M18+M22+M26</f>
      </c>
    </row>
    <row r="10" spans="1:16" ht="12.75">
      <c r="A10" t="s">
        <v>50</v>
      </c>
      <c s="34" t="s">
        <v>51</v>
      </c>
      <c s="34" t="s">
        <v>3191</v>
      </c>
      <c s="35" t="s">
        <v>5</v>
      </c>
      <c s="6" t="s">
        <v>3192</v>
      </c>
      <c s="36" t="s">
        <v>68</v>
      </c>
      <c s="37">
        <v>225</v>
      </c>
      <c s="36">
        <v>0</v>
      </c>
      <c s="36">
        <f>ROUND(G10*H10,6)</f>
      </c>
      <c r="L10" s="38">
        <v>0</v>
      </c>
      <c s="32">
        <f>ROUND(ROUND(L10,2)*ROUND(G10,3),2)</f>
      </c>
      <c s="36" t="s">
        <v>55</v>
      </c>
      <c>
        <f>(M10*21)/100</f>
      </c>
      <c t="s">
        <v>28</v>
      </c>
    </row>
    <row r="11" spans="1:5" ht="38.25">
      <c r="A11" s="35" t="s">
        <v>56</v>
      </c>
      <c r="E11" s="39" t="s">
        <v>3193</v>
      </c>
    </row>
    <row r="12" spans="1:5" ht="25.5">
      <c r="A12" s="35" t="s">
        <v>57</v>
      </c>
      <c r="E12" s="40" t="s">
        <v>3194</v>
      </c>
    </row>
    <row r="13" spans="1:5" ht="12.75">
      <c r="A13" t="s">
        <v>58</v>
      </c>
      <c r="E13" s="39" t="s">
        <v>3195</v>
      </c>
    </row>
    <row r="14" spans="1:16" ht="12.75">
      <c r="A14" t="s">
        <v>50</v>
      </c>
      <c s="34" t="s">
        <v>28</v>
      </c>
      <c s="34" t="s">
        <v>3196</v>
      </c>
      <c s="35" t="s">
        <v>5</v>
      </c>
      <c s="6" t="s">
        <v>3197</v>
      </c>
      <c s="36" t="s">
        <v>68</v>
      </c>
      <c s="37">
        <v>225</v>
      </c>
      <c s="36">
        <v>0</v>
      </c>
      <c s="36">
        <f>ROUND(G14*H14,6)</f>
      </c>
      <c r="L14" s="38">
        <v>0</v>
      </c>
      <c s="32">
        <f>ROUND(ROUND(L14,2)*ROUND(G14,3),2)</f>
      </c>
      <c s="36" t="s">
        <v>55</v>
      </c>
      <c>
        <f>(M14*21)/100</f>
      </c>
      <c t="s">
        <v>28</v>
      </c>
    </row>
    <row r="15" spans="1:5" ht="25.5">
      <c r="A15" s="35" t="s">
        <v>56</v>
      </c>
      <c r="E15" s="39" t="s">
        <v>3198</v>
      </c>
    </row>
    <row r="16" spans="1:5" ht="25.5">
      <c r="A16" s="35" t="s">
        <v>57</v>
      </c>
      <c r="E16" s="40" t="s">
        <v>3194</v>
      </c>
    </row>
    <row r="17" spans="1:5" ht="12.75">
      <c r="A17" t="s">
        <v>58</v>
      </c>
      <c r="E17" s="39" t="s">
        <v>3195</v>
      </c>
    </row>
    <row r="18" spans="1:16" ht="12.75">
      <c r="A18" t="s">
        <v>50</v>
      </c>
      <c s="34" t="s">
        <v>26</v>
      </c>
      <c s="34" t="s">
        <v>2818</v>
      </c>
      <c s="35" t="s">
        <v>5</v>
      </c>
      <c s="6" t="s">
        <v>2819</v>
      </c>
      <c s="36" t="s">
        <v>54</v>
      </c>
      <c s="37">
        <v>400</v>
      </c>
      <c s="36">
        <v>0</v>
      </c>
      <c s="36">
        <f>ROUND(G18*H18,6)</f>
      </c>
      <c r="L18" s="38">
        <v>0</v>
      </c>
      <c s="32">
        <f>ROUND(ROUND(L18,2)*ROUND(G18,3),2)</f>
      </c>
      <c s="36" t="s">
        <v>55</v>
      </c>
      <c>
        <f>(M18*21)/100</f>
      </c>
      <c t="s">
        <v>28</v>
      </c>
    </row>
    <row r="19" spans="1:5" ht="12.75">
      <c r="A19" s="35" t="s">
        <v>56</v>
      </c>
      <c r="E19" s="39" t="s">
        <v>2820</v>
      </c>
    </row>
    <row r="20" spans="1:5" ht="12.75">
      <c r="A20" s="35" t="s">
        <v>57</v>
      </c>
      <c r="E20" s="40" t="s">
        <v>5</v>
      </c>
    </row>
    <row r="21" spans="1:5" ht="12.75">
      <c r="A21" t="s">
        <v>58</v>
      </c>
      <c r="E21" s="39" t="s">
        <v>1410</v>
      </c>
    </row>
    <row r="22" spans="1:16" ht="12.75">
      <c r="A22" t="s">
        <v>50</v>
      </c>
      <c s="34" t="s">
        <v>65</v>
      </c>
      <c s="34" t="s">
        <v>3199</v>
      </c>
      <c s="35" t="s">
        <v>5</v>
      </c>
      <c s="6" t="s">
        <v>3200</v>
      </c>
      <c s="36" t="s">
        <v>54</v>
      </c>
      <c s="37">
        <v>2940</v>
      </c>
      <c s="36">
        <v>0</v>
      </c>
      <c s="36">
        <f>ROUND(G22*H22,6)</f>
      </c>
      <c r="L22" s="38">
        <v>0</v>
      </c>
      <c s="32">
        <f>ROUND(ROUND(L22,2)*ROUND(G22,3),2)</f>
      </c>
      <c s="36" t="s">
        <v>55</v>
      </c>
      <c>
        <f>(M22*21)/100</f>
      </c>
      <c t="s">
        <v>28</v>
      </c>
    </row>
    <row r="23" spans="1:5" ht="12.75">
      <c r="A23" s="35" t="s">
        <v>56</v>
      </c>
      <c r="E23" s="39" t="s">
        <v>3201</v>
      </c>
    </row>
    <row r="24" spans="1:5" ht="25.5">
      <c r="A24" s="35" t="s">
        <v>57</v>
      </c>
      <c r="E24" s="40" t="s">
        <v>3202</v>
      </c>
    </row>
    <row r="25" spans="1:5" ht="12.75">
      <c r="A25" t="s">
        <v>58</v>
      </c>
      <c r="E25" s="39" t="s">
        <v>1410</v>
      </c>
    </row>
    <row r="26" spans="1:16" ht="12.75">
      <c r="A26" t="s">
        <v>50</v>
      </c>
      <c s="34" t="s">
        <v>72</v>
      </c>
      <c s="34" t="s">
        <v>3203</v>
      </c>
      <c s="35" t="s">
        <v>5</v>
      </c>
      <c s="6" t="s">
        <v>3204</v>
      </c>
      <c s="36" t="s">
        <v>2827</v>
      </c>
      <c s="37">
        <v>8.777</v>
      </c>
      <c s="36">
        <v>0</v>
      </c>
      <c s="36">
        <f>ROUND(G26*H26,6)</f>
      </c>
      <c r="L26" s="38">
        <v>0</v>
      </c>
      <c s="32">
        <f>ROUND(ROUND(L26,2)*ROUND(G26,3),2)</f>
      </c>
      <c s="36" t="s">
        <v>55</v>
      </c>
      <c>
        <f>(M26*21)/100</f>
      </c>
      <c t="s">
        <v>28</v>
      </c>
    </row>
    <row r="27" spans="1:5" ht="12.75">
      <c r="A27" s="35" t="s">
        <v>56</v>
      </c>
      <c r="E27" s="39" t="s">
        <v>2820</v>
      </c>
    </row>
    <row r="28" spans="1:5" ht="25.5">
      <c r="A28" s="35" t="s">
        <v>57</v>
      </c>
      <c r="E28" s="40" t="s">
        <v>3205</v>
      </c>
    </row>
    <row r="29" spans="1:5" ht="12.75">
      <c r="A29" t="s">
        <v>58</v>
      </c>
      <c r="E29" s="39" t="s">
        <v>1410</v>
      </c>
    </row>
    <row r="30" spans="1:13" ht="12.75">
      <c r="A30" t="s">
        <v>47</v>
      </c>
      <c r="C30" s="31" t="s">
        <v>51</v>
      </c>
      <c r="E30" s="33" t="s">
        <v>60</v>
      </c>
      <c r="J30" s="32">
        <f>0</f>
      </c>
      <c s="32">
        <f>0</f>
      </c>
      <c s="32">
        <f>0+L31+L35+L39+L43+L47+L51+L55+L59+L63+L67+L71+L75+L79+L83+L87+L91+L95+L99</f>
      </c>
      <c s="32">
        <f>0+M31+M35+M39+M43+M47+M51+M55+M59+M63+M67+M71+M75+M79+M83+M87+M91+M95+M99</f>
      </c>
    </row>
    <row r="31" spans="1:16" ht="12.75">
      <c r="A31" t="s">
        <v>50</v>
      </c>
      <c s="34" t="s">
        <v>27</v>
      </c>
      <c s="34" t="s">
        <v>3206</v>
      </c>
      <c s="35" t="s">
        <v>5</v>
      </c>
      <c s="6" t="s">
        <v>3207</v>
      </c>
      <c s="36" t="s">
        <v>68</v>
      </c>
      <c s="37">
        <v>330</v>
      </c>
      <c s="36">
        <v>0</v>
      </c>
      <c s="36">
        <f>ROUND(G31*H31,6)</f>
      </c>
      <c r="L31" s="38">
        <v>0</v>
      </c>
      <c s="32">
        <f>ROUND(ROUND(L31,2)*ROUND(G31,3),2)</f>
      </c>
      <c s="36" t="s">
        <v>55</v>
      </c>
      <c>
        <f>(M31*21)/100</f>
      </c>
      <c t="s">
        <v>28</v>
      </c>
    </row>
    <row r="32" spans="1:5" ht="12.75">
      <c r="A32" s="35" t="s">
        <v>56</v>
      </c>
      <c r="E32" s="39" t="s">
        <v>3208</v>
      </c>
    </row>
    <row r="33" spans="1:5" ht="25.5">
      <c r="A33" s="35" t="s">
        <v>57</v>
      </c>
      <c r="E33" s="40" t="s">
        <v>3209</v>
      </c>
    </row>
    <row r="34" spans="1:5" ht="12.75">
      <c r="A34" t="s">
        <v>58</v>
      </c>
      <c r="E34" s="39" t="s">
        <v>3210</v>
      </c>
    </row>
    <row r="35" spans="1:16" ht="12.75">
      <c r="A35" t="s">
        <v>50</v>
      </c>
      <c s="34" t="s">
        <v>70</v>
      </c>
      <c s="34" t="s">
        <v>3211</v>
      </c>
      <c s="35" t="s">
        <v>5</v>
      </c>
      <c s="6" t="s">
        <v>3212</v>
      </c>
      <c s="36" t="s">
        <v>63</v>
      </c>
      <c s="37">
        <v>115.92</v>
      </c>
      <c s="36">
        <v>0</v>
      </c>
      <c s="36">
        <f>ROUND(G35*H35,6)</f>
      </c>
      <c r="L35" s="38">
        <v>0</v>
      </c>
      <c s="32">
        <f>ROUND(ROUND(L35,2)*ROUND(G35,3),2)</f>
      </c>
      <c s="36" t="s">
        <v>55</v>
      </c>
      <c>
        <f>(M35*21)/100</f>
      </c>
      <c t="s">
        <v>28</v>
      </c>
    </row>
    <row r="36" spans="1:5" ht="12.75">
      <c r="A36" s="35" t="s">
        <v>56</v>
      </c>
      <c r="E36" s="39" t="s">
        <v>3213</v>
      </c>
    </row>
    <row r="37" spans="1:5" ht="38.25">
      <c r="A37" s="35" t="s">
        <v>57</v>
      </c>
      <c r="E37" s="40" t="s">
        <v>3214</v>
      </c>
    </row>
    <row r="38" spans="1:5" ht="63.75">
      <c r="A38" t="s">
        <v>58</v>
      </c>
      <c r="E38" s="39" t="s">
        <v>3215</v>
      </c>
    </row>
    <row r="39" spans="1:16" ht="12.75">
      <c r="A39" t="s">
        <v>50</v>
      </c>
      <c s="34" t="s">
        <v>83</v>
      </c>
      <c s="34" t="s">
        <v>3216</v>
      </c>
      <c s="35" t="s">
        <v>5</v>
      </c>
      <c s="6" t="s">
        <v>3217</v>
      </c>
      <c s="36" t="s">
        <v>63</v>
      </c>
      <c s="37">
        <v>1087</v>
      </c>
      <c s="36">
        <v>0</v>
      </c>
      <c s="36">
        <f>ROUND(G39*H39,6)</f>
      </c>
      <c r="L39" s="38">
        <v>0</v>
      </c>
      <c s="32">
        <f>ROUND(ROUND(L39,2)*ROUND(G39,3),2)</f>
      </c>
      <c s="36" t="s">
        <v>55</v>
      </c>
      <c>
        <f>(M39*21)/100</f>
      </c>
      <c t="s">
        <v>28</v>
      </c>
    </row>
    <row r="40" spans="1:5" ht="12.75">
      <c r="A40" s="35" t="s">
        <v>56</v>
      </c>
      <c r="E40" s="39" t="s">
        <v>3218</v>
      </c>
    </row>
    <row r="41" spans="1:5" ht="25.5">
      <c r="A41" s="35" t="s">
        <v>57</v>
      </c>
      <c r="E41" s="40" t="s">
        <v>3219</v>
      </c>
    </row>
    <row r="42" spans="1:5" ht="369.75">
      <c r="A42" t="s">
        <v>58</v>
      </c>
      <c r="E42" s="39" t="s">
        <v>3220</v>
      </c>
    </row>
    <row r="43" spans="1:16" ht="12.75">
      <c r="A43" t="s">
        <v>50</v>
      </c>
      <c s="34" t="s">
        <v>87</v>
      </c>
      <c s="34" t="s">
        <v>3221</v>
      </c>
      <c s="35" t="s">
        <v>5</v>
      </c>
      <c s="6" t="s">
        <v>3222</v>
      </c>
      <c s="36" t="s">
        <v>63</v>
      </c>
      <c s="37">
        <v>27340.13</v>
      </c>
      <c s="36">
        <v>0</v>
      </c>
      <c s="36">
        <f>ROUND(G43*H43,6)</f>
      </c>
      <c r="L43" s="38">
        <v>0</v>
      </c>
      <c s="32">
        <f>ROUND(ROUND(L43,2)*ROUND(G43,3),2)</f>
      </c>
      <c s="36" t="s">
        <v>55</v>
      </c>
      <c>
        <f>(M43*21)/100</f>
      </c>
      <c t="s">
        <v>28</v>
      </c>
    </row>
    <row r="44" spans="1:5" ht="12.75">
      <c r="A44" s="35" t="s">
        <v>56</v>
      </c>
      <c r="E44" s="39" t="s">
        <v>3223</v>
      </c>
    </row>
    <row r="45" spans="1:5" ht="76.5">
      <c r="A45" s="35" t="s">
        <v>57</v>
      </c>
      <c r="E45" s="40" t="s">
        <v>3224</v>
      </c>
    </row>
    <row r="46" spans="1:5" ht="369.75">
      <c r="A46" t="s">
        <v>58</v>
      </c>
      <c r="E46" s="39" t="s">
        <v>3225</v>
      </c>
    </row>
    <row r="47" spans="1:16" ht="12.75">
      <c r="A47" t="s">
        <v>50</v>
      </c>
      <c s="34" t="s">
        <v>91</v>
      </c>
      <c s="34" t="s">
        <v>3226</v>
      </c>
      <c s="35" t="s">
        <v>5</v>
      </c>
      <c s="6" t="s">
        <v>3227</v>
      </c>
      <c s="36" t="s">
        <v>63</v>
      </c>
      <c s="37">
        <v>3390.01</v>
      </c>
      <c s="36">
        <v>0</v>
      </c>
      <c s="36">
        <f>ROUND(G47*H47,6)</f>
      </c>
      <c r="L47" s="38">
        <v>0</v>
      </c>
      <c s="32">
        <f>ROUND(ROUND(L47,2)*ROUND(G47,3),2)</f>
      </c>
      <c s="36" t="s">
        <v>55</v>
      </c>
      <c>
        <f>(M47*21)/100</f>
      </c>
      <c t="s">
        <v>28</v>
      </c>
    </row>
    <row r="48" spans="1:5" ht="12.75">
      <c r="A48" s="35" t="s">
        <v>56</v>
      </c>
      <c r="E48" s="39" t="s">
        <v>3228</v>
      </c>
    </row>
    <row r="49" spans="1:5" ht="102">
      <c r="A49" s="35" t="s">
        <v>57</v>
      </c>
      <c r="E49" s="40" t="s">
        <v>3229</v>
      </c>
    </row>
    <row r="50" spans="1:5" ht="306">
      <c r="A50" t="s">
        <v>58</v>
      </c>
      <c r="E50" s="39" t="s">
        <v>3230</v>
      </c>
    </row>
    <row r="51" spans="1:16" ht="12.75">
      <c r="A51" t="s">
        <v>50</v>
      </c>
      <c s="34" t="s">
        <v>95</v>
      </c>
      <c s="34" t="s">
        <v>3231</v>
      </c>
      <c s="35" t="s">
        <v>5</v>
      </c>
      <c s="6" t="s">
        <v>3232</v>
      </c>
      <c s="36" t="s">
        <v>63</v>
      </c>
      <c s="37">
        <v>590.55</v>
      </c>
      <c s="36">
        <v>0</v>
      </c>
      <c s="36">
        <f>ROUND(G51*H51,6)</f>
      </c>
      <c r="L51" s="38">
        <v>0</v>
      </c>
      <c s="32">
        <f>ROUND(ROUND(L51,2)*ROUND(G51,3),2)</f>
      </c>
      <c s="36" t="s">
        <v>55</v>
      </c>
      <c>
        <f>(M51*21)/100</f>
      </c>
      <c t="s">
        <v>28</v>
      </c>
    </row>
    <row r="52" spans="1:5" ht="12.75">
      <c r="A52" s="35" t="s">
        <v>56</v>
      </c>
      <c r="E52" s="39" t="s">
        <v>5</v>
      </c>
    </row>
    <row r="53" spans="1:5" ht="51">
      <c r="A53" s="35" t="s">
        <v>57</v>
      </c>
      <c r="E53" s="40" t="s">
        <v>3233</v>
      </c>
    </row>
    <row r="54" spans="1:5" ht="293.25">
      <c r="A54" t="s">
        <v>58</v>
      </c>
      <c r="E54" s="39" t="s">
        <v>3234</v>
      </c>
    </row>
    <row r="55" spans="1:16" ht="12.75">
      <c r="A55" t="s">
        <v>50</v>
      </c>
      <c s="34" t="s">
        <v>99</v>
      </c>
      <c s="34" t="s">
        <v>3235</v>
      </c>
      <c s="35" t="s">
        <v>5</v>
      </c>
      <c s="6" t="s">
        <v>3236</v>
      </c>
      <c s="36" t="s">
        <v>79</v>
      </c>
      <c s="37">
        <v>208</v>
      </c>
      <c s="36">
        <v>0</v>
      </c>
      <c s="36">
        <f>ROUND(G55*H55,6)</f>
      </c>
      <c r="L55" s="38">
        <v>0</v>
      </c>
      <c s="32">
        <f>ROUND(ROUND(L55,2)*ROUND(G55,3),2)</f>
      </c>
      <c s="36" t="s">
        <v>55</v>
      </c>
      <c>
        <f>(M55*21)/100</f>
      </c>
      <c t="s">
        <v>28</v>
      </c>
    </row>
    <row r="56" spans="1:5" ht="12.75">
      <c r="A56" s="35" t="s">
        <v>56</v>
      </c>
      <c r="E56" s="39" t="s">
        <v>3237</v>
      </c>
    </row>
    <row r="57" spans="1:5" ht="25.5">
      <c r="A57" s="35" t="s">
        <v>57</v>
      </c>
      <c r="E57" s="40" t="s">
        <v>3238</v>
      </c>
    </row>
    <row r="58" spans="1:5" ht="25.5">
      <c r="A58" t="s">
        <v>58</v>
      </c>
      <c r="E58" s="39" t="s">
        <v>3239</v>
      </c>
    </row>
    <row r="59" spans="1:16" ht="12.75">
      <c r="A59" t="s">
        <v>50</v>
      </c>
      <c s="34" t="s">
        <v>103</v>
      </c>
      <c s="34" t="s">
        <v>3240</v>
      </c>
      <c s="35" t="s">
        <v>5</v>
      </c>
      <c s="6" t="s">
        <v>3241</v>
      </c>
      <c s="36" t="s">
        <v>63</v>
      </c>
      <c s="37">
        <v>1944</v>
      </c>
      <c s="36">
        <v>0</v>
      </c>
      <c s="36">
        <f>ROUND(G59*H59,6)</f>
      </c>
      <c r="L59" s="38">
        <v>0</v>
      </c>
      <c s="32">
        <f>ROUND(ROUND(L59,2)*ROUND(G59,3),2)</f>
      </c>
      <c s="36" t="s">
        <v>55</v>
      </c>
      <c>
        <f>(M59*21)/100</f>
      </c>
      <c t="s">
        <v>28</v>
      </c>
    </row>
    <row r="60" spans="1:5" ht="12.75">
      <c r="A60" s="35" t="s">
        <v>56</v>
      </c>
      <c r="E60" s="39" t="s">
        <v>3223</v>
      </c>
    </row>
    <row r="61" spans="1:5" ht="63.75">
      <c r="A61" s="35" t="s">
        <v>57</v>
      </c>
      <c r="E61" s="40" t="s">
        <v>3242</v>
      </c>
    </row>
    <row r="62" spans="1:5" ht="318.75">
      <c r="A62" t="s">
        <v>58</v>
      </c>
      <c r="E62" s="39" t="s">
        <v>3243</v>
      </c>
    </row>
    <row r="63" spans="1:16" ht="12.75">
      <c r="A63" t="s">
        <v>50</v>
      </c>
      <c s="34" t="s">
        <v>107</v>
      </c>
      <c s="34" t="s">
        <v>3244</v>
      </c>
      <c s="35" t="s">
        <v>5</v>
      </c>
      <c s="6" t="s">
        <v>3245</v>
      </c>
      <c s="36" t="s">
        <v>63</v>
      </c>
      <c s="37">
        <v>185</v>
      </c>
      <c s="36">
        <v>0</v>
      </c>
      <c s="36">
        <f>ROUND(G63*H63,6)</f>
      </c>
      <c r="L63" s="38">
        <v>0</v>
      </c>
      <c s="32">
        <f>ROUND(ROUND(L63,2)*ROUND(G63,3),2)</f>
      </c>
      <c s="36" t="s">
        <v>55</v>
      </c>
      <c>
        <f>(M63*21)/100</f>
      </c>
      <c t="s">
        <v>28</v>
      </c>
    </row>
    <row r="64" spans="1:5" ht="12.75">
      <c r="A64" s="35" t="s">
        <v>56</v>
      </c>
      <c r="E64" s="39" t="s">
        <v>3223</v>
      </c>
    </row>
    <row r="65" spans="1:5" ht="25.5">
      <c r="A65" s="35" t="s">
        <v>57</v>
      </c>
      <c r="E65" s="40" t="s">
        <v>3246</v>
      </c>
    </row>
    <row r="66" spans="1:5" ht="318.75">
      <c r="A66" t="s">
        <v>58</v>
      </c>
      <c r="E66" s="39" t="s">
        <v>3243</v>
      </c>
    </row>
    <row r="67" spans="1:16" ht="12.75">
      <c r="A67" t="s">
        <v>50</v>
      </c>
      <c s="34" t="s">
        <v>112</v>
      </c>
      <c s="34" t="s">
        <v>3247</v>
      </c>
      <c s="35" t="s">
        <v>5</v>
      </c>
      <c s="6" t="s">
        <v>3248</v>
      </c>
      <c s="36" t="s">
        <v>63</v>
      </c>
      <c s="37">
        <v>1178.8</v>
      </c>
      <c s="36">
        <v>0</v>
      </c>
      <c s="36">
        <f>ROUND(G67*H67,6)</f>
      </c>
      <c r="L67" s="38">
        <v>0</v>
      </c>
      <c s="32">
        <f>ROUND(ROUND(L67,2)*ROUND(G67,3),2)</f>
      </c>
      <c s="36" t="s">
        <v>55</v>
      </c>
      <c>
        <f>(M67*21)/100</f>
      </c>
      <c t="s">
        <v>28</v>
      </c>
    </row>
    <row r="68" spans="1:5" ht="38.25">
      <c r="A68" s="35" t="s">
        <v>56</v>
      </c>
      <c r="E68" s="39" t="s">
        <v>3249</v>
      </c>
    </row>
    <row r="69" spans="1:5" ht="63.75">
      <c r="A69" s="35" t="s">
        <v>57</v>
      </c>
      <c r="E69" s="40" t="s">
        <v>3250</v>
      </c>
    </row>
    <row r="70" spans="1:5" ht="280.5">
      <c r="A70" t="s">
        <v>58</v>
      </c>
      <c r="E70" s="39" t="s">
        <v>3251</v>
      </c>
    </row>
    <row r="71" spans="1:16" ht="12.75">
      <c r="A71" t="s">
        <v>50</v>
      </c>
      <c s="34" t="s">
        <v>116</v>
      </c>
      <c s="34" t="s">
        <v>2837</v>
      </c>
      <c s="35" t="s">
        <v>5</v>
      </c>
      <c s="6" t="s">
        <v>2838</v>
      </c>
      <c s="36" t="s">
        <v>63</v>
      </c>
      <c s="37">
        <v>3390.01</v>
      </c>
      <c s="36">
        <v>0</v>
      </c>
      <c s="36">
        <f>ROUND(G71*H71,6)</f>
      </c>
      <c r="L71" s="38">
        <v>0</v>
      </c>
      <c s="32">
        <f>ROUND(ROUND(L71,2)*ROUND(G71,3),2)</f>
      </c>
      <c s="36" t="s">
        <v>55</v>
      </c>
      <c>
        <f>(M71*21)/100</f>
      </c>
      <c t="s">
        <v>28</v>
      </c>
    </row>
    <row r="72" spans="1:5" ht="12.75">
      <c r="A72" s="35" t="s">
        <v>56</v>
      </c>
      <c r="E72" s="39" t="s">
        <v>3252</v>
      </c>
    </row>
    <row r="73" spans="1:5" ht="102">
      <c r="A73" s="35" t="s">
        <v>57</v>
      </c>
      <c r="E73" s="40" t="s">
        <v>3229</v>
      </c>
    </row>
    <row r="74" spans="1:5" ht="191.25">
      <c r="A74" t="s">
        <v>58</v>
      </c>
      <c r="E74" s="39" t="s">
        <v>3253</v>
      </c>
    </row>
    <row r="75" spans="1:16" ht="12.75">
      <c r="A75" t="s">
        <v>50</v>
      </c>
      <c s="34" t="s">
        <v>119</v>
      </c>
      <c s="34" t="s">
        <v>61</v>
      </c>
      <c s="35" t="s">
        <v>5</v>
      </c>
      <c s="6" t="s">
        <v>62</v>
      </c>
      <c s="36" t="s">
        <v>63</v>
      </c>
      <c s="37">
        <v>1186</v>
      </c>
      <c s="36">
        <v>0</v>
      </c>
      <c s="36">
        <f>ROUND(G75*H75,6)</f>
      </c>
      <c r="L75" s="38">
        <v>0</v>
      </c>
      <c s="32">
        <f>ROUND(ROUND(L75,2)*ROUND(G75,3),2)</f>
      </c>
      <c s="36" t="s">
        <v>55</v>
      </c>
      <c>
        <f>(M75*21)/100</f>
      </c>
      <c t="s">
        <v>28</v>
      </c>
    </row>
    <row r="76" spans="1:5" ht="25.5">
      <c r="A76" s="35" t="s">
        <v>56</v>
      </c>
      <c r="E76" s="39" t="s">
        <v>3254</v>
      </c>
    </row>
    <row r="77" spans="1:5" ht="38.25">
      <c r="A77" s="35" t="s">
        <v>57</v>
      </c>
      <c r="E77" s="40" t="s">
        <v>3255</v>
      </c>
    </row>
    <row r="78" spans="1:5" ht="242.25">
      <c r="A78" t="s">
        <v>58</v>
      </c>
      <c r="E78" s="39" t="s">
        <v>631</v>
      </c>
    </row>
    <row r="79" spans="1:16" ht="12.75">
      <c r="A79" t="s">
        <v>50</v>
      </c>
      <c s="34" t="s">
        <v>122</v>
      </c>
      <c s="34" t="s">
        <v>3256</v>
      </c>
      <c s="35" t="s">
        <v>5</v>
      </c>
      <c s="6" t="s">
        <v>3257</v>
      </c>
      <c s="36" t="s">
        <v>63</v>
      </c>
      <c s="37">
        <v>51</v>
      </c>
      <c s="36">
        <v>0</v>
      </c>
      <c s="36">
        <f>ROUND(G79*H79,6)</f>
      </c>
      <c r="L79" s="38">
        <v>0</v>
      </c>
      <c s="32">
        <f>ROUND(ROUND(L79,2)*ROUND(G79,3),2)</f>
      </c>
      <c s="36" t="s">
        <v>55</v>
      </c>
      <c>
        <f>(M79*21)/100</f>
      </c>
      <c t="s">
        <v>28</v>
      </c>
    </row>
    <row r="80" spans="1:5" ht="25.5">
      <c r="A80" s="35" t="s">
        <v>56</v>
      </c>
      <c r="E80" s="39" t="s">
        <v>3258</v>
      </c>
    </row>
    <row r="81" spans="1:5" ht="38.25">
      <c r="A81" s="35" t="s">
        <v>57</v>
      </c>
      <c r="E81" s="40" t="s">
        <v>3259</v>
      </c>
    </row>
    <row r="82" spans="1:5" ht="242.25">
      <c r="A82" t="s">
        <v>58</v>
      </c>
      <c r="E82" s="39" t="s">
        <v>631</v>
      </c>
    </row>
    <row r="83" spans="1:16" ht="12.75">
      <c r="A83" t="s">
        <v>50</v>
      </c>
      <c s="34" t="s">
        <v>126</v>
      </c>
      <c s="34" t="s">
        <v>3260</v>
      </c>
      <c s="35" t="s">
        <v>5</v>
      </c>
      <c s="6" t="s">
        <v>3261</v>
      </c>
      <c s="36" t="s">
        <v>63</v>
      </c>
      <c s="37">
        <v>988</v>
      </c>
      <c s="36">
        <v>0</v>
      </c>
      <c s="36">
        <f>ROUND(G83*H83,6)</f>
      </c>
      <c r="L83" s="38">
        <v>0</v>
      </c>
      <c s="32">
        <f>ROUND(ROUND(L83,2)*ROUND(G83,3),2)</f>
      </c>
      <c s="36" t="s">
        <v>55</v>
      </c>
      <c>
        <f>(M83*21)/100</f>
      </c>
      <c t="s">
        <v>28</v>
      </c>
    </row>
    <row r="84" spans="1:5" ht="25.5">
      <c r="A84" s="35" t="s">
        <v>56</v>
      </c>
      <c r="E84" s="39" t="s">
        <v>3262</v>
      </c>
    </row>
    <row r="85" spans="1:5" ht="38.25">
      <c r="A85" s="35" t="s">
        <v>57</v>
      </c>
      <c r="E85" s="40" t="s">
        <v>3263</v>
      </c>
    </row>
    <row r="86" spans="1:5" ht="242.25">
      <c r="A86" t="s">
        <v>58</v>
      </c>
      <c r="E86" s="39" t="s">
        <v>3264</v>
      </c>
    </row>
    <row r="87" spans="1:16" ht="12.75">
      <c r="A87" t="s">
        <v>50</v>
      </c>
      <c s="34" t="s">
        <v>129</v>
      </c>
      <c s="34" t="s">
        <v>3265</v>
      </c>
      <c s="35" t="s">
        <v>5</v>
      </c>
      <c s="6" t="s">
        <v>3266</v>
      </c>
      <c s="36" t="s">
        <v>68</v>
      </c>
      <c s="37">
        <v>42991</v>
      </c>
      <c s="36">
        <v>0</v>
      </c>
      <c s="36">
        <f>ROUND(G87*H87,6)</f>
      </c>
      <c r="L87" s="38">
        <v>0</v>
      </c>
      <c s="32">
        <f>ROUND(ROUND(L87,2)*ROUND(G87,3),2)</f>
      </c>
      <c s="36" t="s">
        <v>55</v>
      </c>
      <c>
        <f>(M87*21)/100</f>
      </c>
      <c t="s">
        <v>28</v>
      </c>
    </row>
    <row r="88" spans="1:5" ht="12.75">
      <c r="A88" s="35" t="s">
        <v>56</v>
      </c>
      <c r="E88" s="39" t="s">
        <v>5</v>
      </c>
    </row>
    <row r="89" spans="1:5" ht="38.25">
      <c r="A89" s="35" t="s">
        <v>57</v>
      </c>
      <c r="E89" s="40" t="s">
        <v>3267</v>
      </c>
    </row>
    <row r="90" spans="1:5" ht="25.5">
      <c r="A90" t="s">
        <v>58</v>
      </c>
      <c r="E90" s="39" t="s">
        <v>3268</v>
      </c>
    </row>
    <row r="91" spans="1:16" ht="12.75">
      <c r="A91" t="s">
        <v>50</v>
      </c>
      <c s="34" t="s">
        <v>134</v>
      </c>
      <c s="34" t="s">
        <v>3269</v>
      </c>
      <c s="35" t="s">
        <v>5</v>
      </c>
      <c s="6" t="s">
        <v>3270</v>
      </c>
      <c s="36" t="s">
        <v>68</v>
      </c>
      <c s="37">
        <v>340</v>
      </c>
      <c s="36">
        <v>0</v>
      </c>
      <c s="36">
        <f>ROUND(G91*H91,6)</f>
      </c>
      <c r="L91" s="38">
        <v>0</v>
      </c>
      <c s="32">
        <f>ROUND(ROUND(L91,2)*ROUND(G91,3),2)</f>
      </c>
      <c s="36" t="s">
        <v>55</v>
      </c>
      <c>
        <f>(M91*21)/100</f>
      </c>
      <c t="s">
        <v>28</v>
      </c>
    </row>
    <row r="92" spans="1:5" ht="25.5">
      <c r="A92" s="35" t="s">
        <v>56</v>
      </c>
      <c r="E92" s="39" t="s">
        <v>3271</v>
      </c>
    </row>
    <row r="93" spans="1:5" ht="12.75">
      <c r="A93" s="35" t="s">
        <v>57</v>
      </c>
      <c r="E93" s="40" t="s">
        <v>3272</v>
      </c>
    </row>
    <row r="94" spans="1:5" ht="12.75">
      <c r="A94" t="s">
        <v>58</v>
      </c>
      <c r="E94" s="39" t="s">
        <v>3273</v>
      </c>
    </row>
    <row r="95" spans="1:16" ht="12.75">
      <c r="A95" t="s">
        <v>50</v>
      </c>
      <c s="34" t="s">
        <v>140</v>
      </c>
      <c s="34" t="s">
        <v>3274</v>
      </c>
      <c s="35" t="s">
        <v>5</v>
      </c>
      <c s="6" t="s">
        <v>3275</v>
      </c>
      <c s="36" t="s">
        <v>68</v>
      </c>
      <c s="37">
        <v>2452</v>
      </c>
      <c s="36">
        <v>0</v>
      </c>
      <c s="36">
        <f>ROUND(G95*H95,6)</f>
      </c>
      <c r="L95" s="38">
        <v>0</v>
      </c>
      <c s="32">
        <f>ROUND(ROUND(L95,2)*ROUND(G95,3),2)</f>
      </c>
      <c s="36" t="s">
        <v>55</v>
      </c>
      <c>
        <f>(M95*21)/100</f>
      </c>
      <c t="s">
        <v>28</v>
      </c>
    </row>
    <row r="96" spans="1:5" ht="25.5">
      <c r="A96" s="35" t="s">
        <v>56</v>
      </c>
      <c r="E96" s="39" t="s">
        <v>3276</v>
      </c>
    </row>
    <row r="97" spans="1:5" ht="25.5">
      <c r="A97" s="35" t="s">
        <v>57</v>
      </c>
      <c r="E97" s="40" t="s">
        <v>3277</v>
      </c>
    </row>
    <row r="98" spans="1:5" ht="25.5">
      <c r="A98" t="s">
        <v>58</v>
      </c>
      <c r="E98" s="39" t="s">
        <v>3278</v>
      </c>
    </row>
    <row r="99" spans="1:16" ht="12.75">
      <c r="A99" t="s">
        <v>50</v>
      </c>
      <c s="34" t="s">
        <v>318</v>
      </c>
      <c s="34" t="s">
        <v>3279</v>
      </c>
      <c s="35" t="s">
        <v>5</v>
      </c>
      <c s="6" t="s">
        <v>3280</v>
      </c>
      <c s="36" t="s">
        <v>68</v>
      </c>
      <c s="37">
        <v>2452</v>
      </c>
      <c s="36">
        <v>0</v>
      </c>
      <c s="36">
        <f>ROUND(G99*H99,6)</f>
      </c>
      <c r="L99" s="38">
        <v>0</v>
      </c>
      <c s="32">
        <f>ROUND(ROUND(L99,2)*ROUND(G99,3),2)</f>
      </c>
      <c s="36" t="s">
        <v>55</v>
      </c>
      <c>
        <f>(M99*21)/100</f>
      </c>
      <c t="s">
        <v>28</v>
      </c>
    </row>
    <row r="100" spans="1:5" ht="12.75">
      <c r="A100" s="35" t="s">
        <v>56</v>
      </c>
      <c r="E100" s="39" t="s">
        <v>3281</v>
      </c>
    </row>
    <row r="101" spans="1:5" ht="25.5">
      <c r="A101" s="35" t="s">
        <v>57</v>
      </c>
      <c r="E101" s="40" t="s">
        <v>3277</v>
      </c>
    </row>
    <row r="102" spans="1:5" ht="38.25">
      <c r="A102" t="s">
        <v>58</v>
      </c>
      <c r="E102" s="39" t="s">
        <v>3282</v>
      </c>
    </row>
    <row r="103" spans="1:13" ht="12.75">
      <c r="A103" t="s">
        <v>47</v>
      </c>
      <c r="C103" s="31" t="s">
        <v>28</v>
      </c>
      <c r="E103" s="33" t="s">
        <v>3283</v>
      </c>
      <c r="J103" s="32">
        <f>0</f>
      </c>
      <c s="32">
        <f>0</f>
      </c>
      <c s="32">
        <f>0+L104+L108+L112+L116</f>
      </c>
      <c s="32">
        <f>0+M104+M108+M112+M116</f>
      </c>
    </row>
    <row r="104" spans="1:16" ht="12.75">
      <c r="A104" t="s">
        <v>50</v>
      </c>
      <c s="34" t="s">
        <v>143</v>
      </c>
      <c s="34" t="s">
        <v>3284</v>
      </c>
      <c s="35" t="s">
        <v>5</v>
      </c>
      <c s="6" t="s">
        <v>3285</v>
      </c>
      <c s="36" t="s">
        <v>68</v>
      </c>
      <c s="37">
        <v>5971</v>
      </c>
      <c s="36">
        <v>0</v>
      </c>
      <c s="36">
        <f>ROUND(G104*H104,6)</f>
      </c>
      <c r="L104" s="38">
        <v>0</v>
      </c>
      <c s="32">
        <f>ROUND(ROUND(L104,2)*ROUND(G104,3),2)</f>
      </c>
      <c s="36" t="s">
        <v>55</v>
      </c>
      <c>
        <f>(M104*21)/100</f>
      </c>
      <c t="s">
        <v>28</v>
      </c>
    </row>
    <row r="105" spans="1:5" ht="25.5">
      <c r="A105" s="35" t="s">
        <v>56</v>
      </c>
      <c r="E105" s="39" t="s">
        <v>3286</v>
      </c>
    </row>
    <row r="106" spans="1:5" ht="51">
      <c r="A106" s="35" t="s">
        <v>57</v>
      </c>
      <c r="E106" s="40" t="s">
        <v>3287</v>
      </c>
    </row>
    <row r="107" spans="1:5" ht="25.5">
      <c r="A107" t="s">
        <v>58</v>
      </c>
      <c r="E107" s="39" t="s">
        <v>3288</v>
      </c>
    </row>
    <row r="108" spans="1:16" ht="12.75">
      <c r="A108" t="s">
        <v>50</v>
      </c>
      <c s="34" t="s">
        <v>147</v>
      </c>
      <c s="34" t="s">
        <v>3289</v>
      </c>
      <c s="35" t="s">
        <v>5</v>
      </c>
      <c s="6" t="s">
        <v>3290</v>
      </c>
      <c s="36" t="s">
        <v>79</v>
      </c>
      <c s="37">
        <v>2162</v>
      </c>
      <c s="36">
        <v>0</v>
      </c>
      <c s="36">
        <f>ROUND(G108*H108,6)</f>
      </c>
      <c r="L108" s="38">
        <v>0</v>
      </c>
      <c s="32">
        <f>ROUND(ROUND(L108,2)*ROUND(G108,3),2)</f>
      </c>
      <c s="36" t="s">
        <v>55</v>
      </c>
      <c>
        <f>(M108*21)/100</f>
      </c>
      <c t="s">
        <v>28</v>
      </c>
    </row>
    <row r="109" spans="1:5" ht="12.75">
      <c r="A109" s="35" t="s">
        <v>56</v>
      </c>
      <c r="E109" s="39" t="s">
        <v>3291</v>
      </c>
    </row>
    <row r="110" spans="1:5" ht="51">
      <c r="A110" s="35" t="s">
        <v>57</v>
      </c>
      <c r="E110" s="40" t="s">
        <v>3292</v>
      </c>
    </row>
    <row r="111" spans="1:5" ht="165.75">
      <c r="A111" t="s">
        <v>58</v>
      </c>
      <c r="E111" s="39" t="s">
        <v>3293</v>
      </c>
    </row>
    <row r="112" spans="1:16" ht="12.75">
      <c r="A112" t="s">
        <v>50</v>
      </c>
      <c s="34" t="s">
        <v>155</v>
      </c>
      <c s="34" t="s">
        <v>3294</v>
      </c>
      <c s="35" t="s">
        <v>5</v>
      </c>
      <c s="6" t="s">
        <v>3295</v>
      </c>
      <c s="36" t="s">
        <v>63</v>
      </c>
      <c s="37">
        <v>9</v>
      </c>
      <c s="36">
        <v>0</v>
      </c>
      <c s="36">
        <f>ROUND(G112*H112,6)</f>
      </c>
      <c r="L112" s="38">
        <v>0</v>
      </c>
      <c s="32">
        <f>ROUND(ROUND(L112,2)*ROUND(G112,3),2)</f>
      </c>
      <c s="36" t="s">
        <v>55</v>
      </c>
      <c>
        <f>(M112*21)/100</f>
      </c>
      <c t="s">
        <v>28</v>
      </c>
    </row>
    <row r="113" spans="1:5" ht="12.75">
      <c r="A113" s="35" t="s">
        <v>56</v>
      </c>
      <c r="E113" s="39" t="s">
        <v>3296</v>
      </c>
    </row>
    <row r="114" spans="1:5" ht="25.5">
      <c r="A114" s="35" t="s">
        <v>57</v>
      </c>
      <c r="E114" s="40" t="s">
        <v>3297</v>
      </c>
    </row>
    <row r="115" spans="1:5" ht="369.75">
      <c r="A115" t="s">
        <v>58</v>
      </c>
      <c r="E115" s="39" t="s">
        <v>3298</v>
      </c>
    </row>
    <row r="116" spans="1:16" ht="12.75">
      <c r="A116" t="s">
        <v>50</v>
      </c>
      <c s="34" t="s">
        <v>2805</v>
      </c>
      <c s="34" t="s">
        <v>3299</v>
      </c>
      <c s="35" t="s">
        <v>5</v>
      </c>
      <c s="6" t="s">
        <v>3300</v>
      </c>
      <c s="36" t="s">
        <v>63</v>
      </c>
      <c s="37">
        <v>163.02</v>
      </c>
      <c s="36">
        <v>0</v>
      </c>
      <c s="36">
        <f>ROUND(G116*H116,6)</f>
      </c>
      <c r="L116" s="38">
        <v>0</v>
      </c>
      <c s="32">
        <f>ROUND(ROUND(L116,2)*ROUND(G116,3),2)</f>
      </c>
      <c s="36" t="s">
        <v>55</v>
      </c>
      <c>
        <f>(M116*21)/100</f>
      </c>
      <c t="s">
        <v>28</v>
      </c>
    </row>
    <row r="117" spans="1:5" ht="12.75">
      <c r="A117" s="35" t="s">
        <v>56</v>
      </c>
      <c r="E117" s="39" t="s">
        <v>5</v>
      </c>
    </row>
    <row r="118" spans="1:5" ht="38.25">
      <c r="A118" s="35" t="s">
        <v>57</v>
      </c>
      <c r="E118" s="40" t="s">
        <v>3301</v>
      </c>
    </row>
    <row r="119" spans="1:5" ht="369.75">
      <c r="A119" t="s">
        <v>58</v>
      </c>
      <c r="E119" s="39" t="s">
        <v>3298</v>
      </c>
    </row>
    <row r="120" spans="1:13" ht="12.75">
      <c r="A120" t="s">
        <v>47</v>
      </c>
      <c r="C120" s="31" t="s">
        <v>26</v>
      </c>
      <c r="E120" s="33" t="s">
        <v>3302</v>
      </c>
      <c r="J120" s="32">
        <f>0</f>
      </c>
      <c s="32">
        <f>0</f>
      </c>
      <c s="32">
        <f>0+L121</f>
      </c>
      <c s="32">
        <f>0+M121</f>
      </c>
    </row>
    <row r="121" spans="1:16" ht="12.75">
      <c r="A121" t="s">
        <v>50</v>
      </c>
      <c s="34" t="s">
        <v>158</v>
      </c>
      <c s="34" t="s">
        <v>3303</v>
      </c>
      <c s="35" t="s">
        <v>5</v>
      </c>
      <c s="6" t="s">
        <v>3304</v>
      </c>
      <c s="36" t="s">
        <v>63</v>
      </c>
      <c s="37">
        <v>9.57</v>
      </c>
      <c s="36">
        <v>0</v>
      </c>
      <c s="36">
        <f>ROUND(G121*H121,6)</f>
      </c>
      <c r="L121" s="38">
        <v>0</v>
      </c>
      <c s="32">
        <f>ROUND(ROUND(L121,2)*ROUND(G121,3),2)</f>
      </c>
      <c s="36" t="s">
        <v>55</v>
      </c>
      <c>
        <f>(M121*21)/100</f>
      </c>
      <c t="s">
        <v>28</v>
      </c>
    </row>
    <row r="122" spans="1:5" ht="25.5">
      <c r="A122" s="35" t="s">
        <v>56</v>
      </c>
      <c r="E122" s="39" t="s">
        <v>3305</v>
      </c>
    </row>
    <row r="123" spans="1:5" ht="25.5">
      <c r="A123" s="35" t="s">
        <v>57</v>
      </c>
      <c r="E123" s="40" t="s">
        <v>3306</v>
      </c>
    </row>
    <row r="124" spans="1:5" ht="229.5">
      <c r="A124" t="s">
        <v>58</v>
      </c>
      <c r="E124" s="39" t="s">
        <v>3307</v>
      </c>
    </row>
    <row r="125" spans="1:13" ht="12.75">
      <c r="A125" t="s">
        <v>47</v>
      </c>
      <c r="C125" s="31" t="s">
        <v>65</v>
      </c>
      <c r="E125" s="33" t="s">
        <v>3308</v>
      </c>
      <c r="J125" s="32">
        <f>0</f>
      </c>
      <c s="32">
        <f>0</f>
      </c>
      <c s="32">
        <f>0+L126+L130+L134+L138</f>
      </c>
      <c s="32">
        <f>0+M126+M130+M134+M138</f>
      </c>
    </row>
    <row r="126" spans="1:16" ht="12.75">
      <c r="A126" t="s">
        <v>50</v>
      </c>
      <c s="34" t="s">
        <v>162</v>
      </c>
      <c s="34" t="s">
        <v>3309</v>
      </c>
      <c s="35" t="s">
        <v>5</v>
      </c>
      <c s="6" t="s">
        <v>3310</v>
      </c>
      <c s="36" t="s">
        <v>63</v>
      </c>
      <c s="37">
        <v>20.3</v>
      </c>
      <c s="36">
        <v>0</v>
      </c>
      <c s="36">
        <f>ROUND(G126*H126,6)</f>
      </c>
      <c r="L126" s="38">
        <v>0</v>
      </c>
      <c s="32">
        <f>ROUND(ROUND(L126,2)*ROUND(G126,3),2)</f>
      </c>
      <c s="36" t="s">
        <v>55</v>
      </c>
      <c>
        <f>(M126*21)/100</f>
      </c>
      <c t="s">
        <v>28</v>
      </c>
    </row>
    <row r="127" spans="1:5" ht="38.25">
      <c r="A127" s="35" t="s">
        <v>56</v>
      </c>
      <c r="E127" s="39" t="s">
        <v>3311</v>
      </c>
    </row>
    <row r="128" spans="1:5" ht="89.25">
      <c r="A128" s="35" t="s">
        <v>57</v>
      </c>
      <c r="E128" s="40" t="s">
        <v>3312</v>
      </c>
    </row>
    <row r="129" spans="1:5" ht="369.75">
      <c r="A129" t="s">
        <v>58</v>
      </c>
      <c r="E129" s="39" t="s">
        <v>3313</v>
      </c>
    </row>
    <row r="130" spans="1:16" ht="12.75">
      <c r="A130" t="s">
        <v>50</v>
      </c>
      <c s="34" t="s">
        <v>165</v>
      </c>
      <c s="34" t="s">
        <v>3314</v>
      </c>
      <c s="35" t="s">
        <v>5</v>
      </c>
      <c s="6" t="s">
        <v>3315</v>
      </c>
      <c s="36" t="s">
        <v>63</v>
      </c>
      <c s="37">
        <v>119</v>
      </c>
      <c s="36">
        <v>0</v>
      </c>
      <c s="36">
        <f>ROUND(G130*H130,6)</f>
      </c>
      <c r="L130" s="38">
        <v>0</v>
      </c>
      <c s="32">
        <f>ROUND(ROUND(L130,2)*ROUND(G130,3),2)</f>
      </c>
      <c s="36" t="s">
        <v>55</v>
      </c>
      <c>
        <f>(M130*21)/100</f>
      </c>
      <c t="s">
        <v>28</v>
      </c>
    </row>
    <row r="131" spans="1:5" ht="12.75">
      <c r="A131" s="35" t="s">
        <v>56</v>
      </c>
      <c r="E131" s="39" t="s">
        <v>3316</v>
      </c>
    </row>
    <row r="132" spans="1:5" ht="38.25">
      <c r="A132" s="35" t="s">
        <v>57</v>
      </c>
      <c r="E132" s="40" t="s">
        <v>3317</v>
      </c>
    </row>
    <row r="133" spans="1:5" ht="38.25">
      <c r="A133" t="s">
        <v>58</v>
      </c>
      <c r="E133" s="39" t="s">
        <v>3318</v>
      </c>
    </row>
    <row r="134" spans="1:16" ht="12.75">
      <c r="A134" t="s">
        <v>50</v>
      </c>
      <c s="34" t="s">
        <v>169</v>
      </c>
      <c s="34" t="s">
        <v>3319</v>
      </c>
      <c s="35" t="s">
        <v>5</v>
      </c>
      <c s="6" t="s">
        <v>3320</v>
      </c>
      <c s="36" t="s">
        <v>63</v>
      </c>
      <c s="37">
        <v>14</v>
      </c>
      <c s="36">
        <v>0</v>
      </c>
      <c s="36">
        <f>ROUND(G134*H134,6)</f>
      </c>
      <c r="L134" s="38">
        <v>0</v>
      </c>
      <c s="32">
        <f>ROUND(ROUND(L134,2)*ROUND(G134,3),2)</f>
      </c>
      <c s="36" t="s">
        <v>55</v>
      </c>
      <c>
        <f>(M134*21)/100</f>
      </c>
      <c t="s">
        <v>28</v>
      </c>
    </row>
    <row r="135" spans="1:5" ht="12.75">
      <c r="A135" s="35" t="s">
        <v>56</v>
      </c>
      <c r="E135" s="39" t="s">
        <v>3321</v>
      </c>
    </row>
    <row r="136" spans="1:5" ht="38.25">
      <c r="A136" s="35" t="s">
        <v>57</v>
      </c>
      <c r="E136" s="40" t="s">
        <v>3322</v>
      </c>
    </row>
    <row r="137" spans="1:5" ht="114.75">
      <c r="A137" t="s">
        <v>58</v>
      </c>
      <c r="E137" s="39" t="s">
        <v>3323</v>
      </c>
    </row>
    <row r="138" spans="1:16" ht="12.75">
      <c r="A138" t="s">
        <v>50</v>
      </c>
      <c s="34" t="s">
        <v>173</v>
      </c>
      <c s="34" t="s">
        <v>3324</v>
      </c>
      <c s="35" t="s">
        <v>5</v>
      </c>
      <c s="6" t="s">
        <v>3325</v>
      </c>
      <c s="36" t="s">
        <v>68</v>
      </c>
      <c s="37">
        <v>83.244</v>
      </c>
      <c s="36">
        <v>0</v>
      </c>
      <c s="36">
        <f>ROUND(G138*H138,6)</f>
      </c>
      <c r="L138" s="38">
        <v>0</v>
      </c>
      <c s="32">
        <f>ROUND(ROUND(L138,2)*ROUND(G138,3),2)</f>
      </c>
      <c s="36" t="s">
        <v>55</v>
      </c>
      <c>
        <f>(M138*21)/100</f>
      </c>
      <c t="s">
        <v>28</v>
      </c>
    </row>
    <row r="139" spans="1:5" ht="12.75">
      <c r="A139" s="35" t="s">
        <v>56</v>
      </c>
      <c r="E139" s="39" t="s">
        <v>3326</v>
      </c>
    </row>
    <row r="140" spans="1:5" ht="25.5">
      <c r="A140" s="35" t="s">
        <v>57</v>
      </c>
      <c r="E140" s="40" t="s">
        <v>3327</v>
      </c>
    </row>
    <row r="141" spans="1:5" ht="153">
      <c r="A141" t="s">
        <v>58</v>
      </c>
      <c r="E141" s="39" t="s">
        <v>3328</v>
      </c>
    </row>
    <row r="142" spans="1:13" ht="12.75">
      <c r="A142" t="s">
        <v>47</v>
      </c>
      <c r="C142" s="31" t="s">
        <v>72</v>
      </c>
      <c r="E142" s="33" t="s">
        <v>2716</v>
      </c>
      <c r="J142" s="32">
        <f>0</f>
      </c>
      <c s="32">
        <f>0</f>
      </c>
      <c s="32">
        <f>0+L143+L147+L151+L155+L159+L163</f>
      </c>
      <c s="32">
        <f>0+M143+M147+M151+M155+M159+M163</f>
      </c>
    </row>
    <row r="143" spans="1:16" ht="25.5">
      <c r="A143" t="s">
        <v>50</v>
      </c>
      <c s="34" t="s">
        <v>177</v>
      </c>
      <c s="34" t="s">
        <v>3329</v>
      </c>
      <c s="35" t="s">
        <v>5</v>
      </c>
      <c s="6" t="s">
        <v>3330</v>
      </c>
      <c s="36" t="s">
        <v>63</v>
      </c>
      <c s="37">
        <v>8994</v>
      </c>
      <c s="36">
        <v>0</v>
      </c>
      <c s="36">
        <f>ROUND(G143*H143,6)</f>
      </c>
      <c r="L143" s="38">
        <v>0</v>
      </c>
      <c s="32">
        <f>ROUND(ROUND(L143,2)*ROUND(G143,3),2)</f>
      </c>
      <c s="36" t="s">
        <v>55</v>
      </c>
      <c>
        <f>(M143*21)/100</f>
      </c>
      <c t="s">
        <v>28</v>
      </c>
    </row>
    <row r="144" spans="1:5" ht="12.75">
      <c r="A144" s="35" t="s">
        <v>56</v>
      </c>
      <c r="E144" s="39" t="s">
        <v>3331</v>
      </c>
    </row>
    <row r="145" spans="1:5" ht="38.25">
      <c r="A145" s="35" t="s">
        <v>57</v>
      </c>
      <c r="E145" s="40" t="s">
        <v>3332</v>
      </c>
    </row>
    <row r="146" spans="1:5" ht="280.5">
      <c r="A146" t="s">
        <v>58</v>
      </c>
      <c r="E146" s="39" t="s">
        <v>3333</v>
      </c>
    </row>
    <row r="147" spans="1:16" ht="25.5">
      <c r="A147" t="s">
        <v>50</v>
      </c>
      <c s="34" t="s">
        <v>181</v>
      </c>
      <c s="34" t="s">
        <v>3334</v>
      </c>
      <c s="35" t="s">
        <v>5</v>
      </c>
      <c s="6" t="s">
        <v>3335</v>
      </c>
      <c s="36" t="s">
        <v>63</v>
      </c>
      <c s="37">
        <v>9685</v>
      </c>
      <c s="36">
        <v>0</v>
      </c>
      <c s="36">
        <f>ROUND(G147*H147,6)</f>
      </c>
      <c r="L147" s="38">
        <v>0</v>
      </c>
      <c s="32">
        <f>ROUND(ROUND(L147,2)*ROUND(G147,3),2)</f>
      </c>
      <c s="36" t="s">
        <v>55</v>
      </c>
      <c>
        <f>(M147*21)/100</f>
      </c>
      <c t="s">
        <v>28</v>
      </c>
    </row>
    <row r="148" spans="1:5" ht="12.75">
      <c r="A148" s="35" t="s">
        <v>56</v>
      </c>
      <c r="E148" s="39" t="s">
        <v>3336</v>
      </c>
    </row>
    <row r="149" spans="1:5" ht="38.25">
      <c r="A149" s="35" t="s">
        <v>57</v>
      </c>
      <c r="E149" s="40" t="s">
        <v>3337</v>
      </c>
    </row>
    <row r="150" spans="1:5" ht="293.25">
      <c r="A150" t="s">
        <v>58</v>
      </c>
      <c r="E150" s="39" t="s">
        <v>3338</v>
      </c>
    </row>
    <row r="151" spans="1:16" ht="25.5">
      <c r="A151" t="s">
        <v>50</v>
      </c>
      <c s="34" t="s">
        <v>185</v>
      </c>
      <c s="34" t="s">
        <v>3339</v>
      </c>
      <c s="35" t="s">
        <v>5</v>
      </c>
      <c s="6" t="s">
        <v>3340</v>
      </c>
      <c s="36" t="s">
        <v>68</v>
      </c>
      <c s="37">
        <v>33464</v>
      </c>
      <c s="36">
        <v>0</v>
      </c>
      <c s="36">
        <f>ROUND(G151*H151,6)</f>
      </c>
      <c r="L151" s="38">
        <v>0</v>
      </c>
      <c s="32">
        <f>ROUND(ROUND(L151,2)*ROUND(G151,3),2)</f>
      </c>
      <c s="36" t="s">
        <v>55</v>
      </c>
      <c>
        <f>(M151*21)/100</f>
      </c>
      <c t="s">
        <v>28</v>
      </c>
    </row>
    <row r="152" spans="1:5" ht="25.5">
      <c r="A152" s="35" t="s">
        <v>56</v>
      </c>
      <c r="E152" s="39" t="s">
        <v>3341</v>
      </c>
    </row>
    <row r="153" spans="1:5" ht="38.25">
      <c r="A153" s="35" t="s">
        <v>57</v>
      </c>
      <c r="E153" s="40" t="s">
        <v>3342</v>
      </c>
    </row>
    <row r="154" spans="1:5" ht="178.5">
      <c r="A154" t="s">
        <v>58</v>
      </c>
      <c r="E154" s="39" t="s">
        <v>3343</v>
      </c>
    </row>
    <row r="155" spans="1:16" ht="12.75">
      <c r="A155" t="s">
        <v>50</v>
      </c>
      <c s="34" t="s">
        <v>682</v>
      </c>
      <c s="34" t="s">
        <v>3344</v>
      </c>
      <c s="35" t="s">
        <v>5</v>
      </c>
      <c s="6" t="s">
        <v>3345</v>
      </c>
      <c s="36" t="s">
        <v>68</v>
      </c>
      <c s="37">
        <v>62</v>
      </c>
      <c s="36">
        <v>0</v>
      </c>
      <c s="36">
        <f>ROUND(G155*H155,6)</f>
      </c>
      <c r="L155" s="38">
        <v>0</v>
      </c>
      <c s="32">
        <f>ROUND(ROUND(L155,2)*ROUND(G155,3),2)</f>
      </c>
      <c s="36" t="s">
        <v>55</v>
      </c>
      <c>
        <f>(M155*21)/100</f>
      </c>
      <c t="s">
        <v>28</v>
      </c>
    </row>
    <row r="156" spans="1:5" ht="12.75">
      <c r="A156" s="35" t="s">
        <v>56</v>
      </c>
      <c r="E156" s="39" t="s">
        <v>3346</v>
      </c>
    </row>
    <row r="157" spans="1:5" ht="12.75">
      <c r="A157" s="35" t="s">
        <v>57</v>
      </c>
      <c r="E157" s="40" t="s">
        <v>3347</v>
      </c>
    </row>
    <row r="158" spans="1:5" ht="51">
      <c r="A158" t="s">
        <v>58</v>
      </c>
      <c r="E158" s="39" t="s">
        <v>3348</v>
      </c>
    </row>
    <row r="159" spans="1:16" ht="25.5">
      <c r="A159" t="s">
        <v>50</v>
      </c>
      <c s="34" t="s">
        <v>686</v>
      </c>
      <c s="34" t="s">
        <v>3349</v>
      </c>
      <c s="35" t="s">
        <v>5</v>
      </c>
      <c s="6" t="s">
        <v>3350</v>
      </c>
      <c s="36" t="s">
        <v>63</v>
      </c>
      <c s="37">
        <v>266</v>
      </c>
      <c s="36">
        <v>0</v>
      </c>
      <c s="36">
        <f>ROUND(G159*H159,6)</f>
      </c>
      <c r="L159" s="38">
        <v>0</v>
      </c>
      <c s="32">
        <f>ROUND(ROUND(L159,2)*ROUND(G159,3),2)</f>
      </c>
      <c s="36" t="s">
        <v>55</v>
      </c>
      <c>
        <f>(M159*21)/100</f>
      </c>
      <c t="s">
        <v>28</v>
      </c>
    </row>
    <row r="160" spans="1:5" ht="25.5">
      <c r="A160" s="35" t="s">
        <v>56</v>
      </c>
      <c r="E160" s="39" t="s">
        <v>3351</v>
      </c>
    </row>
    <row r="161" spans="1:5" ht="38.25">
      <c r="A161" s="35" t="s">
        <v>57</v>
      </c>
      <c r="E161" s="40" t="s">
        <v>3352</v>
      </c>
    </row>
    <row r="162" spans="1:5" ht="280.5">
      <c r="A162" t="s">
        <v>58</v>
      </c>
      <c r="E162" s="39" t="s">
        <v>3353</v>
      </c>
    </row>
    <row r="163" spans="1:16" ht="38.25">
      <c r="A163" t="s">
        <v>50</v>
      </c>
      <c s="34" t="s">
        <v>189</v>
      </c>
      <c s="34" t="s">
        <v>3354</v>
      </c>
      <c s="35" t="s">
        <v>5</v>
      </c>
      <c s="6" t="s">
        <v>3355</v>
      </c>
      <c s="36" t="s">
        <v>68</v>
      </c>
      <c s="37">
        <v>225</v>
      </c>
      <c s="36">
        <v>0</v>
      </c>
      <c s="36">
        <f>ROUND(G163*H163,6)</f>
      </c>
      <c r="L163" s="38">
        <v>0</v>
      </c>
      <c s="32">
        <f>ROUND(ROUND(L163,2)*ROUND(G163,3),2)</f>
      </c>
      <c s="36" t="s">
        <v>55</v>
      </c>
      <c>
        <f>(M163*21)/100</f>
      </c>
      <c t="s">
        <v>28</v>
      </c>
    </row>
    <row r="164" spans="1:5" ht="25.5">
      <c r="A164" s="35" t="s">
        <v>56</v>
      </c>
      <c r="E164" s="39" t="s">
        <v>3356</v>
      </c>
    </row>
    <row r="165" spans="1:5" ht="12.75">
      <c r="A165" s="35" t="s">
        <v>57</v>
      </c>
      <c r="E165" s="40" t="s">
        <v>3357</v>
      </c>
    </row>
    <row r="166" spans="1:5" ht="178.5">
      <c r="A166" t="s">
        <v>58</v>
      </c>
      <c r="E166" s="39" t="s">
        <v>3343</v>
      </c>
    </row>
    <row r="167" spans="1:13" ht="12.75">
      <c r="A167" t="s">
        <v>47</v>
      </c>
      <c r="C167" s="31" t="s">
        <v>70</v>
      </c>
      <c r="E167" s="33" t="s">
        <v>71</v>
      </c>
      <c r="J167" s="32">
        <f>0</f>
      </c>
      <c s="32">
        <f>0</f>
      </c>
      <c s="32">
        <f>0+L168+L172</f>
      </c>
      <c s="32">
        <f>0+M168+M172</f>
      </c>
    </row>
    <row r="168" spans="1:16" ht="25.5">
      <c r="A168" t="s">
        <v>50</v>
      </c>
      <c s="34" t="s">
        <v>193</v>
      </c>
      <c s="34" t="s">
        <v>3358</v>
      </c>
      <c s="35" t="s">
        <v>5</v>
      </c>
      <c s="6" t="s">
        <v>3359</v>
      </c>
      <c s="36" t="s">
        <v>68</v>
      </c>
      <c s="37">
        <v>51.219</v>
      </c>
      <c s="36">
        <v>0</v>
      </c>
      <c s="36">
        <f>ROUND(G168*H168,6)</f>
      </c>
      <c r="L168" s="38">
        <v>0</v>
      </c>
      <c s="32">
        <f>ROUND(ROUND(L168,2)*ROUND(G168,3),2)</f>
      </c>
      <c s="36" t="s">
        <v>55</v>
      </c>
      <c>
        <f>(M168*21)/100</f>
      </c>
      <c t="s">
        <v>28</v>
      </c>
    </row>
    <row r="169" spans="1:5" ht="12.75">
      <c r="A169" s="35" t="s">
        <v>56</v>
      </c>
      <c r="E169" s="39" t="s">
        <v>3360</v>
      </c>
    </row>
    <row r="170" spans="1:5" ht="25.5">
      <c r="A170" s="35" t="s">
        <v>57</v>
      </c>
      <c r="E170" s="40" t="s">
        <v>3361</v>
      </c>
    </row>
    <row r="171" spans="1:5" ht="191.25">
      <c r="A171" t="s">
        <v>58</v>
      </c>
      <c r="E171" s="39" t="s">
        <v>3362</v>
      </c>
    </row>
    <row r="172" spans="1:16" ht="12.75">
      <c r="A172" t="s">
        <v>50</v>
      </c>
      <c s="34" t="s">
        <v>773</v>
      </c>
      <c s="34" t="s">
        <v>3363</v>
      </c>
      <c s="35" t="s">
        <v>5</v>
      </c>
      <c s="6" t="s">
        <v>3364</v>
      </c>
      <c s="36" t="s">
        <v>79</v>
      </c>
      <c s="37">
        <v>50</v>
      </c>
      <c s="36">
        <v>0</v>
      </c>
      <c s="36">
        <f>ROUND(G172*H172,6)</f>
      </c>
      <c r="L172" s="38">
        <v>0</v>
      </c>
      <c s="32">
        <f>ROUND(ROUND(L172,2)*ROUND(G172,3),2)</f>
      </c>
      <c s="36" t="s">
        <v>55</v>
      </c>
      <c>
        <f>(M172*21)/100</f>
      </c>
      <c t="s">
        <v>28</v>
      </c>
    </row>
    <row r="173" spans="1:5" ht="25.5">
      <c r="A173" s="35" t="s">
        <v>56</v>
      </c>
      <c r="E173" s="39" t="s">
        <v>3365</v>
      </c>
    </row>
    <row r="174" spans="1:5" ht="12.75">
      <c r="A174" s="35" t="s">
        <v>57</v>
      </c>
      <c r="E174" s="40" t="s">
        <v>3366</v>
      </c>
    </row>
    <row r="175" spans="1:5" ht="63.75">
      <c r="A175" t="s">
        <v>58</v>
      </c>
      <c r="E175" s="39" t="s">
        <v>3367</v>
      </c>
    </row>
    <row r="176" spans="1:13" ht="12.75">
      <c r="A176" t="s">
        <v>47</v>
      </c>
      <c r="C176" s="31" t="s">
        <v>83</v>
      </c>
      <c r="E176" s="33" t="s">
        <v>2571</v>
      </c>
      <c r="J176" s="32">
        <f>0</f>
      </c>
      <c s="32">
        <f>0</f>
      </c>
      <c s="32">
        <f>0+L177+L181+L185+L189+L193+L197+L201+L205</f>
      </c>
      <c s="32">
        <f>0+M177+M181+M185+M189+M193+M197+M201+M205</f>
      </c>
    </row>
    <row r="177" spans="1:16" ht="12.75">
      <c r="A177" t="s">
        <v>50</v>
      </c>
      <c s="34" t="s">
        <v>197</v>
      </c>
      <c s="34" t="s">
        <v>3368</v>
      </c>
      <c s="35" t="s">
        <v>5</v>
      </c>
      <c s="6" t="s">
        <v>3369</v>
      </c>
      <c s="36" t="s">
        <v>79</v>
      </c>
      <c s="37">
        <v>31.4</v>
      </c>
      <c s="36">
        <v>0</v>
      </c>
      <c s="36">
        <f>ROUND(G177*H177,6)</f>
      </c>
      <c r="L177" s="38">
        <v>0</v>
      </c>
      <c s="32">
        <f>ROUND(ROUND(L177,2)*ROUND(G177,3),2)</f>
      </c>
      <c s="36" t="s">
        <v>55</v>
      </c>
      <c>
        <f>(M177*21)/100</f>
      </c>
      <c t="s">
        <v>28</v>
      </c>
    </row>
    <row r="178" spans="1:5" ht="12.75">
      <c r="A178" s="35" t="s">
        <v>56</v>
      </c>
      <c r="E178" s="39" t="s">
        <v>3370</v>
      </c>
    </row>
    <row r="179" spans="1:5" ht="12.75">
      <c r="A179" s="35" t="s">
        <v>57</v>
      </c>
      <c r="E179" s="40" t="s">
        <v>3371</v>
      </c>
    </row>
    <row r="180" spans="1:5" ht="267.75">
      <c r="A180" t="s">
        <v>58</v>
      </c>
      <c r="E180" s="39" t="s">
        <v>3372</v>
      </c>
    </row>
    <row r="181" spans="1:16" ht="12.75">
      <c r="A181" t="s">
        <v>50</v>
      </c>
      <c s="34" t="s">
        <v>201</v>
      </c>
      <c s="34" t="s">
        <v>3373</v>
      </c>
      <c s="35" t="s">
        <v>5</v>
      </c>
      <c s="6" t="s">
        <v>3374</v>
      </c>
      <c s="36" t="s">
        <v>79</v>
      </c>
      <c s="37">
        <v>104</v>
      </c>
      <c s="36">
        <v>0</v>
      </c>
      <c s="36">
        <f>ROUND(G181*H181,6)</f>
      </c>
      <c r="L181" s="38">
        <v>0</v>
      </c>
      <c s="32">
        <f>ROUND(ROUND(L181,2)*ROUND(G181,3),2)</f>
      </c>
      <c s="36" t="s">
        <v>55</v>
      </c>
      <c>
        <f>(M181*21)/100</f>
      </c>
      <c t="s">
        <v>28</v>
      </c>
    </row>
    <row r="182" spans="1:5" ht="12.75">
      <c r="A182" s="35" t="s">
        <v>56</v>
      </c>
      <c r="E182" s="39" t="s">
        <v>3375</v>
      </c>
    </row>
    <row r="183" spans="1:5" ht="38.25">
      <c r="A183" s="35" t="s">
        <v>57</v>
      </c>
      <c r="E183" s="40" t="s">
        <v>3376</v>
      </c>
    </row>
    <row r="184" spans="1:5" ht="267.75">
      <c r="A184" t="s">
        <v>58</v>
      </c>
      <c r="E184" s="39" t="s">
        <v>3372</v>
      </c>
    </row>
    <row r="185" spans="1:16" ht="12.75">
      <c r="A185" t="s">
        <v>50</v>
      </c>
      <c s="34" t="s">
        <v>205</v>
      </c>
      <c s="34" t="s">
        <v>3377</v>
      </c>
      <c s="35" t="s">
        <v>5</v>
      </c>
      <c s="6" t="s">
        <v>3378</v>
      </c>
      <c s="36" t="s">
        <v>79</v>
      </c>
      <c s="37">
        <v>821</v>
      </c>
      <c s="36">
        <v>0</v>
      </c>
      <c s="36">
        <f>ROUND(G185*H185,6)</f>
      </c>
      <c r="L185" s="38">
        <v>0</v>
      </c>
      <c s="32">
        <f>ROUND(ROUND(L185,2)*ROUND(G185,3),2)</f>
      </c>
      <c s="36" t="s">
        <v>55</v>
      </c>
      <c>
        <f>(M185*21)/100</f>
      </c>
      <c t="s">
        <v>28</v>
      </c>
    </row>
    <row r="186" spans="1:5" ht="12.75">
      <c r="A186" s="35" t="s">
        <v>56</v>
      </c>
      <c r="E186" s="39" t="s">
        <v>3379</v>
      </c>
    </row>
    <row r="187" spans="1:5" ht="38.25">
      <c r="A187" s="35" t="s">
        <v>57</v>
      </c>
      <c r="E187" s="40" t="s">
        <v>3380</v>
      </c>
    </row>
    <row r="188" spans="1:5" ht="267.75">
      <c r="A188" t="s">
        <v>58</v>
      </c>
      <c r="E188" s="39" t="s">
        <v>3372</v>
      </c>
    </row>
    <row r="189" spans="1:16" ht="12.75">
      <c r="A189" t="s">
        <v>50</v>
      </c>
      <c s="34" t="s">
        <v>209</v>
      </c>
      <c s="34" t="s">
        <v>3381</v>
      </c>
      <c s="35" t="s">
        <v>5</v>
      </c>
      <c s="6" t="s">
        <v>3382</v>
      </c>
      <c s="36" t="s">
        <v>79</v>
      </c>
      <c s="37">
        <v>1607</v>
      </c>
      <c s="36">
        <v>0</v>
      </c>
      <c s="36">
        <f>ROUND(G189*H189,6)</f>
      </c>
      <c r="L189" s="38">
        <v>0</v>
      </c>
      <c s="32">
        <f>ROUND(ROUND(L189,2)*ROUND(G189,3),2)</f>
      </c>
      <c s="36" t="s">
        <v>55</v>
      </c>
      <c>
        <f>(M189*21)/100</f>
      </c>
      <c t="s">
        <v>28</v>
      </c>
    </row>
    <row r="190" spans="1:5" ht="12.75">
      <c r="A190" s="35" t="s">
        <v>56</v>
      </c>
      <c r="E190" s="39" t="s">
        <v>5</v>
      </c>
    </row>
    <row r="191" spans="1:5" ht="25.5">
      <c r="A191" s="35" t="s">
        <v>57</v>
      </c>
      <c r="E191" s="40" t="s">
        <v>3383</v>
      </c>
    </row>
    <row r="192" spans="1:5" ht="242.25">
      <c r="A192" t="s">
        <v>58</v>
      </c>
      <c r="E192" s="39" t="s">
        <v>3384</v>
      </c>
    </row>
    <row r="193" spans="1:16" ht="12.75">
      <c r="A193" t="s">
        <v>50</v>
      </c>
      <c s="34" t="s">
        <v>213</v>
      </c>
      <c s="34" t="s">
        <v>3385</v>
      </c>
      <c s="35" t="s">
        <v>5</v>
      </c>
      <c s="6" t="s">
        <v>3386</v>
      </c>
      <c s="36" t="s">
        <v>75</v>
      </c>
      <c s="37">
        <v>32</v>
      </c>
      <c s="36">
        <v>0</v>
      </c>
      <c s="36">
        <f>ROUND(G193*H193,6)</f>
      </c>
      <c r="L193" s="38">
        <v>0</v>
      </c>
      <c s="32">
        <f>ROUND(ROUND(L193,2)*ROUND(G193,3),2)</f>
      </c>
      <c s="36" t="s">
        <v>55</v>
      </c>
      <c>
        <f>(M193*21)/100</f>
      </c>
      <c t="s">
        <v>28</v>
      </c>
    </row>
    <row r="194" spans="1:5" ht="12.75">
      <c r="A194" s="35" t="s">
        <v>56</v>
      </c>
      <c r="E194" s="39" t="s">
        <v>3387</v>
      </c>
    </row>
    <row r="195" spans="1:5" ht="25.5">
      <c r="A195" s="35" t="s">
        <v>57</v>
      </c>
      <c r="E195" s="40" t="s">
        <v>3388</v>
      </c>
    </row>
    <row r="196" spans="1:5" ht="267.75">
      <c r="A196" t="s">
        <v>58</v>
      </c>
      <c r="E196" s="39" t="s">
        <v>3389</v>
      </c>
    </row>
    <row r="197" spans="1:16" ht="12.75">
      <c r="A197" t="s">
        <v>50</v>
      </c>
      <c s="34" t="s">
        <v>218</v>
      </c>
      <c s="34" t="s">
        <v>3390</v>
      </c>
      <c s="35" t="s">
        <v>5</v>
      </c>
      <c s="6" t="s">
        <v>3391</v>
      </c>
      <c s="36" t="s">
        <v>75</v>
      </c>
      <c s="37">
        <v>39</v>
      </c>
      <c s="36">
        <v>0</v>
      </c>
      <c s="36">
        <f>ROUND(G197*H197,6)</f>
      </c>
      <c r="L197" s="38">
        <v>0</v>
      </c>
      <c s="32">
        <f>ROUND(ROUND(L197,2)*ROUND(G197,3),2)</f>
      </c>
      <c s="36" t="s">
        <v>55</v>
      </c>
      <c>
        <f>(M197*21)/100</f>
      </c>
      <c t="s">
        <v>28</v>
      </c>
    </row>
    <row r="198" spans="1:5" ht="12.75">
      <c r="A198" s="35" t="s">
        <v>56</v>
      </c>
      <c r="E198" s="39" t="s">
        <v>3392</v>
      </c>
    </row>
    <row r="199" spans="1:5" ht="25.5">
      <c r="A199" s="35" t="s">
        <v>57</v>
      </c>
      <c r="E199" s="40" t="s">
        <v>3393</v>
      </c>
    </row>
    <row r="200" spans="1:5" ht="89.25">
      <c r="A200" t="s">
        <v>58</v>
      </c>
      <c r="E200" s="39" t="s">
        <v>3394</v>
      </c>
    </row>
    <row r="201" spans="1:16" ht="12.75">
      <c r="A201" t="s">
        <v>50</v>
      </c>
      <c s="34" t="s">
        <v>222</v>
      </c>
      <c s="34" t="s">
        <v>3395</v>
      </c>
      <c s="35" t="s">
        <v>5</v>
      </c>
      <c s="6" t="s">
        <v>3396</v>
      </c>
      <c s="36" t="s">
        <v>75</v>
      </c>
      <c s="37">
        <v>2</v>
      </c>
      <c s="36">
        <v>0</v>
      </c>
      <c s="36">
        <f>ROUND(G201*H201,6)</f>
      </c>
      <c r="L201" s="38">
        <v>0</v>
      </c>
      <c s="32">
        <f>ROUND(ROUND(L201,2)*ROUND(G201,3),2)</f>
      </c>
      <c s="36" t="s">
        <v>55</v>
      </c>
      <c>
        <f>(M201*21)/100</f>
      </c>
      <c t="s">
        <v>28</v>
      </c>
    </row>
    <row r="202" spans="1:5" ht="12.75">
      <c r="A202" s="35" t="s">
        <v>56</v>
      </c>
      <c r="E202" s="39" t="s">
        <v>3397</v>
      </c>
    </row>
    <row r="203" spans="1:5" ht="12.75">
      <c r="A203" s="35" t="s">
        <v>57</v>
      </c>
      <c r="E203" s="40" t="s">
        <v>3398</v>
      </c>
    </row>
    <row r="204" spans="1:5" ht="153">
      <c r="A204" t="s">
        <v>58</v>
      </c>
      <c r="E204" s="39" t="s">
        <v>3399</v>
      </c>
    </row>
    <row r="205" spans="1:16" ht="12.75">
      <c r="A205" t="s">
        <v>50</v>
      </c>
      <c s="34" t="s">
        <v>226</v>
      </c>
      <c s="34" t="s">
        <v>3400</v>
      </c>
      <c s="35" t="s">
        <v>5</v>
      </c>
      <c s="6" t="s">
        <v>3401</v>
      </c>
      <c s="36" t="s">
        <v>63</v>
      </c>
      <c s="37">
        <v>512</v>
      </c>
      <c s="36">
        <v>0</v>
      </c>
      <c s="36">
        <f>ROUND(G205*H205,6)</f>
      </c>
      <c r="L205" s="38">
        <v>0</v>
      </c>
      <c s="32">
        <f>ROUND(ROUND(L205,2)*ROUND(G205,3),2)</f>
      </c>
      <c s="36" t="s">
        <v>55</v>
      </c>
      <c>
        <f>(M205*21)/100</f>
      </c>
      <c t="s">
        <v>28</v>
      </c>
    </row>
    <row r="206" spans="1:5" ht="25.5">
      <c r="A206" s="35" t="s">
        <v>56</v>
      </c>
      <c r="E206" s="39" t="s">
        <v>3402</v>
      </c>
    </row>
    <row r="207" spans="1:5" ht="38.25">
      <c r="A207" s="35" t="s">
        <v>57</v>
      </c>
      <c r="E207" s="40" t="s">
        <v>3403</v>
      </c>
    </row>
    <row r="208" spans="1:5" ht="369.75">
      <c r="A208" t="s">
        <v>58</v>
      </c>
      <c r="E208" s="39" t="s">
        <v>3313</v>
      </c>
    </row>
    <row r="209" spans="1:13" ht="12.75">
      <c r="A209" t="s">
        <v>47</v>
      </c>
      <c r="C209" s="31" t="s">
        <v>87</v>
      </c>
      <c r="E209" s="33" t="s">
        <v>1506</v>
      </c>
      <c r="J209" s="32">
        <f>0</f>
      </c>
      <c s="32">
        <f>0</f>
      </c>
      <c s="32">
        <f>0+L210+L214+L218+L222+L226+L230+L234+L238+L242+L246+L250+L254+L258+L262+L266+L270+L274</f>
      </c>
      <c s="32">
        <f>0+M210+M214+M218+M222+M226+M230+M234+M238+M242+M246+M250+M254+M258+M262+M266+M270+M274</f>
      </c>
    </row>
    <row r="210" spans="1:16" ht="12.75">
      <c r="A210" t="s">
        <v>50</v>
      </c>
      <c s="34" t="s">
        <v>230</v>
      </c>
      <c s="34" t="s">
        <v>3404</v>
      </c>
      <c s="35" t="s">
        <v>5</v>
      </c>
      <c s="6" t="s">
        <v>3405</v>
      </c>
      <c s="36" t="s">
        <v>79</v>
      </c>
      <c s="37">
        <v>70</v>
      </c>
      <c s="36">
        <v>0</v>
      </c>
      <c s="36">
        <f>ROUND(G210*H210,6)</f>
      </c>
      <c r="L210" s="38">
        <v>0</v>
      </c>
      <c s="32">
        <f>ROUND(ROUND(L210,2)*ROUND(G210,3),2)</f>
      </c>
      <c s="36" t="s">
        <v>55</v>
      </c>
      <c>
        <f>(M210*21)/100</f>
      </c>
      <c t="s">
        <v>28</v>
      </c>
    </row>
    <row r="211" spans="1:5" ht="12.75">
      <c r="A211" s="35" t="s">
        <v>56</v>
      </c>
      <c r="E211" s="39" t="s">
        <v>3406</v>
      </c>
    </row>
    <row r="212" spans="1:5" ht="12.75">
      <c r="A212" s="35" t="s">
        <v>57</v>
      </c>
      <c r="E212" s="40" t="s">
        <v>3407</v>
      </c>
    </row>
    <row r="213" spans="1:5" ht="51">
      <c r="A213" t="s">
        <v>58</v>
      </c>
      <c r="E213" s="39" t="s">
        <v>3408</v>
      </c>
    </row>
    <row r="214" spans="1:16" ht="12.75">
      <c r="A214" t="s">
        <v>50</v>
      </c>
      <c s="34" t="s">
        <v>234</v>
      </c>
      <c s="34" t="s">
        <v>3409</v>
      </c>
      <c s="35" t="s">
        <v>5</v>
      </c>
      <c s="6" t="s">
        <v>3410</v>
      </c>
      <c s="36" t="s">
        <v>79</v>
      </c>
      <c s="37">
        <v>70</v>
      </c>
      <c s="36">
        <v>0</v>
      </c>
      <c s="36">
        <f>ROUND(G214*H214,6)</f>
      </c>
      <c r="L214" s="38">
        <v>0</v>
      </c>
      <c s="32">
        <f>ROUND(ROUND(L214,2)*ROUND(G214,3),2)</f>
      </c>
      <c s="36" t="s">
        <v>55</v>
      </c>
      <c>
        <f>(M214*21)/100</f>
      </c>
      <c t="s">
        <v>28</v>
      </c>
    </row>
    <row r="215" spans="1:5" ht="25.5">
      <c r="A215" s="35" t="s">
        <v>56</v>
      </c>
      <c r="E215" s="39" t="s">
        <v>3411</v>
      </c>
    </row>
    <row r="216" spans="1:5" ht="12.75">
      <c r="A216" s="35" t="s">
        <v>57</v>
      </c>
      <c r="E216" s="40" t="s">
        <v>3407</v>
      </c>
    </row>
    <row r="217" spans="1:5" ht="25.5">
      <c r="A217" t="s">
        <v>58</v>
      </c>
      <c r="E217" s="39" t="s">
        <v>3412</v>
      </c>
    </row>
    <row r="218" spans="1:16" ht="25.5">
      <c r="A218" t="s">
        <v>50</v>
      </c>
      <c s="34" t="s">
        <v>238</v>
      </c>
      <c s="34" t="s">
        <v>3413</v>
      </c>
      <c s="35" t="s">
        <v>5</v>
      </c>
      <c s="6" t="s">
        <v>3414</v>
      </c>
      <c s="36" t="s">
        <v>79</v>
      </c>
      <c s="37">
        <v>60</v>
      </c>
      <c s="36">
        <v>0</v>
      </c>
      <c s="36">
        <f>ROUND(G218*H218,6)</f>
      </c>
      <c r="L218" s="38">
        <v>0</v>
      </c>
      <c s="32">
        <f>ROUND(ROUND(L218,2)*ROUND(G218,3),2)</f>
      </c>
      <c s="36" t="s">
        <v>55</v>
      </c>
      <c>
        <f>(M218*21)/100</f>
      </c>
      <c t="s">
        <v>28</v>
      </c>
    </row>
    <row r="219" spans="1:5" ht="12.75">
      <c r="A219" s="35" t="s">
        <v>56</v>
      </c>
      <c r="E219" s="39" t="s">
        <v>3415</v>
      </c>
    </row>
    <row r="220" spans="1:5" ht="12.75">
      <c r="A220" s="35" t="s">
        <v>57</v>
      </c>
      <c r="E220" s="40" t="s">
        <v>3416</v>
      </c>
    </row>
    <row r="221" spans="1:5" ht="255">
      <c r="A221" t="s">
        <v>58</v>
      </c>
      <c r="E221" s="39" t="s">
        <v>3417</v>
      </c>
    </row>
    <row r="222" spans="1:16" ht="12.75">
      <c r="A222" t="s">
        <v>50</v>
      </c>
      <c s="34" t="s">
        <v>721</v>
      </c>
      <c s="34" t="s">
        <v>3418</v>
      </c>
      <c s="35" t="s">
        <v>5</v>
      </c>
      <c s="6" t="s">
        <v>3419</v>
      </c>
      <c s="36" t="s">
        <v>79</v>
      </c>
      <c s="37">
        <v>208</v>
      </c>
      <c s="36">
        <v>0</v>
      </c>
      <c s="36">
        <f>ROUND(G222*H222,6)</f>
      </c>
      <c r="L222" s="38">
        <v>0</v>
      </c>
      <c s="32">
        <f>ROUND(ROUND(L222,2)*ROUND(G222,3),2)</f>
      </c>
      <c s="36" t="s">
        <v>55</v>
      </c>
      <c>
        <f>(M222*21)/100</f>
      </c>
      <c t="s">
        <v>28</v>
      </c>
    </row>
    <row r="223" spans="1:5" ht="25.5">
      <c r="A223" s="35" t="s">
        <v>56</v>
      </c>
      <c r="E223" s="39" t="s">
        <v>3420</v>
      </c>
    </row>
    <row r="224" spans="1:5" ht="38.25">
      <c r="A224" s="35" t="s">
        <v>57</v>
      </c>
      <c r="E224" s="40" t="s">
        <v>3421</v>
      </c>
    </row>
    <row r="225" spans="1:5" ht="89.25">
      <c r="A225" t="s">
        <v>58</v>
      </c>
      <c r="E225" s="39" t="s">
        <v>3422</v>
      </c>
    </row>
    <row r="226" spans="1:16" ht="12.75">
      <c r="A226" t="s">
        <v>50</v>
      </c>
      <c s="34" t="s">
        <v>242</v>
      </c>
      <c s="34" t="s">
        <v>3423</v>
      </c>
      <c s="35" t="s">
        <v>5</v>
      </c>
      <c s="6" t="s">
        <v>3424</v>
      </c>
      <c s="36" t="s">
        <v>79</v>
      </c>
      <c s="37">
        <v>639</v>
      </c>
      <c s="36">
        <v>0</v>
      </c>
      <c s="36">
        <f>ROUND(G226*H226,6)</f>
      </c>
      <c r="L226" s="38">
        <v>0</v>
      </c>
      <c s="32">
        <f>ROUND(ROUND(L226,2)*ROUND(G226,3),2)</f>
      </c>
      <c s="36" t="s">
        <v>55</v>
      </c>
      <c>
        <f>(M226*21)/100</f>
      </c>
      <c t="s">
        <v>28</v>
      </c>
    </row>
    <row r="227" spans="1:5" ht="12.75">
      <c r="A227" s="35" t="s">
        <v>56</v>
      </c>
      <c r="E227" s="39" t="s">
        <v>3425</v>
      </c>
    </row>
    <row r="228" spans="1:5" ht="38.25">
      <c r="A228" s="35" t="s">
        <v>57</v>
      </c>
      <c r="E228" s="40" t="s">
        <v>3426</v>
      </c>
    </row>
    <row r="229" spans="1:5" ht="89.25">
      <c r="A229" t="s">
        <v>58</v>
      </c>
      <c r="E229" s="39" t="s">
        <v>3422</v>
      </c>
    </row>
    <row r="230" spans="1:16" ht="12.75">
      <c r="A230" t="s">
        <v>50</v>
      </c>
      <c s="34" t="s">
        <v>246</v>
      </c>
      <c s="34" t="s">
        <v>3427</v>
      </c>
      <c s="35" t="s">
        <v>5</v>
      </c>
      <c s="6" t="s">
        <v>3428</v>
      </c>
      <c s="36" t="s">
        <v>63</v>
      </c>
      <c s="37">
        <v>2.3</v>
      </c>
      <c s="36">
        <v>0</v>
      </c>
      <c s="36">
        <f>ROUND(G230*H230,6)</f>
      </c>
      <c r="L230" s="38">
        <v>0</v>
      </c>
      <c s="32">
        <f>ROUND(ROUND(L230,2)*ROUND(G230,3),2)</f>
      </c>
      <c s="36" t="s">
        <v>55</v>
      </c>
      <c>
        <f>(M230*21)/100</f>
      </c>
      <c t="s">
        <v>28</v>
      </c>
    </row>
    <row r="231" spans="1:5" ht="12.75">
      <c r="A231" s="35" t="s">
        <v>56</v>
      </c>
      <c r="E231" s="39" t="s">
        <v>3429</v>
      </c>
    </row>
    <row r="232" spans="1:5" ht="12.75">
      <c r="A232" s="35" t="s">
        <v>57</v>
      </c>
      <c r="E232" s="40" t="s">
        <v>3430</v>
      </c>
    </row>
    <row r="233" spans="1:5" ht="369.75">
      <c r="A233" t="s">
        <v>58</v>
      </c>
      <c r="E233" s="39" t="s">
        <v>3313</v>
      </c>
    </row>
    <row r="234" spans="1:16" ht="12.75">
      <c r="A234" t="s">
        <v>50</v>
      </c>
      <c s="34" t="s">
        <v>250</v>
      </c>
      <c s="34" t="s">
        <v>3431</v>
      </c>
      <c s="35" t="s">
        <v>5</v>
      </c>
      <c s="6" t="s">
        <v>3432</v>
      </c>
      <c s="36" t="s">
        <v>68</v>
      </c>
      <c s="37">
        <v>48.6</v>
      </c>
      <c s="36">
        <v>0</v>
      </c>
      <c s="36">
        <f>ROUND(G234*H234,6)</f>
      </c>
      <c r="L234" s="38">
        <v>0</v>
      </c>
      <c s="32">
        <f>ROUND(ROUND(L234,2)*ROUND(G234,3),2)</f>
      </c>
      <c s="36" t="s">
        <v>55</v>
      </c>
      <c>
        <f>(M234*21)/100</f>
      </c>
      <c t="s">
        <v>28</v>
      </c>
    </row>
    <row r="235" spans="1:5" ht="25.5">
      <c r="A235" s="35" t="s">
        <v>56</v>
      </c>
      <c r="E235" s="39" t="s">
        <v>3433</v>
      </c>
    </row>
    <row r="236" spans="1:5" ht="38.25">
      <c r="A236" s="35" t="s">
        <v>57</v>
      </c>
      <c r="E236" s="40" t="s">
        <v>3434</v>
      </c>
    </row>
    <row r="237" spans="1:5" ht="178.5">
      <c r="A237" t="s">
        <v>58</v>
      </c>
      <c r="E237" s="39" t="s">
        <v>3435</v>
      </c>
    </row>
    <row r="238" spans="1:16" ht="12.75">
      <c r="A238" t="s">
        <v>50</v>
      </c>
      <c s="34" t="s">
        <v>254</v>
      </c>
      <c s="34" t="s">
        <v>3436</v>
      </c>
      <c s="35" t="s">
        <v>5</v>
      </c>
      <c s="6" t="s">
        <v>3437</v>
      </c>
      <c s="36" t="s">
        <v>79</v>
      </c>
      <c s="37">
        <v>304</v>
      </c>
      <c s="36">
        <v>0</v>
      </c>
      <c s="36">
        <f>ROUND(G238*H238,6)</f>
      </c>
      <c r="L238" s="38">
        <v>0</v>
      </c>
      <c s="32">
        <f>ROUND(ROUND(L238,2)*ROUND(G238,3),2)</f>
      </c>
      <c s="36" t="s">
        <v>55</v>
      </c>
      <c>
        <f>(M238*21)/100</f>
      </c>
      <c t="s">
        <v>28</v>
      </c>
    </row>
    <row r="239" spans="1:5" ht="25.5">
      <c r="A239" s="35" t="s">
        <v>56</v>
      </c>
      <c r="E239" s="39" t="s">
        <v>3438</v>
      </c>
    </row>
    <row r="240" spans="1:5" ht="38.25">
      <c r="A240" s="35" t="s">
        <v>57</v>
      </c>
      <c r="E240" s="40" t="s">
        <v>3439</v>
      </c>
    </row>
    <row r="241" spans="1:5" ht="165.75">
      <c r="A241" t="s">
        <v>58</v>
      </c>
      <c r="E241" s="39" t="s">
        <v>3440</v>
      </c>
    </row>
    <row r="242" spans="1:16" ht="12.75">
      <c r="A242" t="s">
        <v>50</v>
      </c>
      <c s="34" t="s">
        <v>258</v>
      </c>
      <c s="34" t="s">
        <v>3441</v>
      </c>
      <c s="35" t="s">
        <v>5</v>
      </c>
      <c s="6" t="s">
        <v>3442</v>
      </c>
      <c s="36" t="s">
        <v>79</v>
      </c>
      <c s="37">
        <v>60</v>
      </c>
      <c s="36">
        <v>0</v>
      </c>
      <c s="36">
        <f>ROUND(G242*H242,6)</f>
      </c>
      <c r="L242" s="38">
        <v>0</v>
      </c>
      <c s="32">
        <f>ROUND(ROUND(L242,2)*ROUND(G242,3),2)</f>
      </c>
      <c s="36" t="s">
        <v>55</v>
      </c>
      <c>
        <f>(M242*21)/100</f>
      </c>
      <c t="s">
        <v>28</v>
      </c>
    </row>
    <row r="243" spans="1:5" ht="12.75">
      <c r="A243" s="35" t="s">
        <v>56</v>
      </c>
      <c r="E243" s="39" t="s">
        <v>3443</v>
      </c>
    </row>
    <row r="244" spans="1:5" ht="12.75">
      <c r="A244" s="35" t="s">
        <v>57</v>
      </c>
      <c r="E244" s="40" t="s">
        <v>3444</v>
      </c>
    </row>
    <row r="245" spans="1:5" ht="178.5">
      <c r="A245" t="s">
        <v>58</v>
      </c>
      <c r="E245" s="39" t="s">
        <v>3445</v>
      </c>
    </row>
    <row r="246" spans="1:16" ht="12.75">
      <c r="A246" t="s">
        <v>50</v>
      </c>
      <c s="34" t="s">
        <v>262</v>
      </c>
      <c s="34" t="s">
        <v>3446</v>
      </c>
      <c s="35" t="s">
        <v>5</v>
      </c>
      <c s="6" t="s">
        <v>3447</v>
      </c>
      <c s="36" t="s">
        <v>75</v>
      </c>
      <c s="37">
        <v>14</v>
      </c>
      <c s="36">
        <v>0</v>
      </c>
      <c s="36">
        <f>ROUND(G246*H246,6)</f>
      </c>
      <c r="L246" s="38">
        <v>0</v>
      </c>
      <c s="32">
        <f>ROUND(ROUND(L246,2)*ROUND(G246,3),2)</f>
      </c>
      <c s="36" t="s">
        <v>55</v>
      </c>
      <c>
        <f>(M246*21)/100</f>
      </c>
      <c t="s">
        <v>28</v>
      </c>
    </row>
    <row r="247" spans="1:5" ht="38.25">
      <c r="A247" s="35" t="s">
        <v>56</v>
      </c>
      <c r="E247" s="39" t="s">
        <v>3448</v>
      </c>
    </row>
    <row r="248" spans="1:5" ht="12.75">
      <c r="A248" s="35" t="s">
        <v>57</v>
      </c>
      <c r="E248" s="40" t="s">
        <v>3449</v>
      </c>
    </row>
    <row r="249" spans="1:5" ht="140.25">
      <c r="A249" t="s">
        <v>58</v>
      </c>
      <c r="E249" s="39" t="s">
        <v>3450</v>
      </c>
    </row>
    <row r="250" spans="1:16" ht="12.75">
      <c r="A250" t="s">
        <v>50</v>
      </c>
      <c s="34" t="s">
        <v>266</v>
      </c>
      <c s="34" t="s">
        <v>3451</v>
      </c>
      <c s="35" t="s">
        <v>5</v>
      </c>
      <c s="6" t="s">
        <v>3452</v>
      </c>
      <c s="36" t="s">
        <v>63</v>
      </c>
      <c s="37">
        <v>38</v>
      </c>
      <c s="36">
        <v>0</v>
      </c>
      <c s="36">
        <f>ROUND(G250*H250,6)</f>
      </c>
      <c r="L250" s="38">
        <v>0</v>
      </c>
      <c s="32">
        <f>ROUND(ROUND(L250,2)*ROUND(G250,3),2)</f>
      </c>
      <c s="36" t="s">
        <v>55</v>
      </c>
      <c>
        <f>(M250*21)/100</f>
      </c>
      <c t="s">
        <v>28</v>
      </c>
    </row>
    <row r="251" spans="1:5" ht="38.25">
      <c r="A251" s="35" t="s">
        <v>56</v>
      </c>
      <c r="E251" s="39" t="s">
        <v>3453</v>
      </c>
    </row>
    <row r="252" spans="1:5" ht="51">
      <c r="A252" s="35" t="s">
        <v>57</v>
      </c>
      <c r="E252" s="40" t="s">
        <v>3454</v>
      </c>
    </row>
    <row r="253" spans="1:5" ht="114.75">
      <c r="A253" t="s">
        <v>58</v>
      </c>
      <c r="E253" s="39" t="s">
        <v>3455</v>
      </c>
    </row>
    <row r="254" spans="1:16" ht="12.75">
      <c r="A254" t="s">
        <v>50</v>
      </c>
      <c s="34" t="s">
        <v>270</v>
      </c>
      <c s="34" t="s">
        <v>3456</v>
      </c>
      <c s="35" t="s">
        <v>5</v>
      </c>
      <c s="6" t="s">
        <v>3457</v>
      </c>
      <c s="36" t="s">
        <v>63</v>
      </c>
      <c s="37">
        <v>469.7</v>
      </c>
      <c s="36">
        <v>0</v>
      </c>
      <c s="36">
        <f>ROUND(G254*H254,6)</f>
      </c>
      <c r="L254" s="38">
        <v>0</v>
      </c>
      <c s="32">
        <f>ROUND(ROUND(L254,2)*ROUND(G254,3),2)</f>
      </c>
      <c s="36" t="s">
        <v>55</v>
      </c>
      <c>
        <f>(M254*21)/100</f>
      </c>
      <c t="s">
        <v>28</v>
      </c>
    </row>
    <row r="255" spans="1:5" ht="25.5">
      <c r="A255" s="35" t="s">
        <v>56</v>
      </c>
      <c r="E255" s="39" t="s">
        <v>3458</v>
      </c>
    </row>
    <row r="256" spans="1:5" ht="38.25">
      <c r="A256" s="35" t="s">
        <v>57</v>
      </c>
      <c r="E256" s="40" t="s">
        <v>3459</v>
      </c>
    </row>
    <row r="257" spans="1:5" ht="114.75">
      <c r="A257" t="s">
        <v>58</v>
      </c>
      <c r="E257" s="39" t="s">
        <v>3455</v>
      </c>
    </row>
    <row r="258" spans="1:16" ht="12.75">
      <c r="A258" t="s">
        <v>50</v>
      </c>
      <c s="34" t="s">
        <v>274</v>
      </c>
      <c s="34" t="s">
        <v>3460</v>
      </c>
      <c s="35" t="s">
        <v>5</v>
      </c>
      <c s="6" t="s">
        <v>3461</v>
      </c>
      <c s="36" t="s">
        <v>557</v>
      </c>
      <c s="37">
        <v>46.2</v>
      </c>
      <c s="36">
        <v>0</v>
      </c>
      <c s="36">
        <f>ROUND(G258*H258,6)</f>
      </c>
      <c r="L258" s="38">
        <v>0</v>
      </c>
      <c s="32">
        <f>ROUND(ROUND(L258,2)*ROUND(G258,3),2)</f>
      </c>
      <c s="36" t="s">
        <v>55</v>
      </c>
      <c>
        <f>(M258*21)/100</f>
      </c>
      <c t="s">
        <v>28</v>
      </c>
    </row>
    <row r="259" spans="1:5" ht="25.5">
      <c r="A259" s="35" t="s">
        <v>56</v>
      </c>
      <c r="E259" s="39" t="s">
        <v>3462</v>
      </c>
    </row>
    <row r="260" spans="1:5" ht="38.25">
      <c r="A260" s="35" t="s">
        <v>57</v>
      </c>
      <c r="E260" s="40" t="s">
        <v>3463</v>
      </c>
    </row>
    <row r="261" spans="1:5" ht="114.75">
      <c r="A261" t="s">
        <v>58</v>
      </c>
      <c r="E261" s="39" t="s">
        <v>3464</v>
      </c>
    </row>
    <row r="262" spans="1:16" ht="12.75">
      <c r="A262" t="s">
        <v>50</v>
      </c>
      <c s="34" t="s">
        <v>278</v>
      </c>
      <c s="34" t="s">
        <v>3465</v>
      </c>
      <c s="35" t="s">
        <v>5</v>
      </c>
      <c s="6" t="s">
        <v>3466</v>
      </c>
      <c s="36" t="s">
        <v>63</v>
      </c>
      <c s="37">
        <v>0.9</v>
      </c>
      <c s="36">
        <v>0</v>
      </c>
      <c s="36">
        <f>ROUND(G262*H262,6)</f>
      </c>
      <c r="L262" s="38">
        <v>0</v>
      </c>
      <c s="32">
        <f>ROUND(ROUND(L262,2)*ROUND(G262,3),2)</f>
      </c>
      <c s="36" t="s">
        <v>55</v>
      </c>
      <c>
        <f>(M262*21)/100</f>
      </c>
      <c t="s">
        <v>28</v>
      </c>
    </row>
    <row r="263" spans="1:5" ht="25.5">
      <c r="A263" s="35" t="s">
        <v>56</v>
      </c>
      <c r="E263" s="39" t="s">
        <v>3467</v>
      </c>
    </row>
    <row r="264" spans="1:5" ht="12.75">
      <c r="A264" s="35" t="s">
        <v>57</v>
      </c>
      <c r="E264" s="40" t="s">
        <v>3468</v>
      </c>
    </row>
    <row r="265" spans="1:5" ht="89.25">
      <c r="A265" t="s">
        <v>58</v>
      </c>
      <c r="E265" s="39" t="s">
        <v>3469</v>
      </c>
    </row>
    <row r="266" spans="1:16" ht="12.75">
      <c r="A266" t="s">
        <v>50</v>
      </c>
      <c s="34" t="s">
        <v>282</v>
      </c>
      <c s="34" t="s">
        <v>3470</v>
      </c>
      <c s="35" t="s">
        <v>5</v>
      </c>
      <c s="6" t="s">
        <v>3471</v>
      </c>
      <c s="36" t="s">
        <v>79</v>
      </c>
      <c s="37">
        <v>72</v>
      </c>
      <c s="36">
        <v>0</v>
      </c>
      <c s="36">
        <f>ROUND(G266*H266,6)</f>
      </c>
      <c r="L266" s="38">
        <v>0</v>
      </c>
      <c s="32">
        <f>ROUND(ROUND(L266,2)*ROUND(G266,3),2)</f>
      </c>
      <c s="36" t="s">
        <v>55</v>
      </c>
      <c>
        <f>(M266*21)/100</f>
      </c>
      <c t="s">
        <v>28</v>
      </c>
    </row>
    <row r="267" spans="1:5" ht="25.5">
      <c r="A267" s="35" t="s">
        <v>56</v>
      </c>
      <c r="E267" s="39" t="s">
        <v>3472</v>
      </c>
    </row>
    <row r="268" spans="1:5" ht="51">
      <c r="A268" s="35" t="s">
        <v>57</v>
      </c>
      <c r="E268" s="40" t="s">
        <v>3473</v>
      </c>
    </row>
    <row r="269" spans="1:5" ht="89.25">
      <c r="A269" t="s">
        <v>58</v>
      </c>
      <c r="E269" s="39" t="s">
        <v>3469</v>
      </c>
    </row>
    <row r="270" spans="1:16" ht="25.5">
      <c r="A270" t="s">
        <v>50</v>
      </c>
      <c s="34" t="s">
        <v>286</v>
      </c>
      <c s="34" t="s">
        <v>3474</v>
      </c>
      <c s="35" t="s">
        <v>5</v>
      </c>
      <c s="6" t="s">
        <v>3475</v>
      </c>
      <c s="36" t="s">
        <v>3142</v>
      </c>
      <c s="37">
        <v>220.78</v>
      </c>
      <c s="36">
        <v>0</v>
      </c>
      <c s="36">
        <f>ROUND(G270*H270,6)</f>
      </c>
      <c r="L270" s="38">
        <v>0</v>
      </c>
      <c s="32">
        <f>ROUND(ROUND(L270,2)*ROUND(G270,3),2)</f>
      </c>
      <c s="36" t="s">
        <v>55</v>
      </c>
      <c>
        <f>(M270*21)/100</f>
      </c>
      <c t="s">
        <v>28</v>
      </c>
    </row>
    <row r="271" spans="1:5" ht="38.25">
      <c r="A271" s="35" t="s">
        <v>56</v>
      </c>
      <c r="E271" s="39" t="s">
        <v>3476</v>
      </c>
    </row>
    <row r="272" spans="1:5" ht="25.5">
      <c r="A272" s="35" t="s">
        <v>57</v>
      </c>
      <c r="E272" s="40" t="s">
        <v>3477</v>
      </c>
    </row>
    <row r="273" spans="1:5" ht="255">
      <c r="A273" t="s">
        <v>58</v>
      </c>
      <c r="E273" s="39" t="s">
        <v>3417</v>
      </c>
    </row>
    <row r="274" spans="1:16" ht="12.75">
      <c r="A274" t="s">
        <v>50</v>
      </c>
      <c s="34" t="s">
        <v>290</v>
      </c>
      <c s="34" t="s">
        <v>3478</v>
      </c>
      <c s="35" t="s">
        <v>5</v>
      </c>
      <c s="6" t="s">
        <v>3479</v>
      </c>
      <c s="36" t="s">
        <v>79</v>
      </c>
      <c s="37">
        <v>1052</v>
      </c>
      <c s="36">
        <v>0</v>
      </c>
      <c s="36">
        <f>ROUND(G274*H274,6)</f>
      </c>
      <c r="L274" s="38">
        <v>0</v>
      </c>
      <c s="32">
        <f>ROUND(ROUND(L274,2)*ROUND(G274,3),2)</f>
      </c>
      <c s="36" t="s">
        <v>55</v>
      </c>
      <c>
        <f>(M274*21)/100</f>
      </c>
      <c t="s">
        <v>28</v>
      </c>
    </row>
    <row r="275" spans="1:5" ht="12.75">
      <c r="A275" s="35" t="s">
        <v>56</v>
      </c>
      <c r="E275" s="39" t="s">
        <v>3480</v>
      </c>
    </row>
    <row r="276" spans="1:5" ht="38.25">
      <c r="A276" s="35" t="s">
        <v>57</v>
      </c>
      <c r="E276" s="40" t="s">
        <v>3481</v>
      </c>
    </row>
    <row r="277" spans="1:5" ht="89.25">
      <c r="A277" t="s">
        <v>58</v>
      </c>
      <c r="E277" s="39" t="s">
        <v>3482</v>
      </c>
    </row>
    <row r="278" spans="1:13" ht="12.75">
      <c r="A278" t="s">
        <v>47</v>
      </c>
      <c r="C278" s="31" t="s">
        <v>551</v>
      </c>
      <c r="E278" s="33" t="s">
        <v>552</v>
      </c>
      <c r="J278" s="32">
        <f>0</f>
      </c>
      <c s="32">
        <f>0</f>
      </c>
      <c s="32">
        <f>0+L279+L283+L287+L291+L295+L299</f>
      </c>
      <c s="32">
        <f>0+M279+M283+M287+M291+M295+M299</f>
      </c>
    </row>
    <row r="279" spans="1:16" ht="38.25">
      <c r="A279" t="s">
        <v>50</v>
      </c>
      <c s="34" t="s">
        <v>294</v>
      </c>
      <c s="34" t="s">
        <v>3483</v>
      </c>
      <c s="35" t="s">
        <v>555</v>
      </c>
      <c s="6" t="s">
        <v>3484</v>
      </c>
      <c s="36" t="s">
        <v>557</v>
      </c>
      <c s="37">
        <v>50079</v>
      </c>
      <c s="36">
        <v>0</v>
      </c>
      <c s="36">
        <f>ROUND(G279*H279,6)</f>
      </c>
      <c r="L279" s="38">
        <v>0</v>
      </c>
      <c s="32">
        <f>ROUND(ROUND(L279,2)*ROUND(G279,3),2)</f>
      </c>
      <c s="36" t="s">
        <v>55</v>
      </c>
      <c>
        <f>(M279*21)/100</f>
      </c>
      <c t="s">
        <v>28</v>
      </c>
    </row>
    <row r="280" spans="1:5" ht="12.75">
      <c r="A280" s="35" t="s">
        <v>56</v>
      </c>
      <c r="E280" s="39" t="s">
        <v>558</v>
      </c>
    </row>
    <row r="281" spans="1:5" ht="25.5">
      <c r="A281" s="35" t="s">
        <v>57</v>
      </c>
      <c r="E281" s="40" t="s">
        <v>3485</v>
      </c>
    </row>
    <row r="282" spans="1:5" ht="165.75">
      <c r="A282" t="s">
        <v>58</v>
      </c>
      <c r="E282" s="39" t="s">
        <v>3486</v>
      </c>
    </row>
    <row r="283" spans="1:16" ht="38.25">
      <c r="A283" t="s">
        <v>50</v>
      </c>
      <c s="34" t="s">
        <v>298</v>
      </c>
      <c s="34" t="s">
        <v>561</v>
      </c>
      <c s="35" t="s">
        <v>555</v>
      </c>
      <c s="6" t="s">
        <v>562</v>
      </c>
      <c s="36" t="s">
        <v>557</v>
      </c>
      <c s="37">
        <v>1362.54</v>
      </c>
      <c s="36">
        <v>0</v>
      </c>
      <c s="36">
        <f>ROUND(G283*H283,6)</f>
      </c>
      <c r="L283" s="38">
        <v>0</v>
      </c>
      <c s="32">
        <f>ROUND(ROUND(L283,2)*ROUND(G283,3),2)</f>
      </c>
      <c s="36" t="s">
        <v>55</v>
      </c>
      <c>
        <f>(M283*21)/100</f>
      </c>
      <c t="s">
        <v>28</v>
      </c>
    </row>
    <row r="284" spans="1:5" ht="12.75">
      <c r="A284" s="35" t="s">
        <v>56</v>
      </c>
      <c r="E284" s="39" t="s">
        <v>558</v>
      </c>
    </row>
    <row r="285" spans="1:5" ht="76.5">
      <c r="A285" s="35" t="s">
        <v>57</v>
      </c>
      <c r="E285" s="40" t="s">
        <v>3487</v>
      </c>
    </row>
    <row r="286" spans="1:5" ht="165.75">
      <c r="A286" t="s">
        <v>58</v>
      </c>
      <c r="E286" s="39" t="s">
        <v>3486</v>
      </c>
    </row>
    <row r="287" spans="1:16" ht="38.25">
      <c r="A287" t="s">
        <v>50</v>
      </c>
      <c s="34" t="s">
        <v>302</v>
      </c>
      <c s="34" t="s">
        <v>3488</v>
      </c>
      <c s="35" t="s">
        <v>555</v>
      </c>
      <c s="6" t="s">
        <v>3489</v>
      </c>
      <c s="36" t="s">
        <v>557</v>
      </c>
      <c s="37">
        <v>5730</v>
      </c>
      <c s="36">
        <v>0</v>
      </c>
      <c s="36">
        <f>ROUND(G287*H287,6)</f>
      </c>
      <c r="L287" s="38">
        <v>0</v>
      </c>
      <c s="32">
        <f>ROUND(ROUND(L287,2)*ROUND(G287,3),2)</f>
      </c>
      <c s="36" t="s">
        <v>55</v>
      </c>
      <c>
        <f>(M287*21)/100</f>
      </c>
      <c t="s">
        <v>28</v>
      </c>
    </row>
    <row r="288" spans="1:5" ht="38.25">
      <c r="A288" s="35" t="s">
        <v>56</v>
      </c>
      <c r="E288" s="39" t="s">
        <v>3490</v>
      </c>
    </row>
    <row r="289" spans="1:5" ht="25.5">
      <c r="A289" s="35" t="s">
        <v>57</v>
      </c>
      <c r="E289" s="40" t="s">
        <v>3491</v>
      </c>
    </row>
    <row r="290" spans="1:5" ht="165.75">
      <c r="A290" t="s">
        <v>58</v>
      </c>
      <c r="E290" s="39" t="s">
        <v>3486</v>
      </c>
    </row>
    <row r="291" spans="1:16" ht="38.25">
      <c r="A291" t="s">
        <v>50</v>
      </c>
      <c s="34" t="s">
        <v>306</v>
      </c>
      <c s="34" t="s">
        <v>3492</v>
      </c>
      <c s="35" t="s">
        <v>555</v>
      </c>
      <c s="6" t="s">
        <v>3493</v>
      </c>
      <c s="36" t="s">
        <v>557</v>
      </c>
      <c s="37">
        <v>5730</v>
      </c>
      <c s="36">
        <v>0</v>
      </c>
      <c s="36">
        <f>ROUND(G291*H291,6)</f>
      </c>
      <c r="L291" s="38">
        <v>0</v>
      </c>
      <c s="32">
        <f>ROUND(ROUND(L291,2)*ROUND(G291,3),2)</f>
      </c>
      <c s="36" t="s">
        <v>55</v>
      </c>
      <c>
        <f>(M291*21)/100</f>
      </c>
      <c t="s">
        <v>28</v>
      </c>
    </row>
    <row r="292" spans="1:5" ht="51">
      <c r="A292" s="35" t="s">
        <v>56</v>
      </c>
      <c r="E292" s="39" t="s">
        <v>570</v>
      </c>
    </row>
    <row r="293" spans="1:5" ht="25.5">
      <c r="A293" s="35" t="s">
        <v>57</v>
      </c>
      <c r="E293" s="40" t="s">
        <v>3491</v>
      </c>
    </row>
    <row r="294" spans="1:5" ht="165.75">
      <c r="A294" t="s">
        <v>58</v>
      </c>
      <c r="E294" s="39" t="s">
        <v>3486</v>
      </c>
    </row>
    <row r="295" spans="1:16" ht="25.5">
      <c r="A295" t="s">
        <v>50</v>
      </c>
      <c s="34" t="s">
        <v>310</v>
      </c>
      <c s="34" t="s">
        <v>2480</v>
      </c>
      <c s="35" t="s">
        <v>555</v>
      </c>
      <c s="6" t="s">
        <v>2481</v>
      </c>
      <c s="36" t="s">
        <v>557</v>
      </c>
      <c s="37">
        <v>46.2</v>
      </c>
      <c s="36">
        <v>0</v>
      </c>
      <c s="36">
        <f>ROUND(G295*H295,6)</f>
      </c>
      <c r="L295" s="38">
        <v>0</v>
      </c>
      <c s="32">
        <f>ROUND(ROUND(L295,2)*ROUND(G295,3),2)</f>
      </c>
      <c s="36" t="s">
        <v>55</v>
      </c>
      <c>
        <f>(M295*21)/100</f>
      </c>
      <c t="s">
        <v>28</v>
      </c>
    </row>
    <row r="296" spans="1:5" ht="25.5">
      <c r="A296" s="35" t="s">
        <v>56</v>
      </c>
      <c r="E296" s="39" t="s">
        <v>3494</v>
      </c>
    </row>
    <row r="297" spans="1:5" ht="51">
      <c r="A297" s="35" t="s">
        <v>57</v>
      </c>
      <c r="E297" s="40" t="s">
        <v>3495</v>
      </c>
    </row>
    <row r="298" spans="1:5" ht="165.75">
      <c r="A298" t="s">
        <v>58</v>
      </c>
      <c r="E298" s="39" t="s">
        <v>3486</v>
      </c>
    </row>
    <row r="299" spans="1:16" ht="38.25">
      <c r="A299" t="s">
        <v>50</v>
      </c>
      <c s="34" t="s">
        <v>314</v>
      </c>
      <c s="34" t="s">
        <v>3496</v>
      </c>
      <c s="35" t="s">
        <v>555</v>
      </c>
      <c s="6" t="s">
        <v>3497</v>
      </c>
      <c s="36" t="s">
        <v>557</v>
      </c>
      <c s="37">
        <v>13</v>
      </c>
      <c s="36">
        <v>0</v>
      </c>
      <c s="36">
        <f>ROUND(G299*H299,6)</f>
      </c>
      <c r="L299" s="38">
        <v>0</v>
      </c>
      <c s="32">
        <f>ROUND(ROUND(L299,2)*ROUND(G299,3),2)</f>
      </c>
      <c s="36" t="s">
        <v>55</v>
      </c>
      <c>
        <f>(M299*21)/100</f>
      </c>
      <c t="s">
        <v>28</v>
      </c>
    </row>
    <row r="300" spans="1:5" ht="38.25">
      <c r="A300" s="35" t="s">
        <v>56</v>
      </c>
      <c r="E300" s="39" t="s">
        <v>3498</v>
      </c>
    </row>
    <row r="301" spans="1:5" ht="63.75">
      <c r="A301" s="35" t="s">
        <v>57</v>
      </c>
      <c r="E301" s="40" t="s">
        <v>3499</v>
      </c>
    </row>
    <row r="302" spans="1:5" ht="165.75">
      <c r="A302" t="s">
        <v>58</v>
      </c>
      <c r="E302" s="39" t="s">
        <v>3500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2809</v>
      </c>
      <c s="41">
        <f>Rekapitulace!C48</f>
      </c>
      <c s="20" t="s">
        <v>0</v>
      </c>
      <c t="s">
        <v>23</v>
      </c>
      <c t="s">
        <v>28</v>
      </c>
    </row>
    <row r="4" spans="1:16" ht="32" customHeight="1">
      <c r="A4" s="24" t="s">
        <v>20</v>
      </c>
      <c s="25" t="s">
        <v>29</v>
      </c>
      <c s="27" t="s">
        <v>2809</v>
      </c>
      <c r="E4" s="26" t="s">
        <v>2810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COUNTIFS(L8:L57,"=0",A8:A57,"P")+COUNTIFS(L8:L57,"",A8:A57,"P")+SUM(Q8:Q57)</f>
      </c>
    </row>
    <row r="8" spans="1:13" ht="12.75">
      <c r="A8" t="s">
        <v>45</v>
      </c>
      <c r="C8" s="28" t="s">
        <v>3503</v>
      </c>
      <c r="E8" s="30" t="s">
        <v>3502</v>
      </c>
      <c r="J8" s="29">
        <f>0+J9+J18+J23+J44</f>
      </c>
      <c s="29">
        <f>0+K9+K18+K23+K44</f>
      </c>
      <c s="29">
        <f>0+L9+L18+L23+L44</f>
      </c>
      <c s="29">
        <f>0+M9+M18+M23+M44</f>
      </c>
    </row>
    <row r="9" spans="1:13" ht="12.75">
      <c r="A9" t="s">
        <v>47</v>
      </c>
      <c r="C9" s="31" t="s">
        <v>51</v>
      </c>
      <c r="E9" s="33" t="s">
        <v>60</v>
      </c>
      <c r="J9" s="32">
        <f>0</f>
      </c>
      <c s="32">
        <f>0</f>
      </c>
      <c s="32">
        <f>0+L10+L14</f>
      </c>
      <c s="32">
        <f>0+M10+M14</f>
      </c>
    </row>
    <row r="10" spans="1:16" ht="12.75">
      <c r="A10" t="s">
        <v>50</v>
      </c>
      <c s="34" t="s">
        <v>51</v>
      </c>
      <c s="34" t="s">
        <v>3504</v>
      </c>
      <c s="35" t="s">
        <v>5</v>
      </c>
      <c s="6" t="s">
        <v>3505</v>
      </c>
      <c s="36" t="s">
        <v>63</v>
      </c>
      <c s="37">
        <v>373.5</v>
      </c>
      <c s="36">
        <v>0</v>
      </c>
      <c s="36">
        <f>ROUND(G10*H10,6)</f>
      </c>
      <c r="L10" s="38">
        <v>0</v>
      </c>
      <c s="32">
        <f>ROUND(ROUND(L10,2)*ROUND(G10,3),2)</f>
      </c>
      <c s="36" t="s">
        <v>970</v>
      </c>
      <c>
        <f>(M10*21)/100</f>
      </c>
      <c t="s">
        <v>28</v>
      </c>
    </row>
    <row r="11" spans="1:5" ht="12.75">
      <c r="A11" s="35" t="s">
        <v>56</v>
      </c>
      <c r="E11" s="39" t="s">
        <v>5</v>
      </c>
    </row>
    <row r="12" spans="1:5" ht="12.75">
      <c r="A12" s="35" t="s">
        <v>57</v>
      </c>
      <c r="E12" s="40" t="s">
        <v>3506</v>
      </c>
    </row>
    <row r="13" spans="1:5" ht="306">
      <c r="A13" t="s">
        <v>58</v>
      </c>
      <c r="E13" s="39" t="s">
        <v>3507</v>
      </c>
    </row>
    <row r="14" spans="1:16" ht="12.75">
      <c r="A14" t="s">
        <v>50</v>
      </c>
      <c s="34" t="s">
        <v>28</v>
      </c>
      <c s="34" t="s">
        <v>61</v>
      </c>
      <c s="35" t="s">
        <v>5</v>
      </c>
      <c s="6" t="s">
        <v>62</v>
      </c>
      <c s="36" t="s">
        <v>63</v>
      </c>
      <c s="37">
        <v>373.5</v>
      </c>
      <c s="36">
        <v>0</v>
      </c>
      <c s="36">
        <f>ROUND(G14*H14,6)</f>
      </c>
      <c r="L14" s="38">
        <v>0</v>
      </c>
      <c s="32">
        <f>ROUND(ROUND(L14,2)*ROUND(G14,3),2)</f>
      </c>
      <c s="36" t="s">
        <v>970</v>
      </c>
      <c>
        <f>(M14*21)/100</f>
      </c>
      <c t="s">
        <v>28</v>
      </c>
    </row>
    <row r="15" spans="1:5" ht="12.75">
      <c r="A15" s="35" t="s">
        <v>56</v>
      </c>
      <c r="E15" s="39" t="s">
        <v>5</v>
      </c>
    </row>
    <row r="16" spans="1:5" ht="12.75">
      <c r="A16" s="35" t="s">
        <v>57</v>
      </c>
      <c r="E16" s="40" t="s">
        <v>3506</v>
      </c>
    </row>
    <row r="17" spans="1:5" ht="229.5">
      <c r="A17" t="s">
        <v>58</v>
      </c>
      <c r="E17" s="39" t="s">
        <v>1611</v>
      </c>
    </row>
    <row r="18" spans="1:13" ht="12.75">
      <c r="A18" t="s">
        <v>47</v>
      </c>
      <c r="C18" s="31" t="s">
        <v>65</v>
      </c>
      <c r="E18" s="33" t="s">
        <v>3308</v>
      </c>
      <c r="J18" s="32">
        <f>0</f>
      </c>
      <c s="32">
        <f>0</f>
      </c>
      <c s="32">
        <f>0+L19</f>
      </c>
      <c s="32">
        <f>0+M19</f>
      </c>
    </row>
    <row r="19" spans="1:16" ht="12.75">
      <c r="A19" t="s">
        <v>50</v>
      </c>
      <c s="34" t="s">
        <v>26</v>
      </c>
      <c s="34" t="s">
        <v>3508</v>
      </c>
      <c s="35" t="s">
        <v>5</v>
      </c>
      <c s="6" t="s">
        <v>3509</v>
      </c>
      <c s="36" t="s">
        <v>63</v>
      </c>
      <c s="37">
        <v>402</v>
      </c>
      <c s="36">
        <v>0</v>
      </c>
      <c s="36">
        <f>ROUND(G19*H19,6)</f>
      </c>
      <c r="L19" s="38">
        <v>0</v>
      </c>
      <c s="32">
        <f>ROUND(ROUND(L19,2)*ROUND(G19,3),2)</f>
      </c>
      <c s="36" t="s">
        <v>970</v>
      </c>
      <c>
        <f>(M19*21)/100</f>
      </c>
      <c t="s">
        <v>28</v>
      </c>
    </row>
    <row r="20" spans="1:5" ht="12.75">
      <c r="A20" s="35" t="s">
        <v>56</v>
      </c>
      <c r="E20" s="39" t="s">
        <v>5</v>
      </c>
    </row>
    <row r="21" spans="1:5" ht="12.75">
      <c r="A21" s="35" t="s">
        <v>57</v>
      </c>
      <c r="E21" s="40" t="s">
        <v>3510</v>
      </c>
    </row>
    <row r="22" spans="1:5" ht="38.25">
      <c r="A22" t="s">
        <v>58</v>
      </c>
      <c r="E22" s="39" t="s">
        <v>3511</v>
      </c>
    </row>
    <row r="23" spans="1:13" ht="12.75">
      <c r="A23" t="s">
        <v>47</v>
      </c>
      <c r="C23" s="31" t="s">
        <v>87</v>
      </c>
      <c r="E23" s="33" t="s">
        <v>1506</v>
      </c>
      <c r="J23" s="32">
        <f>0</f>
      </c>
      <c s="32">
        <f>0</f>
      </c>
      <c s="32">
        <f>0+L24+L28+L32+L36+L40</f>
      </c>
      <c s="32">
        <f>0+M24+M28+M32+M36+M40</f>
      </c>
    </row>
    <row r="24" spans="1:16" ht="12.75">
      <c r="A24" t="s">
        <v>50</v>
      </c>
      <c s="34" t="s">
        <v>65</v>
      </c>
      <c s="34" t="s">
        <v>3512</v>
      </c>
      <c s="35" t="s">
        <v>5</v>
      </c>
      <c s="6" t="s">
        <v>3513</v>
      </c>
      <c s="36" t="s">
        <v>79</v>
      </c>
      <c s="37">
        <v>78.4</v>
      </c>
      <c s="36">
        <v>0</v>
      </c>
      <c s="36">
        <f>ROUND(G24*H24,6)</f>
      </c>
      <c r="L24" s="38">
        <v>0</v>
      </c>
      <c s="32">
        <f>ROUND(ROUND(L24,2)*ROUND(G24,3),2)</f>
      </c>
      <c s="36" t="s">
        <v>970</v>
      </c>
      <c>
        <f>(M24*21)/100</f>
      </c>
      <c t="s">
        <v>28</v>
      </c>
    </row>
    <row r="25" spans="1:5" ht="12.75">
      <c r="A25" s="35" t="s">
        <v>56</v>
      </c>
      <c r="E25" s="39" t="s">
        <v>5</v>
      </c>
    </row>
    <row r="26" spans="1:5" ht="12.75">
      <c r="A26" s="35" t="s">
        <v>57</v>
      </c>
      <c r="E26" s="40" t="s">
        <v>3514</v>
      </c>
    </row>
    <row r="27" spans="1:5" ht="38.25">
      <c r="A27" t="s">
        <v>58</v>
      </c>
      <c r="E27" s="39" t="s">
        <v>3515</v>
      </c>
    </row>
    <row r="28" spans="1:16" ht="12.75">
      <c r="A28" t="s">
        <v>50</v>
      </c>
      <c s="34" t="s">
        <v>72</v>
      </c>
      <c s="34" t="s">
        <v>3516</v>
      </c>
      <c s="35" t="s">
        <v>5</v>
      </c>
      <c s="6" t="s">
        <v>3517</v>
      </c>
      <c s="36" t="s">
        <v>63</v>
      </c>
      <c s="37">
        <v>161.01</v>
      </c>
      <c s="36">
        <v>0</v>
      </c>
      <c s="36">
        <f>ROUND(G28*H28,6)</f>
      </c>
      <c r="L28" s="38">
        <v>0</v>
      </c>
      <c s="32">
        <f>ROUND(ROUND(L28,2)*ROUND(G28,3),2)</f>
      </c>
      <c s="36" t="s">
        <v>970</v>
      </c>
      <c>
        <f>(M28*21)/100</f>
      </c>
      <c t="s">
        <v>28</v>
      </c>
    </row>
    <row r="29" spans="1:5" ht="12.75">
      <c r="A29" s="35" t="s">
        <v>56</v>
      </c>
      <c r="E29" s="39" t="s">
        <v>5</v>
      </c>
    </row>
    <row r="30" spans="1:5" ht="12.75">
      <c r="A30" s="35" t="s">
        <v>57</v>
      </c>
      <c r="E30" s="40" t="s">
        <v>3518</v>
      </c>
    </row>
    <row r="31" spans="1:5" ht="114.75">
      <c r="A31" t="s">
        <v>58</v>
      </c>
      <c r="E31" s="39" t="s">
        <v>3519</v>
      </c>
    </row>
    <row r="32" spans="1:16" ht="12.75">
      <c r="A32" t="s">
        <v>50</v>
      </c>
      <c s="34" t="s">
        <v>27</v>
      </c>
      <c s="34" t="s">
        <v>3520</v>
      </c>
      <c s="35" t="s">
        <v>5</v>
      </c>
      <c s="6" t="s">
        <v>3521</v>
      </c>
      <c s="36" t="s">
        <v>63</v>
      </c>
      <c s="37">
        <v>45</v>
      </c>
      <c s="36">
        <v>0</v>
      </c>
      <c s="36">
        <f>ROUND(G32*H32,6)</f>
      </c>
      <c r="L32" s="38">
        <v>0</v>
      </c>
      <c s="32">
        <f>ROUND(ROUND(L32,2)*ROUND(G32,3),2)</f>
      </c>
      <c s="36" t="s">
        <v>970</v>
      </c>
      <c>
        <f>(M32*21)/100</f>
      </c>
      <c t="s">
        <v>28</v>
      </c>
    </row>
    <row r="33" spans="1:5" ht="12.75">
      <c r="A33" s="35" t="s">
        <v>56</v>
      </c>
      <c r="E33" s="39" t="s">
        <v>5</v>
      </c>
    </row>
    <row r="34" spans="1:5" ht="12.75">
      <c r="A34" s="35" t="s">
        <v>57</v>
      </c>
      <c r="E34" s="40" t="s">
        <v>3522</v>
      </c>
    </row>
    <row r="35" spans="1:5" ht="114.75">
      <c r="A35" t="s">
        <v>58</v>
      </c>
      <c r="E35" s="39" t="s">
        <v>3519</v>
      </c>
    </row>
    <row r="36" spans="1:16" ht="12.75">
      <c r="A36" t="s">
        <v>50</v>
      </c>
      <c s="34" t="s">
        <v>70</v>
      </c>
      <c s="34" t="s">
        <v>3456</v>
      </c>
      <c s="35" t="s">
        <v>5</v>
      </c>
      <c s="6" t="s">
        <v>3457</v>
      </c>
      <c s="36" t="s">
        <v>63</v>
      </c>
      <c s="37">
        <v>115.872</v>
      </c>
      <c s="36">
        <v>0</v>
      </c>
      <c s="36">
        <f>ROUND(G36*H36,6)</f>
      </c>
      <c r="L36" s="38">
        <v>0</v>
      </c>
      <c s="32">
        <f>ROUND(ROUND(L36,2)*ROUND(G36,3),2)</f>
      </c>
      <c s="36" t="s">
        <v>970</v>
      </c>
      <c>
        <f>(M36*21)/100</f>
      </c>
      <c t="s">
        <v>28</v>
      </c>
    </row>
    <row r="37" spans="1:5" ht="12.75">
      <c r="A37" s="35" t="s">
        <v>56</v>
      </c>
      <c r="E37" s="39" t="s">
        <v>5</v>
      </c>
    </row>
    <row r="38" spans="1:5" ht="12.75">
      <c r="A38" s="35" t="s">
        <v>57</v>
      </c>
      <c r="E38" s="40" t="s">
        <v>3523</v>
      </c>
    </row>
    <row r="39" spans="1:5" ht="114.75">
      <c r="A39" t="s">
        <v>58</v>
      </c>
      <c r="E39" s="39" t="s">
        <v>3519</v>
      </c>
    </row>
    <row r="40" spans="1:16" ht="12.75">
      <c r="A40" t="s">
        <v>50</v>
      </c>
      <c s="34" t="s">
        <v>83</v>
      </c>
      <c s="34" t="s">
        <v>3524</v>
      </c>
      <c s="35" t="s">
        <v>5</v>
      </c>
      <c s="6" t="s">
        <v>3525</v>
      </c>
      <c s="36" t="s">
        <v>68</v>
      </c>
      <c s="37">
        <v>262.7</v>
      </c>
      <c s="36">
        <v>0</v>
      </c>
      <c s="36">
        <f>ROUND(G40*H40,6)</f>
      </c>
      <c r="L40" s="38">
        <v>0</v>
      </c>
      <c s="32">
        <f>ROUND(ROUND(L40,2)*ROUND(G40,3),2)</f>
      </c>
      <c s="36" t="s">
        <v>970</v>
      </c>
      <c>
        <f>(M40*21)/100</f>
      </c>
      <c t="s">
        <v>28</v>
      </c>
    </row>
    <row r="41" spans="1:5" ht="12.75">
      <c r="A41" s="35" t="s">
        <v>56</v>
      </c>
      <c r="E41" s="39" t="s">
        <v>5</v>
      </c>
    </row>
    <row r="42" spans="1:5" ht="12.75">
      <c r="A42" s="35" t="s">
        <v>57</v>
      </c>
      <c r="E42" s="40" t="s">
        <v>3526</v>
      </c>
    </row>
    <row r="43" spans="1:5" ht="76.5">
      <c r="A43" t="s">
        <v>58</v>
      </c>
      <c r="E43" s="39" t="s">
        <v>3527</v>
      </c>
    </row>
    <row r="44" spans="1:13" ht="12.75">
      <c r="A44" t="s">
        <v>47</v>
      </c>
      <c r="C44" s="31" t="s">
        <v>551</v>
      </c>
      <c r="E44" s="33" t="s">
        <v>552</v>
      </c>
      <c r="J44" s="32">
        <f>0</f>
      </c>
      <c s="32">
        <f>0</f>
      </c>
      <c s="32">
        <f>0+L45+L49+L53+L57</f>
      </c>
      <c s="32">
        <f>0+M45+M49+M53+M57</f>
      </c>
    </row>
    <row r="45" spans="1:16" ht="25.5">
      <c r="A45" t="s">
        <v>50</v>
      </c>
      <c s="34" t="s">
        <v>87</v>
      </c>
      <c s="34" t="s">
        <v>1182</v>
      </c>
      <c s="35" t="s">
        <v>555</v>
      </c>
      <c s="6" t="s">
        <v>1183</v>
      </c>
      <c s="36" t="s">
        <v>557</v>
      </c>
      <c s="37">
        <v>289.818</v>
      </c>
      <c s="36">
        <v>0</v>
      </c>
      <c s="36">
        <f>ROUND(G45*H45,6)</f>
      </c>
      <c r="L45" s="38">
        <v>0</v>
      </c>
      <c s="32">
        <f>ROUND(ROUND(L45,2)*ROUND(G45,3),2)</f>
      </c>
      <c s="36" t="s">
        <v>970</v>
      </c>
      <c>
        <f>(M45*21)/100</f>
      </c>
      <c t="s">
        <v>28</v>
      </c>
    </row>
    <row r="46" spans="1:5" ht="12.75">
      <c r="A46" s="35" t="s">
        <v>56</v>
      </c>
      <c r="E46" s="39" t="s">
        <v>558</v>
      </c>
    </row>
    <row r="47" spans="1:5" ht="12.75">
      <c r="A47" s="35" t="s">
        <v>57</v>
      </c>
      <c r="E47" s="40" t="s">
        <v>3528</v>
      </c>
    </row>
    <row r="48" spans="1:5" ht="165.75">
      <c r="A48" t="s">
        <v>58</v>
      </c>
      <c r="E48" s="39" t="s">
        <v>3529</v>
      </c>
    </row>
    <row r="49" spans="1:16" ht="38.25">
      <c r="A49" t="s">
        <v>50</v>
      </c>
      <c s="34" t="s">
        <v>91</v>
      </c>
      <c s="34" t="s">
        <v>561</v>
      </c>
      <c s="35" t="s">
        <v>555</v>
      </c>
      <c s="6" t="s">
        <v>562</v>
      </c>
      <c s="36" t="s">
        <v>557</v>
      </c>
      <c s="37">
        <v>353.918</v>
      </c>
      <c s="36">
        <v>0</v>
      </c>
      <c s="36">
        <f>ROUND(G49*H49,6)</f>
      </c>
      <c r="L49" s="38">
        <v>0</v>
      </c>
      <c s="32">
        <f>ROUND(ROUND(L49,2)*ROUND(G49,3),2)</f>
      </c>
      <c s="36" t="s">
        <v>970</v>
      </c>
      <c>
        <f>(M49*21)/100</f>
      </c>
      <c t="s">
        <v>28</v>
      </c>
    </row>
    <row r="50" spans="1:5" ht="12.75">
      <c r="A50" s="35" t="s">
        <v>56</v>
      </c>
      <c r="E50" s="39" t="s">
        <v>558</v>
      </c>
    </row>
    <row r="51" spans="1:5" ht="12.75">
      <c r="A51" s="35" t="s">
        <v>57</v>
      </c>
      <c r="E51" s="40" t="s">
        <v>3530</v>
      </c>
    </row>
    <row r="52" spans="1:5" ht="165.75">
      <c r="A52" t="s">
        <v>58</v>
      </c>
      <c r="E52" s="39" t="s">
        <v>3529</v>
      </c>
    </row>
    <row r="53" spans="1:16" ht="38.25">
      <c r="A53" t="s">
        <v>50</v>
      </c>
      <c s="34" t="s">
        <v>95</v>
      </c>
      <c s="34" t="s">
        <v>3531</v>
      </c>
      <c s="35" t="s">
        <v>555</v>
      </c>
      <c s="6" t="s">
        <v>3532</v>
      </c>
      <c s="36" t="s">
        <v>557</v>
      </c>
      <c s="37">
        <v>82.751</v>
      </c>
      <c s="36">
        <v>0</v>
      </c>
      <c s="36">
        <f>ROUND(G53*H53,6)</f>
      </c>
      <c r="L53" s="38">
        <v>0</v>
      </c>
      <c s="32">
        <f>ROUND(ROUND(L53,2)*ROUND(G53,3),2)</f>
      </c>
      <c s="36" t="s">
        <v>970</v>
      </c>
      <c>
        <f>(M53*21)/100</f>
      </c>
      <c t="s">
        <v>28</v>
      </c>
    </row>
    <row r="54" spans="1:5" ht="51">
      <c r="A54" s="35" t="s">
        <v>56</v>
      </c>
      <c r="E54" s="39" t="s">
        <v>3533</v>
      </c>
    </row>
    <row r="55" spans="1:5" ht="12.75">
      <c r="A55" s="35" t="s">
        <v>57</v>
      </c>
      <c r="E55" s="40" t="s">
        <v>3534</v>
      </c>
    </row>
    <row r="56" spans="1:5" ht="165.75">
      <c r="A56" t="s">
        <v>58</v>
      </c>
      <c r="E56" s="39" t="s">
        <v>3529</v>
      </c>
    </row>
    <row r="57" spans="1:16" ht="25.5">
      <c r="A57" t="s">
        <v>50</v>
      </c>
      <c s="34" t="s">
        <v>99</v>
      </c>
      <c s="34" t="s">
        <v>2480</v>
      </c>
      <c s="35" t="s">
        <v>555</v>
      </c>
      <c s="6" t="s">
        <v>2481</v>
      </c>
      <c s="36" t="s">
        <v>557</v>
      </c>
      <c s="37">
        <v>1.568</v>
      </c>
      <c s="36">
        <v>0</v>
      </c>
      <c s="36">
        <f>ROUND(G57*H57,6)</f>
      </c>
      <c r="L57" s="38">
        <v>0</v>
      </c>
      <c s="32">
        <f>ROUND(ROUND(L57,2)*ROUND(G57,3),2)</f>
      </c>
      <c s="36" t="s">
        <v>970</v>
      </c>
      <c>
        <f>(M57*21)/100</f>
      </c>
      <c t="s">
        <v>28</v>
      </c>
    </row>
    <row r="58" spans="1:5" ht="25.5">
      <c r="A58" s="35" t="s">
        <v>56</v>
      </c>
      <c r="E58" s="39" t="s">
        <v>3535</v>
      </c>
    </row>
    <row r="59" spans="1:5" ht="12.75">
      <c r="A59" s="35" t="s">
        <v>57</v>
      </c>
      <c r="E59" s="40" t="s">
        <v>3536</v>
      </c>
    </row>
    <row r="60" spans="1:5" ht="165.75">
      <c r="A60" t="s">
        <v>58</v>
      </c>
      <c r="E60"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2809</v>
      </c>
      <c s="41">
        <f>Rekapitulace!C48</f>
      </c>
      <c s="20" t="s">
        <v>0</v>
      </c>
      <c t="s">
        <v>23</v>
      </c>
      <c t="s">
        <v>28</v>
      </c>
    </row>
    <row r="4" spans="1:16" ht="32" customHeight="1">
      <c r="A4" s="24" t="s">
        <v>20</v>
      </c>
      <c s="25" t="s">
        <v>29</v>
      </c>
      <c s="27" t="s">
        <v>2809</v>
      </c>
      <c r="E4" s="26" t="s">
        <v>2810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COUNTIFS(L8:L154,"=0",A8:A154,"P")+COUNTIFS(L8:L154,"",A8:A154,"P")+SUM(Q8:Q154)</f>
      </c>
    </row>
    <row r="8" spans="1:13" ht="12.75">
      <c r="A8" t="s">
        <v>45</v>
      </c>
      <c r="C8" s="28" t="s">
        <v>3539</v>
      </c>
      <c r="E8" s="30" t="s">
        <v>3538</v>
      </c>
      <c r="J8" s="29">
        <f>0+J9+J14+J59+J84+J89+J102+J127+J132+J145</f>
      </c>
      <c s="29">
        <f>0+K9+K14+K59+K84+K89+K102+K127+K132+K145</f>
      </c>
      <c s="29">
        <f>0+L9+L14+L59+L84+L89+L102+L127+L132+L145</f>
      </c>
      <c s="29">
        <f>0+M9+M14+M59+M84+M89+M102+M127+M132+M145</f>
      </c>
    </row>
    <row r="9" spans="1:13" ht="12.75">
      <c r="A9" t="s">
        <v>47</v>
      </c>
      <c r="C9" s="31" t="s">
        <v>48</v>
      </c>
      <c r="E9" s="33" t="s">
        <v>49</v>
      </c>
      <c r="J9" s="32">
        <f>0</f>
      </c>
      <c s="32">
        <f>0</f>
      </c>
      <c s="32">
        <f>0+L10</f>
      </c>
      <c s="32">
        <f>0+M10</f>
      </c>
    </row>
    <row r="10" spans="1:16" ht="12.75">
      <c r="A10" t="s">
        <v>50</v>
      </c>
      <c s="34" t="s">
        <v>51</v>
      </c>
      <c s="34" t="s">
        <v>2818</v>
      </c>
      <c s="35" t="s">
        <v>5</v>
      </c>
      <c s="6" t="s">
        <v>2819</v>
      </c>
      <c s="36" t="s">
        <v>54</v>
      </c>
      <c s="37">
        <v>750</v>
      </c>
      <c s="36">
        <v>0</v>
      </c>
      <c s="36">
        <f>ROUND(G10*H10,6)</f>
      </c>
      <c r="L10" s="38">
        <v>0</v>
      </c>
      <c s="32">
        <f>ROUND(ROUND(L10,2)*ROUND(G10,3),2)</f>
      </c>
      <c s="36" t="s">
        <v>55</v>
      </c>
      <c>
        <f>(M10*21)/100</f>
      </c>
      <c t="s">
        <v>28</v>
      </c>
    </row>
    <row r="11" spans="1:5" ht="12.75">
      <c r="A11" s="35" t="s">
        <v>56</v>
      </c>
      <c r="E11" s="39" t="s">
        <v>5</v>
      </c>
    </row>
    <row r="12" spans="1:5" ht="12.75">
      <c r="A12" s="35" t="s">
        <v>57</v>
      </c>
      <c r="E12" s="40" t="s">
        <v>3540</v>
      </c>
    </row>
    <row r="13" spans="1:5" ht="12.75">
      <c r="A13" t="s">
        <v>58</v>
      </c>
      <c r="E13" s="39" t="s">
        <v>1410</v>
      </c>
    </row>
    <row r="14" spans="1:13" ht="12.75">
      <c r="A14" t="s">
        <v>47</v>
      </c>
      <c r="C14" s="31" t="s">
        <v>51</v>
      </c>
      <c r="E14" s="33" t="s">
        <v>60</v>
      </c>
      <c r="J14" s="32">
        <f>0</f>
      </c>
      <c s="32">
        <f>0</f>
      </c>
      <c s="32">
        <f>0+L15+L19+L23+L27+L31+L35+L39+L43+L47+L51+L55</f>
      </c>
      <c s="32">
        <f>0+M15+M19+M23+M27+M31+M35+M39+M43+M47+M51+M55</f>
      </c>
    </row>
    <row r="15" spans="1:16" ht="12.75">
      <c r="A15" t="s">
        <v>50</v>
      </c>
      <c s="34" t="s">
        <v>28</v>
      </c>
      <c s="34" t="s">
        <v>3206</v>
      </c>
      <c s="35" t="s">
        <v>5</v>
      </c>
      <c s="6" t="s">
        <v>3207</v>
      </c>
      <c s="36" t="s">
        <v>68</v>
      </c>
      <c s="37">
        <v>8009</v>
      </c>
      <c s="36">
        <v>0</v>
      </c>
      <c s="36">
        <f>ROUND(G15*H15,6)</f>
      </c>
      <c r="L15" s="38">
        <v>0</v>
      </c>
      <c s="32">
        <f>ROUND(ROUND(L15,2)*ROUND(G15,3),2)</f>
      </c>
      <c s="36" t="s">
        <v>55</v>
      </c>
      <c>
        <f>(M15*21)/100</f>
      </c>
      <c t="s">
        <v>28</v>
      </c>
    </row>
    <row r="16" spans="1:5" ht="12.75">
      <c r="A16" s="35" t="s">
        <v>56</v>
      </c>
      <c r="E16" s="39" t="s">
        <v>5</v>
      </c>
    </row>
    <row r="17" spans="1:5" ht="12.75">
      <c r="A17" s="35" t="s">
        <v>57</v>
      </c>
      <c r="E17" s="40" t="s">
        <v>3541</v>
      </c>
    </row>
    <row r="18" spans="1:5" ht="12.75">
      <c r="A18" t="s">
        <v>58</v>
      </c>
      <c r="E18" s="39" t="s">
        <v>3210</v>
      </c>
    </row>
    <row r="19" spans="1:16" ht="12.75">
      <c r="A19" t="s">
        <v>50</v>
      </c>
      <c s="34" t="s">
        <v>26</v>
      </c>
      <c s="34" t="s">
        <v>3542</v>
      </c>
      <c s="35" t="s">
        <v>5</v>
      </c>
      <c s="6" t="s">
        <v>3543</v>
      </c>
      <c s="36" t="s">
        <v>63</v>
      </c>
      <c s="37">
        <v>8598</v>
      </c>
      <c s="36">
        <v>0</v>
      </c>
      <c s="36">
        <f>ROUND(G19*H19,6)</f>
      </c>
      <c r="L19" s="38">
        <v>0</v>
      </c>
      <c s="32">
        <f>ROUND(ROUND(L19,2)*ROUND(G19,3),2)</f>
      </c>
      <c s="36" t="s">
        <v>55</v>
      </c>
      <c>
        <f>(M19*21)/100</f>
      </c>
      <c t="s">
        <v>28</v>
      </c>
    </row>
    <row r="20" spans="1:5" ht="12.75">
      <c r="A20" s="35" t="s">
        <v>56</v>
      </c>
      <c r="E20" s="39" t="s">
        <v>5</v>
      </c>
    </row>
    <row r="21" spans="1:5" ht="12.75">
      <c r="A21" s="35" t="s">
        <v>57</v>
      </c>
      <c r="E21" s="40" t="s">
        <v>3544</v>
      </c>
    </row>
    <row r="22" spans="1:5" ht="242.25">
      <c r="A22" t="s">
        <v>58</v>
      </c>
      <c r="E22" s="39" t="s">
        <v>3545</v>
      </c>
    </row>
    <row r="23" spans="1:16" ht="12.75">
      <c r="A23" t="s">
        <v>50</v>
      </c>
      <c s="34" t="s">
        <v>65</v>
      </c>
      <c s="34" t="s">
        <v>3221</v>
      </c>
      <c s="35" t="s">
        <v>5</v>
      </c>
      <c s="6" t="s">
        <v>3222</v>
      </c>
      <c s="36" t="s">
        <v>63</v>
      </c>
      <c s="37">
        <v>8598</v>
      </c>
      <c s="36">
        <v>0</v>
      </c>
      <c s="36">
        <f>ROUND(G23*H23,6)</f>
      </c>
      <c r="L23" s="38">
        <v>0</v>
      </c>
      <c s="32">
        <f>ROUND(ROUND(L23,2)*ROUND(G23,3),2)</f>
      </c>
      <c s="36" t="s">
        <v>55</v>
      </c>
      <c>
        <f>(M23*21)/100</f>
      </c>
      <c t="s">
        <v>28</v>
      </c>
    </row>
    <row r="24" spans="1:5" ht="12.75">
      <c r="A24" s="35" t="s">
        <v>56</v>
      </c>
      <c r="E24" s="39" t="s">
        <v>5</v>
      </c>
    </row>
    <row r="25" spans="1:5" ht="12.75">
      <c r="A25" s="35" t="s">
        <v>57</v>
      </c>
      <c r="E25" s="40" t="s">
        <v>3544</v>
      </c>
    </row>
    <row r="26" spans="1:5" ht="369.75">
      <c r="A26" t="s">
        <v>58</v>
      </c>
      <c r="E26" s="39" t="s">
        <v>3546</v>
      </c>
    </row>
    <row r="27" spans="1:16" ht="12.75">
      <c r="A27" t="s">
        <v>50</v>
      </c>
      <c s="34" t="s">
        <v>72</v>
      </c>
      <c s="34" t="s">
        <v>3547</v>
      </c>
      <c s="35" t="s">
        <v>5</v>
      </c>
      <c s="6" t="s">
        <v>3548</v>
      </c>
      <c s="36" t="s">
        <v>63</v>
      </c>
      <c s="37">
        <v>10323</v>
      </c>
      <c s="36">
        <v>0</v>
      </c>
      <c s="36">
        <f>ROUND(G27*H27,6)</f>
      </c>
      <c r="L27" s="38">
        <v>0</v>
      </c>
      <c s="32">
        <f>ROUND(ROUND(L27,2)*ROUND(G27,3),2)</f>
      </c>
      <c s="36" t="s">
        <v>55</v>
      </c>
      <c>
        <f>(M27*21)/100</f>
      </c>
      <c t="s">
        <v>28</v>
      </c>
    </row>
    <row r="28" spans="1:5" ht="12.75">
      <c r="A28" s="35" t="s">
        <v>56</v>
      </c>
      <c r="E28" s="39" t="s">
        <v>5</v>
      </c>
    </row>
    <row r="29" spans="1:5" ht="51">
      <c r="A29" s="35" t="s">
        <v>57</v>
      </c>
      <c r="E29" s="40" t="s">
        <v>3549</v>
      </c>
    </row>
    <row r="30" spans="1:5" ht="306">
      <c r="A30" t="s">
        <v>58</v>
      </c>
      <c r="E30" s="39" t="s">
        <v>3550</v>
      </c>
    </row>
    <row r="31" spans="1:16" ht="12.75">
      <c r="A31" t="s">
        <v>50</v>
      </c>
      <c s="34" t="s">
        <v>27</v>
      </c>
      <c s="34" t="s">
        <v>3231</v>
      </c>
      <c s="35" t="s">
        <v>5</v>
      </c>
      <c s="6" t="s">
        <v>3232</v>
      </c>
      <c s="36" t="s">
        <v>63</v>
      </c>
      <c s="37">
        <v>1348</v>
      </c>
      <c s="36">
        <v>0</v>
      </c>
      <c s="36">
        <f>ROUND(G31*H31,6)</f>
      </c>
      <c r="L31" s="38">
        <v>0</v>
      </c>
      <c s="32">
        <f>ROUND(ROUND(L31,2)*ROUND(G31,3),2)</f>
      </c>
      <c s="36" t="s">
        <v>55</v>
      </c>
      <c>
        <f>(M31*21)/100</f>
      </c>
      <c t="s">
        <v>28</v>
      </c>
    </row>
    <row r="32" spans="1:5" ht="12.75">
      <c r="A32" s="35" t="s">
        <v>56</v>
      </c>
      <c r="E32" s="39" t="s">
        <v>5</v>
      </c>
    </row>
    <row r="33" spans="1:5" ht="12.75">
      <c r="A33" s="35" t="s">
        <v>57</v>
      </c>
      <c r="E33" s="40" t="s">
        <v>3551</v>
      </c>
    </row>
    <row r="34" spans="1:5" ht="293.25">
      <c r="A34" t="s">
        <v>58</v>
      </c>
      <c r="E34" s="39" t="s">
        <v>3552</v>
      </c>
    </row>
    <row r="35" spans="1:16" ht="12.75">
      <c r="A35" t="s">
        <v>50</v>
      </c>
      <c s="34" t="s">
        <v>70</v>
      </c>
      <c s="34" t="s">
        <v>3553</v>
      </c>
      <c s="35" t="s">
        <v>5</v>
      </c>
      <c s="6" t="s">
        <v>3554</v>
      </c>
      <c s="36" t="s">
        <v>79</v>
      </c>
      <c s="37">
        <v>288</v>
      </c>
      <c s="36">
        <v>0</v>
      </c>
      <c s="36">
        <f>ROUND(G35*H35,6)</f>
      </c>
      <c r="L35" s="38">
        <v>0</v>
      </c>
      <c s="32">
        <f>ROUND(ROUND(L35,2)*ROUND(G35,3),2)</f>
      </c>
      <c s="36" t="s">
        <v>55</v>
      </c>
      <c>
        <f>(M35*21)/100</f>
      </c>
      <c t="s">
        <v>28</v>
      </c>
    </row>
    <row r="36" spans="1:5" ht="12.75">
      <c r="A36" s="35" t="s">
        <v>56</v>
      </c>
      <c r="E36" s="39" t="s">
        <v>5</v>
      </c>
    </row>
    <row r="37" spans="1:5" ht="12.75">
      <c r="A37" s="35" t="s">
        <v>57</v>
      </c>
      <c r="E37" s="40" t="s">
        <v>3555</v>
      </c>
    </row>
    <row r="38" spans="1:5" ht="63.75">
      <c r="A38" t="s">
        <v>58</v>
      </c>
      <c r="E38" s="39" t="s">
        <v>3556</v>
      </c>
    </row>
    <row r="39" spans="1:16" ht="12.75">
      <c r="A39" t="s">
        <v>50</v>
      </c>
      <c s="34" t="s">
        <v>83</v>
      </c>
      <c s="34" t="s">
        <v>3247</v>
      </c>
      <c s="35" t="s">
        <v>5</v>
      </c>
      <c s="6" t="s">
        <v>3248</v>
      </c>
      <c s="36" t="s">
        <v>63</v>
      </c>
      <c s="37">
        <v>11671</v>
      </c>
      <c s="36">
        <v>0</v>
      </c>
      <c s="36">
        <f>ROUND(G39*H39,6)</f>
      </c>
      <c r="L39" s="38">
        <v>0</v>
      </c>
      <c s="32">
        <f>ROUND(ROUND(L39,2)*ROUND(G39,3),2)</f>
      </c>
      <c s="36" t="s">
        <v>55</v>
      </c>
      <c>
        <f>(M39*21)/100</f>
      </c>
      <c t="s">
        <v>28</v>
      </c>
    </row>
    <row r="40" spans="1:5" ht="12.75">
      <c r="A40" s="35" t="s">
        <v>56</v>
      </c>
      <c r="E40" s="39" t="s">
        <v>5</v>
      </c>
    </row>
    <row r="41" spans="1:5" ht="63.75">
      <c r="A41" s="35" t="s">
        <v>57</v>
      </c>
      <c r="E41" s="40" t="s">
        <v>3557</v>
      </c>
    </row>
    <row r="42" spans="1:5" ht="280.5">
      <c r="A42" t="s">
        <v>58</v>
      </c>
      <c r="E42" s="39" t="s">
        <v>3558</v>
      </c>
    </row>
    <row r="43" spans="1:16" ht="12.75">
      <c r="A43" t="s">
        <v>50</v>
      </c>
      <c s="34" t="s">
        <v>87</v>
      </c>
      <c s="34" t="s">
        <v>2837</v>
      </c>
      <c s="35" t="s">
        <v>5</v>
      </c>
      <c s="6" t="s">
        <v>2838</v>
      </c>
      <c s="36" t="s">
        <v>63</v>
      </c>
      <c s="37">
        <v>11671</v>
      </c>
      <c s="36">
        <v>0</v>
      </c>
      <c s="36">
        <f>ROUND(G43*H43,6)</f>
      </c>
      <c r="L43" s="38">
        <v>0</v>
      </c>
      <c s="32">
        <f>ROUND(ROUND(L43,2)*ROUND(G43,3),2)</f>
      </c>
      <c s="36" t="s">
        <v>55</v>
      </c>
      <c>
        <f>(M43*21)/100</f>
      </c>
      <c t="s">
        <v>28</v>
      </c>
    </row>
    <row r="44" spans="1:5" ht="12.75">
      <c r="A44" s="35" t="s">
        <v>56</v>
      </c>
      <c r="E44" s="39" t="s">
        <v>5</v>
      </c>
    </row>
    <row r="45" spans="1:5" ht="89.25">
      <c r="A45" s="35" t="s">
        <v>57</v>
      </c>
      <c r="E45" s="40" t="s">
        <v>3559</v>
      </c>
    </row>
    <row r="46" spans="1:5" ht="191.25">
      <c r="A46" t="s">
        <v>58</v>
      </c>
      <c r="E46" s="39" t="s">
        <v>3560</v>
      </c>
    </row>
    <row r="47" spans="1:16" ht="12.75">
      <c r="A47" t="s">
        <v>50</v>
      </c>
      <c s="34" t="s">
        <v>91</v>
      </c>
      <c s="34" t="s">
        <v>3265</v>
      </c>
      <c s="35" t="s">
        <v>5</v>
      </c>
      <c s="6" t="s">
        <v>3266</v>
      </c>
      <c s="36" t="s">
        <v>68</v>
      </c>
      <c s="37">
        <v>2450</v>
      </c>
      <c s="36">
        <v>0</v>
      </c>
      <c s="36">
        <f>ROUND(G47*H47,6)</f>
      </c>
      <c r="L47" s="38">
        <v>0</v>
      </c>
      <c s="32">
        <f>ROUND(ROUND(L47,2)*ROUND(G47,3),2)</f>
      </c>
      <c s="36" t="s">
        <v>55</v>
      </c>
      <c>
        <f>(M47*21)/100</f>
      </c>
      <c t="s">
        <v>28</v>
      </c>
    </row>
    <row r="48" spans="1:5" ht="12.75">
      <c r="A48" s="35" t="s">
        <v>56</v>
      </c>
      <c r="E48" s="39" t="s">
        <v>5</v>
      </c>
    </row>
    <row r="49" spans="1:5" ht="12.75">
      <c r="A49" s="35" t="s">
        <v>57</v>
      </c>
      <c r="E49" s="40" t="s">
        <v>3561</v>
      </c>
    </row>
    <row r="50" spans="1:5" ht="25.5">
      <c r="A50" t="s">
        <v>58</v>
      </c>
      <c r="E50" s="39" t="s">
        <v>3268</v>
      </c>
    </row>
    <row r="51" spans="1:16" ht="12.75">
      <c r="A51" t="s">
        <v>50</v>
      </c>
      <c s="34" t="s">
        <v>95</v>
      </c>
      <c s="34" t="s">
        <v>3562</v>
      </c>
      <c s="35" t="s">
        <v>5</v>
      </c>
      <c s="6" t="s">
        <v>3563</v>
      </c>
      <c s="36" t="s">
        <v>68</v>
      </c>
      <c s="37">
        <v>6433</v>
      </c>
      <c s="36">
        <v>0</v>
      </c>
      <c s="36">
        <f>ROUND(G51*H51,6)</f>
      </c>
      <c r="L51" s="38">
        <v>0</v>
      </c>
      <c s="32">
        <f>ROUND(ROUND(L51,2)*ROUND(G51,3),2)</f>
      </c>
      <c s="36" t="s">
        <v>55</v>
      </c>
      <c>
        <f>(M51*21)/100</f>
      </c>
      <c t="s">
        <v>28</v>
      </c>
    </row>
    <row r="52" spans="1:5" ht="12.75">
      <c r="A52" s="35" t="s">
        <v>56</v>
      </c>
      <c r="E52" s="39" t="s">
        <v>5</v>
      </c>
    </row>
    <row r="53" spans="1:5" ht="12.75">
      <c r="A53" s="35" t="s">
        <v>57</v>
      </c>
      <c r="E53" s="40" t="s">
        <v>3564</v>
      </c>
    </row>
    <row r="54" spans="1:5" ht="38.25">
      <c r="A54" t="s">
        <v>58</v>
      </c>
      <c r="E54" s="39" t="s">
        <v>3565</v>
      </c>
    </row>
    <row r="55" spans="1:16" ht="12.75">
      <c r="A55" t="s">
        <v>50</v>
      </c>
      <c s="34" t="s">
        <v>99</v>
      </c>
      <c s="34" t="s">
        <v>3274</v>
      </c>
      <c s="35" t="s">
        <v>5</v>
      </c>
      <c s="6" t="s">
        <v>3275</v>
      </c>
      <c s="36" t="s">
        <v>68</v>
      </c>
      <c s="37">
        <v>6433</v>
      </c>
      <c s="36">
        <v>0</v>
      </c>
      <c s="36">
        <f>ROUND(G55*H55,6)</f>
      </c>
      <c r="L55" s="38">
        <v>0</v>
      </c>
      <c s="32">
        <f>ROUND(ROUND(L55,2)*ROUND(G55,3),2)</f>
      </c>
      <c s="36" t="s">
        <v>55</v>
      </c>
      <c>
        <f>(M55*21)/100</f>
      </c>
      <c t="s">
        <v>28</v>
      </c>
    </row>
    <row r="56" spans="1:5" ht="12.75">
      <c r="A56" s="35" t="s">
        <v>56</v>
      </c>
      <c r="E56" s="39" t="s">
        <v>5</v>
      </c>
    </row>
    <row r="57" spans="1:5" ht="12.75">
      <c r="A57" s="35" t="s">
        <v>57</v>
      </c>
      <c r="E57" s="40" t="s">
        <v>3564</v>
      </c>
    </row>
    <row r="58" spans="1:5" ht="25.5">
      <c r="A58" t="s">
        <v>58</v>
      </c>
      <c r="E58" s="39" t="s">
        <v>3566</v>
      </c>
    </row>
    <row r="59" spans="1:13" ht="12.75">
      <c r="A59" t="s">
        <v>47</v>
      </c>
      <c r="C59" s="31" t="s">
        <v>28</v>
      </c>
      <c r="E59" s="33" t="s">
        <v>1411</v>
      </c>
      <c r="J59" s="32">
        <f>0</f>
      </c>
      <c s="32">
        <f>0</f>
      </c>
      <c s="32">
        <f>0+L60+L64+L68+L72+L76+L80</f>
      </c>
      <c s="32">
        <f>0+M60+M64+M68+M72+M76+M80</f>
      </c>
    </row>
    <row r="60" spans="1:16" ht="12.75">
      <c r="A60" t="s">
        <v>50</v>
      </c>
      <c s="34" t="s">
        <v>103</v>
      </c>
      <c s="34" t="s">
        <v>3567</v>
      </c>
      <c s="35" t="s">
        <v>5</v>
      </c>
      <c s="6" t="s">
        <v>3568</v>
      </c>
      <c s="36" t="s">
        <v>63</v>
      </c>
      <c s="37">
        <v>785</v>
      </c>
      <c s="36">
        <v>0</v>
      </c>
      <c s="36">
        <f>ROUND(G60*H60,6)</f>
      </c>
      <c r="L60" s="38">
        <v>0</v>
      </c>
      <c s="32">
        <f>ROUND(ROUND(L60,2)*ROUND(G60,3),2)</f>
      </c>
      <c s="36" t="s">
        <v>55</v>
      </c>
      <c>
        <f>(M60*21)/100</f>
      </c>
      <c t="s">
        <v>28</v>
      </c>
    </row>
    <row r="61" spans="1:5" ht="12.75">
      <c r="A61" s="35" t="s">
        <v>56</v>
      </c>
      <c r="E61" s="39" t="s">
        <v>5</v>
      </c>
    </row>
    <row r="62" spans="1:5" ht="25.5">
      <c r="A62" s="35" t="s">
        <v>57</v>
      </c>
      <c r="E62" s="40" t="s">
        <v>3569</v>
      </c>
    </row>
    <row r="63" spans="1:5" ht="51">
      <c r="A63" t="s">
        <v>58</v>
      </c>
      <c r="E63" s="39" t="s">
        <v>3570</v>
      </c>
    </row>
    <row r="64" spans="1:16" ht="12.75">
      <c r="A64" t="s">
        <v>50</v>
      </c>
      <c s="34" t="s">
        <v>107</v>
      </c>
      <c s="34" t="s">
        <v>3571</v>
      </c>
      <c s="35" t="s">
        <v>5</v>
      </c>
      <c s="6" t="s">
        <v>3572</v>
      </c>
      <c s="36" t="s">
        <v>79</v>
      </c>
      <c s="37">
        <v>1360</v>
      </c>
      <c s="36">
        <v>0</v>
      </c>
      <c s="36">
        <f>ROUND(G64*H64,6)</f>
      </c>
      <c r="L64" s="38">
        <v>0</v>
      </c>
      <c s="32">
        <f>ROUND(ROUND(L64,2)*ROUND(G64,3),2)</f>
      </c>
      <c s="36" t="s">
        <v>55</v>
      </c>
      <c>
        <f>(M64*21)/100</f>
      </c>
      <c t="s">
        <v>28</v>
      </c>
    </row>
    <row r="65" spans="1:5" ht="12.75">
      <c r="A65" s="35" t="s">
        <v>56</v>
      </c>
      <c r="E65" s="39" t="s">
        <v>5</v>
      </c>
    </row>
    <row r="66" spans="1:5" ht="12.75">
      <c r="A66" s="35" t="s">
        <v>57</v>
      </c>
      <c r="E66" s="40" t="s">
        <v>3573</v>
      </c>
    </row>
    <row r="67" spans="1:5" ht="114.75">
      <c r="A67" t="s">
        <v>58</v>
      </c>
      <c r="E67" s="39" t="s">
        <v>3574</v>
      </c>
    </row>
    <row r="68" spans="1:16" ht="12.75">
      <c r="A68" t="s">
        <v>50</v>
      </c>
      <c s="34" t="s">
        <v>116</v>
      </c>
      <c s="34" t="s">
        <v>3575</v>
      </c>
      <c s="35" t="s">
        <v>5</v>
      </c>
      <c s="6" t="s">
        <v>3576</v>
      </c>
      <c s="36" t="s">
        <v>68</v>
      </c>
      <c s="37">
        <v>4730</v>
      </c>
      <c s="36">
        <v>0</v>
      </c>
      <c s="36">
        <f>ROUND(G68*H68,6)</f>
      </c>
      <c r="L68" s="38">
        <v>0</v>
      </c>
      <c s="32">
        <f>ROUND(ROUND(L68,2)*ROUND(G68,3),2)</f>
      </c>
      <c s="36" t="s">
        <v>55</v>
      </c>
      <c>
        <f>(M68*21)/100</f>
      </c>
      <c t="s">
        <v>28</v>
      </c>
    </row>
    <row r="69" spans="1:5" ht="12.75">
      <c r="A69" s="35" t="s">
        <v>56</v>
      </c>
      <c r="E69" s="39" t="s">
        <v>5</v>
      </c>
    </row>
    <row r="70" spans="1:5" ht="12.75">
      <c r="A70" s="35" t="s">
        <v>57</v>
      </c>
      <c r="E70" s="40" t="s">
        <v>3577</v>
      </c>
    </row>
    <row r="71" spans="1:5" ht="102">
      <c r="A71" t="s">
        <v>58</v>
      </c>
      <c r="E71" s="39" t="s">
        <v>3578</v>
      </c>
    </row>
    <row r="72" spans="1:16" ht="12.75">
      <c r="A72" t="s">
        <v>50</v>
      </c>
      <c s="34" t="s">
        <v>165</v>
      </c>
      <c s="34" t="s">
        <v>1412</v>
      </c>
      <c s="35" t="s">
        <v>5</v>
      </c>
      <c s="6" t="s">
        <v>1413</v>
      </c>
      <c s="36" t="s">
        <v>63</v>
      </c>
      <c s="37">
        <v>15</v>
      </c>
      <c s="36">
        <v>0</v>
      </c>
      <c s="36">
        <f>ROUND(G72*H72,6)</f>
      </c>
      <c r="L72" s="38">
        <v>0</v>
      </c>
      <c s="32">
        <f>ROUND(ROUND(L72,2)*ROUND(G72,3),2)</f>
      </c>
      <c s="36" t="s">
        <v>55</v>
      </c>
      <c>
        <f>(M72*21)/100</f>
      </c>
      <c t="s">
        <v>28</v>
      </c>
    </row>
    <row r="73" spans="1:5" ht="12.75">
      <c r="A73" s="35" t="s">
        <v>56</v>
      </c>
      <c r="E73" s="39" t="s">
        <v>5</v>
      </c>
    </row>
    <row r="74" spans="1:5" ht="12.75">
      <c r="A74" s="35" t="s">
        <v>57</v>
      </c>
      <c r="E74" s="40" t="s">
        <v>3579</v>
      </c>
    </row>
    <row r="75" spans="1:5" ht="369.75">
      <c r="A75" t="s">
        <v>58</v>
      </c>
      <c r="E75" s="39" t="s">
        <v>3580</v>
      </c>
    </row>
    <row r="76" spans="1:16" ht="12.75">
      <c r="A76" t="s">
        <v>50</v>
      </c>
      <c s="34" t="s">
        <v>169</v>
      </c>
      <c s="34" t="s">
        <v>3581</v>
      </c>
      <c s="35" t="s">
        <v>5</v>
      </c>
      <c s="6" t="s">
        <v>3582</v>
      </c>
      <c s="36" t="s">
        <v>63</v>
      </c>
      <c s="37">
        <v>2.5</v>
      </c>
      <c s="36">
        <v>0</v>
      </c>
      <c s="36">
        <f>ROUND(G76*H76,6)</f>
      </c>
      <c r="L76" s="38">
        <v>0</v>
      </c>
      <c s="32">
        <f>ROUND(ROUND(L76,2)*ROUND(G76,3),2)</f>
      </c>
      <c s="36" t="s">
        <v>55</v>
      </c>
      <c>
        <f>(M76*21)/100</f>
      </c>
      <c t="s">
        <v>28</v>
      </c>
    </row>
    <row r="77" spans="1:5" ht="12.75">
      <c r="A77" s="35" t="s">
        <v>56</v>
      </c>
      <c r="E77" s="39" t="s">
        <v>5</v>
      </c>
    </row>
    <row r="78" spans="1:5" ht="12.75">
      <c r="A78" s="35" t="s">
        <v>57</v>
      </c>
      <c r="E78" s="40" t="s">
        <v>3583</v>
      </c>
    </row>
    <row r="79" spans="1:5" ht="382.5">
      <c r="A79" t="s">
        <v>58</v>
      </c>
      <c r="E79" s="39" t="s">
        <v>3584</v>
      </c>
    </row>
    <row r="80" spans="1:16" ht="12.75">
      <c r="A80" t="s">
        <v>50</v>
      </c>
      <c s="34" t="s">
        <v>173</v>
      </c>
      <c s="34" t="s">
        <v>3585</v>
      </c>
      <c s="35" t="s">
        <v>5</v>
      </c>
      <c s="6" t="s">
        <v>3586</v>
      </c>
      <c s="36" t="s">
        <v>557</v>
      </c>
      <c s="37">
        <v>0.015</v>
      </c>
      <c s="36">
        <v>0</v>
      </c>
      <c s="36">
        <f>ROUND(G80*H80,6)</f>
      </c>
      <c r="L80" s="38">
        <v>0</v>
      </c>
      <c s="32">
        <f>ROUND(ROUND(L80,2)*ROUND(G80,3),2)</f>
      </c>
      <c s="36" t="s">
        <v>55</v>
      </c>
      <c>
        <f>(M80*21)/100</f>
      </c>
      <c t="s">
        <v>28</v>
      </c>
    </row>
    <row r="81" spans="1:5" ht="12.75">
      <c r="A81" s="35" t="s">
        <v>56</v>
      </c>
      <c r="E81" s="39" t="s">
        <v>5</v>
      </c>
    </row>
    <row r="82" spans="1:5" ht="12.75">
      <c r="A82" s="35" t="s">
        <v>57</v>
      </c>
      <c r="E82" s="40" t="s">
        <v>3587</v>
      </c>
    </row>
    <row r="83" spans="1:5" ht="267.75">
      <c r="A83" t="s">
        <v>58</v>
      </c>
      <c r="E83" s="39" t="s">
        <v>3588</v>
      </c>
    </row>
    <row r="84" spans="1:13" ht="12.75">
      <c r="A84" t="s">
        <v>47</v>
      </c>
      <c r="C84" s="31" t="s">
        <v>26</v>
      </c>
      <c r="E84" s="33" t="s">
        <v>3302</v>
      </c>
      <c r="J84" s="32">
        <f>0</f>
      </c>
      <c s="32">
        <f>0</f>
      </c>
      <c s="32">
        <f>0+L85</f>
      </c>
      <c s="32">
        <f>0+M85</f>
      </c>
    </row>
    <row r="85" spans="1:16" ht="12.75">
      <c r="A85" t="s">
        <v>50</v>
      </c>
      <c s="34" t="s">
        <v>119</v>
      </c>
      <c s="34" t="s">
        <v>3589</v>
      </c>
      <c s="35" t="s">
        <v>5</v>
      </c>
      <c s="6" t="s">
        <v>3590</v>
      </c>
      <c s="36" t="s">
        <v>2357</v>
      </c>
      <c s="37">
        <v>10611</v>
      </c>
      <c s="36">
        <v>0</v>
      </c>
      <c s="36">
        <f>ROUND(G85*H85,6)</f>
      </c>
      <c r="L85" s="38">
        <v>0</v>
      </c>
      <c s="32">
        <f>ROUND(ROUND(L85,2)*ROUND(G85,3),2)</f>
      </c>
      <c s="36" t="s">
        <v>55</v>
      </c>
      <c>
        <f>(M85*21)/100</f>
      </c>
      <c t="s">
        <v>28</v>
      </c>
    </row>
    <row r="86" spans="1:5" ht="12.75">
      <c r="A86" s="35" t="s">
        <v>56</v>
      </c>
      <c r="E86" s="39" t="s">
        <v>5</v>
      </c>
    </row>
    <row r="87" spans="1:5" ht="51">
      <c r="A87" s="35" t="s">
        <v>57</v>
      </c>
      <c r="E87" s="40" t="s">
        <v>3591</v>
      </c>
    </row>
    <row r="88" spans="1:5" ht="293.25">
      <c r="A88" t="s">
        <v>58</v>
      </c>
      <c r="E88" s="39" t="s">
        <v>3592</v>
      </c>
    </row>
    <row r="89" spans="1:13" ht="12.75">
      <c r="A89" t="s">
        <v>47</v>
      </c>
      <c r="C89" s="31" t="s">
        <v>65</v>
      </c>
      <c r="E89" s="33" t="s">
        <v>3308</v>
      </c>
      <c r="J89" s="32">
        <f>0</f>
      </c>
      <c s="32">
        <f>0</f>
      </c>
      <c s="32">
        <f>0+L90+L94+L98</f>
      </c>
      <c s="32">
        <f>0+M90+M94+M98</f>
      </c>
    </row>
    <row r="90" spans="1:16" ht="12.75">
      <c r="A90" t="s">
        <v>50</v>
      </c>
      <c s="34" t="s">
        <v>122</v>
      </c>
      <c s="34" t="s">
        <v>3593</v>
      </c>
      <c s="35" t="s">
        <v>5</v>
      </c>
      <c s="6" t="s">
        <v>3594</v>
      </c>
      <c s="36" t="s">
        <v>63</v>
      </c>
      <c s="37">
        <v>1.23</v>
      </c>
      <c s="36">
        <v>0</v>
      </c>
      <c s="36">
        <f>ROUND(G90*H90,6)</f>
      </c>
      <c r="L90" s="38">
        <v>0</v>
      </c>
      <c s="32">
        <f>ROUND(ROUND(L90,2)*ROUND(G90,3),2)</f>
      </c>
      <c s="36" t="s">
        <v>55</v>
      </c>
      <c>
        <f>(M90*21)/100</f>
      </c>
      <c t="s">
        <v>28</v>
      </c>
    </row>
    <row r="91" spans="1:5" ht="12.75">
      <c r="A91" s="35" t="s">
        <v>56</v>
      </c>
      <c r="E91" s="39" t="s">
        <v>5</v>
      </c>
    </row>
    <row r="92" spans="1:5" ht="12.75">
      <c r="A92" s="35" t="s">
        <v>57</v>
      </c>
      <c r="E92" s="40" t="s">
        <v>3595</v>
      </c>
    </row>
    <row r="93" spans="1:5" ht="38.25">
      <c r="A93" t="s">
        <v>58</v>
      </c>
      <c r="E93" s="39" t="s">
        <v>3596</v>
      </c>
    </row>
    <row r="94" spans="1:16" ht="12.75">
      <c r="A94" t="s">
        <v>50</v>
      </c>
      <c s="34" t="s">
        <v>177</v>
      </c>
      <c s="34" t="s">
        <v>3309</v>
      </c>
      <c s="35" t="s">
        <v>5</v>
      </c>
      <c s="6" t="s">
        <v>3310</v>
      </c>
      <c s="36" t="s">
        <v>63</v>
      </c>
      <c s="37">
        <v>141</v>
      </c>
      <c s="36">
        <v>0</v>
      </c>
      <c s="36">
        <f>ROUND(G94*H94,6)</f>
      </c>
      <c r="L94" s="38">
        <v>0</v>
      </c>
      <c s="32">
        <f>ROUND(ROUND(L94,2)*ROUND(G94,3),2)</f>
      </c>
      <c s="36" t="s">
        <v>55</v>
      </c>
      <c>
        <f>(M94*21)/100</f>
      </c>
      <c t="s">
        <v>28</v>
      </c>
    </row>
    <row r="95" spans="1:5" ht="12.75">
      <c r="A95" s="35" t="s">
        <v>56</v>
      </c>
      <c r="E95" s="39" t="s">
        <v>5</v>
      </c>
    </row>
    <row r="96" spans="1:5" ht="25.5">
      <c r="A96" s="35" t="s">
        <v>57</v>
      </c>
      <c r="E96" s="40" t="s">
        <v>3597</v>
      </c>
    </row>
    <row r="97" spans="1:5" ht="382.5">
      <c r="A97" t="s">
        <v>58</v>
      </c>
      <c r="E97" s="39" t="s">
        <v>3598</v>
      </c>
    </row>
    <row r="98" spans="1:16" ht="12.75">
      <c r="A98" t="s">
        <v>50</v>
      </c>
      <c s="34" t="s">
        <v>181</v>
      </c>
      <c s="34" t="s">
        <v>3319</v>
      </c>
      <c s="35" t="s">
        <v>5</v>
      </c>
      <c s="6" t="s">
        <v>3320</v>
      </c>
      <c s="36" t="s">
        <v>63</v>
      </c>
      <c s="37">
        <v>1</v>
      </c>
      <c s="36">
        <v>0</v>
      </c>
      <c s="36">
        <f>ROUND(G98*H98,6)</f>
      </c>
      <c r="L98" s="38">
        <v>0</v>
      </c>
      <c s="32">
        <f>ROUND(ROUND(L98,2)*ROUND(G98,3),2)</f>
      </c>
      <c s="36" t="s">
        <v>55</v>
      </c>
      <c>
        <f>(M98*21)/100</f>
      </c>
      <c t="s">
        <v>28</v>
      </c>
    </row>
    <row r="99" spans="1:5" ht="12.75">
      <c r="A99" s="35" t="s">
        <v>56</v>
      </c>
      <c r="E99" s="39" t="s">
        <v>5</v>
      </c>
    </row>
    <row r="100" spans="1:5" ht="12.75">
      <c r="A100" s="35" t="s">
        <v>57</v>
      </c>
      <c r="E100" s="40" t="s">
        <v>3599</v>
      </c>
    </row>
    <row r="101" spans="1:5" ht="102">
      <c r="A101" t="s">
        <v>58</v>
      </c>
      <c r="E101" s="39" t="s">
        <v>3600</v>
      </c>
    </row>
    <row r="102" spans="1:13" ht="12.75">
      <c r="A102" t="s">
        <v>47</v>
      </c>
      <c r="C102" s="31" t="s">
        <v>72</v>
      </c>
      <c r="E102" s="33" t="s">
        <v>2716</v>
      </c>
      <c r="J102" s="32">
        <f>0</f>
      </c>
      <c s="32">
        <f>0</f>
      </c>
      <c s="32">
        <f>0+L103+L107+L111+L115+L119+L123</f>
      </c>
      <c s="32">
        <f>0+M103+M107+M111+M115+M119+M123</f>
      </c>
    </row>
    <row r="103" spans="1:16" ht="25.5">
      <c r="A103" t="s">
        <v>50</v>
      </c>
      <c s="34" t="s">
        <v>126</v>
      </c>
      <c s="34" t="s">
        <v>3329</v>
      </c>
      <c s="35" t="s">
        <v>5</v>
      </c>
      <c s="6" t="s">
        <v>3601</v>
      </c>
      <c s="36" t="s">
        <v>63</v>
      </c>
      <c s="37">
        <v>1288</v>
      </c>
      <c s="36">
        <v>0</v>
      </c>
      <c s="36">
        <f>ROUND(G103*H103,6)</f>
      </c>
      <c r="L103" s="38">
        <v>0</v>
      </c>
      <c s="32">
        <f>ROUND(ROUND(L103,2)*ROUND(G103,3),2)</f>
      </c>
      <c s="36" t="s">
        <v>55</v>
      </c>
      <c>
        <f>(M103*21)/100</f>
      </c>
      <c t="s">
        <v>28</v>
      </c>
    </row>
    <row r="104" spans="1:5" ht="12.75">
      <c r="A104" s="35" t="s">
        <v>56</v>
      </c>
      <c r="E104" s="39" t="s">
        <v>5</v>
      </c>
    </row>
    <row r="105" spans="1:5" ht="12.75">
      <c r="A105" s="35" t="s">
        <v>57</v>
      </c>
      <c r="E105" s="40" t="s">
        <v>3602</v>
      </c>
    </row>
    <row r="106" spans="1:5" ht="293.25">
      <c r="A106" t="s">
        <v>58</v>
      </c>
      <c r="E106" s="39" t="s">
        <v>3603</v>
      </c>
    </row>
    <row r="107" spans="1:16" ht="25.5">
      <c r="A107" t="s">
        <v>50</v>
      </c>
      <c s="34" t="s">
        <v>129</v>
      </c>
      <c s="34" t="s">
        <v>3334</v>
      </c>
      <c s="35" t="s">
        <v>5</v>
      </c>
      <c s="6" t="s">
        <v>3604</v>
      </c>
      <c s="36" t="s">
        <v>63</v>
      </c>
      <c s="37">
        <v>1348</v>
      </c>
      <c s="36">
        <v>0</v>
      </c>
      <c s="36">
        <f>ROUND(G107*H107,6)</f>
      </c>
      <c r="L107" s="38">
        <v>0</v>
      </c>
      <c s="32">
        <f>ROUND(ROUND(L107,2)*ROUND(G107,3),2)</f>
      </c>
      <c s="36" t="s">
        <v>55</v>
      </c>
      <c>
        <f>(M107*21)/100</f>
      </c>
      <c t="s">
        <v>28</v>
      </c>
    </row>
    <row r="108" spans="1:5" ht="12.75">
      <c r="A108" s="35" t="s">
        <v>56</v>
      </c>
      <c r="E108" s="39" t="s">
        <v>5</v>
      </c>
    </row>
    <row r="109" spans="1:5" ht="12.75">
      <c r="A109" s="35" t="s">
        <v>57</v>
      </c>
      <c r="E109" s="40" t="s">
        <v>3605</v>
      </c>
    </row>
    <row r="110" spans="1:5" ht="293.25">
      <c r="A110" t="s">
        <v>58</v>
      </c>
      <c r="E110" s="39" t="s">
        <v>3606</v>
      </c>
    </row>
    <row r="111" spans="1:16" ht="25.5">
      <c r="A111" t="s">
        <v>50</v>
      </c>
      <c s="34" t="s">
        <v>134</v>
      </c>
      <c s="34" t="s">
        <v>3607</v>
      </c>
      <c s="35" t="s">
        <v>5</v>
      </c>
      <c s="6" t="s">
        <v>3608</v>
      </c>
      <c s="36" t="s">
        <v>63</v>
      </c>
      <c s="37">
        <v>10323</v>
      </c>
      <c s="36">
        <v>0</v>
      </c>
      <c s="36">
        <f>ROUND(G111*H111,6)</f>
      </c>
      <c r="L111" s="38">
        <v>0</v>
      </c>
      <c s="32">
        <f>ROUND(ROUND(L111,2)*ROUND(G111,3),2)</f>
      </c>
      <c s="36" t="s">
        <v>55</v>
      </c>
      <c>
        <f>(M111*21)/100</f>
      </c>
      <c t="s">
        <v>28</v>
      </c>
    </row>
    <row r="112" spans="1:5" ht="12.75">
      <c r="A112" s="35" t="s">
        <v>56</v>
      </c>
      <c r="E112" s="39" t="s">
        <v>5</v>
      </c>
    </row>
    <row r="113" spans="1:5" ht="38.25">
      <c r="A113" s="35" t="s">
        <v>57</v>
      </c>
      <c r="E113" s="40" t="s">
        <v>3609</v>
      </c>
    </row>
    <row r="114" spans="1:5" ht="280.5">
      <c r="A114" t="s">
        <v>58</v>
      </c>
      <c r="E114" s="39" t="s">
        <v>3610</v>
      </c>
    </row>
    <row r="115" spans="1:16" ht="25.5">
      <c r="A115" t="s">
        <v>50</v>
      </c>
      <c s="34" t="s">
        <v>137</v>
      </c>
      <c s="34" t="s">
        <v>3339</v>
      </c>
      <c s="35" t="s">
        <v>5</v>
      </c>
      <c s="6" t="s">
        <v>3611</v>
      </c>
      <c s="36" t="s">
        <v>68</v>
      </c>
      <c s="37">
        <v>2450</v>
      </c>
      <c s="36">
        <v>0</v>
      </c>
      <c s="36">
        <f>ROUND(G115*H115,6)</f>
      </c>
      <c r="L115" s="38">
        <v>0</v>
      </c>
      <c s="32">
        <f>ROUND(ROUND(L115,2)*ROUND(G115,3),2)</f>
      </c>
      <c s="36" t="s">
        <v>55</v>
      </c>
      <c>
        <f>(M115*21)/100</f>
      </c>
      <c t="s">
        <v>28</v>
      </c>
    </row>
    <row r="116" spans="1:5" ht="12.75">
      <c r="A116" s="35" t="s">
        <v>56</v>
      </c>
      <c r="E116" s="39" t="s">
        <v>5</v>
      </c>
    </row>
    <row r="117" spans="1:5" ht="12.75">
      <c r="A117" s="35" t="s">
        <v>57</v>
      </c>
      <c r="E117" s="40" t="s">
        <v>3612</v>
      </c>
    </row>
    <row r="118" spans="1:5" ht="178.5">
      <c r="A118" t="s">
        <v>58</v>
      </c>
      <c r="E118" s="39" t="s">
        <v>3613</v>
      </c>
    </row>
    <row r="119" spans="1:16" ht="12.75">
      <c r="A119" t="s">
        <v>50</v>
      </c>
      <c s="34" t="s">
        <v>140</v>
      </c>
      <c s="34" t="s">
        <v>2717</v>
      </c>
      <c s="35" t="s">
        <v>5</v>
      </c>
      <c s="6" t="s">
        <v>2718</v>
      </c>
      <c s="36" t="s">
        <v>63</v>
      </c>
      <c s="37">
        <v>167</v>
      </c>
      <c s="36">
        <v>0</v>
      </c>
      <c s="36">
        <f>ROUND(G119*H119,6)</f>
      </c>
      <c r="L119" s="38">
        <v>0</v>
      </c>
      <c s="32">
        <f>ROUND(ROUND(L119,2)*ROUND(G119,3),2)</f>
      </c>
      <c s="36" t="s">
        <v>55</v>
      </c>
      <c>
        <f>(M119*21)/100</f>
      </c>
      <c t="s">
        <v>28</v>
      </c>
    </row>
    <row r="120" spans="1:5" ht="12.75">
      <c r="A120" s="35" t="s">
        <v>56</v>
      </c>
      <c r="E120" s="39" t="s">
        <v>5</v>
      </c>
    </row>
    <row r="121" spans="1:5" ht="38.25">
      <c r="A121" s="35" t="s">
        <v>57</v>
      </c>
      <c r="E121" s="40" t="s">
        <v>3614</v>
      </c>
    </row>
    <row r="122" spans="1:5" ht="51">
      <c r="A122" t="s">
        <v>58</v>
      </c>
      <c r="E122" s="39" t="s">
        <v>3615</v>
      </c>
    </row>
    <row r="123" spans="1:16" ht="12.75">
      <c r="A123" t="s">
        <v>50</v>
      </c>
      <c s="34" t="s">
        <v>143</v>
      </c>
      <c s="34" t="s">
        <v>3616</v>
      </c>
      <c s="35" t="s">
        <v>5</v>
      </c>
      <c s="6" t="s">
        <v>3617</v>
      </c>
      <c s="36" t="s">
        <v>68</v>
      </c>
      <c s="37">
        <v>682</v>
      </c>
      <c s="36">
        <v>0</v>
      </c>
      <c s="36">
        <f>ROUND(G123*H123,6)</f>
      </c>
      <c r="L123" s="38">
        <v>0</v>
      </c>
      <c s="32">
        <f>ROUND(ROUND(L123,2)*ROUND(G123,3),2)</f>
      </c>
      <c s="36" t="s">
        <v>55</v>
      </c>
      <c>
        <f>(M123*21)/100</f>
      </c>
      <c t="s">
        <v>28</v>
      </c>
    </row>
    <row r="124" spans="1:5" ht="12.75">
      <c r="A124" s="35" t="s">
        <v>56</v>
      </c>
      <c r="E124" s="39" t="s">
        <v>5</v>
      </c>
    </row>
    <row r="125" spans="1:5" ht="12.75">
      <c r="A125" s="35" t="s">
        <v>57</v>
      </c>
      <c r="E125" s="40" t="s">
        <v>3618</v>
      </c>
    </row>
    <row r="126" spans="1:5" ht="153">
      <c r="A126" t="s">
        <v>58</v>
      </c>
      <c r="E126" s="39" t="s">
        <v>3619</v>
      </c>
    </row>
    <row r="127" spans="1:13" ht="12.75">
      <c r="A127" t="s">
        <v>47</v>
      </c>
      <c r="C127" s="31" t="s">
        <v>83</v>
      </c>
      <c r="E127" s="33" t="s">
        <v>2571</v>
      </c>
      <c r="J127" s="32">
        <f>0</f>
      </c>
      <c s="32">
        <f>0</f>
      </c>
      <c s="32">
        <f>0+L128</f>
      </c>
      <c s="32">
        <f>0+M128</f>
      </c>
    </row>
    <row r="128" spans="1:16" ht="12.75">
      <c r="A128" t="s">
        <v>50</v>
      </c>
      <c s="34" t="s">
        <v>185</v>
      </c>
      <c s="34" t="s">
        <v>3620</v>
      </c>
      <c s="35" t="s">
        <v>5</v>
      </c>
      <c s="6" t="s">
        <v>3621</v>
      </c>
      <c s="36" t="s">
        <v>79</v>
      </c>
      <c s="37">
        <v>8.4</v>
      </c>
      <c s="36">
        <v>0</v>
      </c>
      <c s="36">
        <f>ROUND(G128*H128,6)</f>
      </c>
      <c r="L128" s="38">
        <v>0</v>
      </c>
      <c s="32">
        <f>ROUND(ROUND(L128,2)*ROUND(G128,3),2)</f>
      </c>
      <c s="36" t="s">
        <v>55</v>
      </c>
      <c>
        <f>(M128*21)/100</f>
      </c>
      <c t="s">
        <v>28</v>
      </c>
    </row>
    <row r="129" spans="1:5" ht="12.75">
      <c r="A129" s="35" t="s">
        <v>56</v>
      </c>
      <c r="E129" s="39" t="s">
        <v>5</v>
      </c>
    </row>
    <row r="130" spans="1:5" ht="12.75">
      <c r="A130" s="35" t="s">
        <v>57</v>
      </c>
      <c r="E130" s="40" t="s">
        <v>3622</v>
      </c>
    </row>
    <row r="131" spans="1:5" ht="216.75">
      <c r="A131" t="s">
        <v>58</v>
      </c>
      <c r="E131" s="39" t="s">
        <v>3623</v>
      </c>
    </row>
    <row r="132" spans="1:13" ht="12.75">
      <c r="A132" t="s">
        <v>47</v>
      </c>
      <c r="C132" s="31" t="s">
        <v>87</v>
      </c>
      <c r="E132" s="33" t="s">
        <v>1506</v>
      </c>
      <c r="J132" s="32">
        <f>0</f>
      </c>
      <c s="32">
        <f>0</f>
      </c>
      <c s="32">
        <f>0+L133+L137+L141</f>
      </c>
      <c s="32">
        <f>0+M133+M137+M141</f>
      </c>
    </row>
    <row r="133" spans="1:16" ht="12.75">
      <c r="A133" t="s">
        <v>50</v>
      </c>
      <c s="34" t="s">
        <v>147</v>
      </c>
      <c s="34" t="s">
        <v>3620</v>
      </c>
      <c s="35" t="s">
        <v>5</v>
      </c>
      <c s="6" t="s">
        <v>3624</v>
      </c>
      <c s="36" t="s">
        <v>79</v>
      </c>
      <c s="37">
        <v>526</v>
      </c>
      <c s="36">
        <v>0</v>
      </c>
      <c s="36">
        <f>ROUND(G133*H133,6)</f>
      </c>
      <c r="L133" s="38">
        <v>0</v>
      </c>
      <c s="32">
        <f>ROUND(ROUND(L133,2)*ROUND(G133,3),2)</f>
      </c>
      <c s="36" t="s">
        <v>55</v>
      </c>
      <c>
        <f>(M133*21)/100</f>
      </c>
      <c t="s">
        <v>28</v>
      </c>
    </row>
    <row r="134" spans="1:5" ht="12.75">
      <c r="A134" s="35" t="s">
        <v>56</v>
      </c>
      <c r="E134" s="39" t="s">
        <v>5</v>
      </c>
    </row>
    <row r="135" spans="1:5" ht="12.75">
      <c r="A135" s="35" t="s">
        <v>57</v>
      </c>
      <c r="E135" s="40" t="s">
        <v>3625</v>
      </c>
    </row>
    <row r="136" spans="1:5" ht="51">
      <c r="A136" t="s">
        <v>58</v>
      </c>
      <c r="E136" s="39" t="s">
        <v>3626</v>
      </c>
    </row>
    <row r="137" spans="1:16" ht="12.75">
      <c r="A137" t="s">
        <v>50</v>
      </c>
      <c s="34" t="s">
        <v>151</v>
      </c>
      <c s="34" t="s">
        <v>3418</v>
      </c>
      <c s="35" t="s">
        <v>5</v>
      </c>
      <c s="6" t="s">
        <v>3419</v>
      </c>
      <c s="36" t="s">
        <v>79</v>
      </c>
      <c s="37">
        <v>210.85</v>
      </c>
      <c s="36">
        <v>0</v>
      </c>
      <c s="36">
        <f>ROUND(G137*H137,6)</f>
      </c>
      <c r="L137" s="38">
        <v>0</v>
      </c>
      <c s="32">
        <f>ROUND(ROUND(L137,2)*ROUND(G137,3),2)</f>
      </c>
      <c s="36" t="s">
        <v>55</v>
      </c>
      <c>
        <f>(M137*21)/100</f>
      </c>
      <c t="s">
        <v>28</v>
      </c>
    </row>
    <row r="138" spans="1:5" ht="12.75">
      <c r="A138" s="35" t="s">
        <v>56</v>
      </c>
      <c r="E138" s="39" t="s">
        <v>5</v>
      </c>
    </row>
    <row r="139" spans="1:5" ht="12.75">
      <c r="A139" s="35" t="s">
        <v>57</v>
      </c>
      <c r="E139" s="40" t="s">
        <v>3627</v>
      </c>
    </row>
    <row r="140" spans="1:5" ht="102">
      <c r="A140" t="s">
        <v>58</v>
      </c>
      <c r="E140" s="39" t="s">
        <v>3628</v>
      </c>
    </row>
    <row r="141" spans="1:16" ht="12.75">
      <c r="A141" t="s">
        <v>50</v>
      </c>
      <c s="34" t="s">
        <v>155</v>
      </c>
      <c s="34" t="s">
        <v>3423</v>
      </c>
      <c s="35" t="s">
        <v>5</v>
      </c>
      <c s="6" t="s">
        <v>3424</v>
      </c>
      <c s="36" t="s">
        <v>79</v>
      </c>
      <c s="37">
        <v>419.6</v>
      </c>
      <c s="36">
        <v>0</v>
      </c>
      <c s="36">
        <f>ROUND(G141*H141,6)</f>
      </c>
      <c r="L141" s="38">
        <v>0</v>
      </c>
      <c s="32">
        <f>ROUND(ROUND(L141,2)*ROUND(G141,3),2)</f>
      </c>
      <c s="36" t="s">
        <v>55</v>
      </c>
      <c>
        <f>(M141*21)/100</f>
      </c>
      <c t="s">
        <v>28</v>
      </c>
    </row>
    <row r="142" spans="1:5" ht="12.75">
      <c r="A142" s="35" t="s">
        <v>56</v>
      </c>
      <c r="E142" s="39" t="s">
        <v>5</v>
      </c>
    </row>
    <row r="143" spans="1:5" ht="12.75">
      <c r="A143" s="35" t="s">
        <v>57</v>
      </c>
      <c r="E143" s="40" t="s">
        <v>3629</v>
      </c>
    </row>
    <row r="144" spans="1:5" ht="102">
      <c r="A144" t="s">
        <v>58</v>
      </c>
      <c r="E144" s="39" t="s">
        <v>3628</v>
      </c>
    </row>
    <row r="145" spans="1:13" ht="12.75">
      <c r="A145" t="s">
        <v>47</v>
      </c>
      <c r="C145" s="31" t="s">
        <v>551</v>
      </c>
      <c r="E145" s="33" t="s">
        <v>552</v>
      </c>
      <c r="J145" s="32">
        <f>0</f>
      </c>
      <c s="32">
        <f>0</f>
      </c>
      <c s="32">
        <f>0+L146+L150+L154</f>
      </c>
      <c s="32">
        <f>0+M146+M150+M154</f>
      </c>
    </row>
    <row r="146" spans="1:16" ht="38.25">
      <c r="A146" t="s">
        <v>50</v>
      </c>
      <c s="34" t="s">
        <v>158</v>
      </c>
      <c s="34" t="s">
        <v>561</v>
      </c>
      <c s="35" t="s">
        <v>377</v>
      </c>
      <c s="6" t="s">
        <v>562</v>
      </c>
      <c s="36" t="s">
        <v>557</v>
      </c>
      <c s="37">
        <v>10</v>
      </c>
      <c s="36">
        <v>0</v>
      </c>
      <c s="36">
        <f>ROUND(G146*H146,6)</f>
      </c>
      <c r="L146" s="38">
        <v>0</v>
      </c>
      <c s="32">
        <f>ROUND(ROUND(L146,2)*ROUND(G146,3),2)</f>
      </c>
      <c s="36" t="s">
        <v>55</v>
      </c>
      <c>
        <f>(M146*21)/100</f>
      </c>
      <c t="s">
        <v>28</v>
      </c>
    </row>
    <row r="147" spans="1:5" ht="12.75">
      <c r="A147" s="35" t="s">
        <v>56</v>
      </c>
      <c r="E147" s="39" t="s">
        <v>558</v>
      </c>
    </row>
    <row r="148" spans="1:5" ht="12.75">
      <c r="A148" s="35" t="s">
        <v>57</v>
      </c>
      <c r="E148" s="40" t="s">
        <v>3630</v>
      </c>
    </row>
    <row r="149" spans="1:5" ht="178.5">
      <c r="A149" t="s">
        <v>58</v>
      </c>
      <c r="E149" s="39" t="s">
        <v>3631</v>
      </c>
    </row>
    <row r="150" spans="1:16" ht="38.25">
      <c r="A150" t="s">
        <v>50</v>
      </c>
      <c s="34" t="s">
        <v>162</v>
      </c>
      <c s="34" t="s">
        <v>3488</v>
      </c>
      <c s="35" t="s">
        <v>377</v>
      </c>
      <c s="6" t="s">
        <v>3489</v>
      </c>
      <c s="36" t="s">
        <v>557</v>
      </c>
      <c s="37">
        <v>10</v>
      </c>
      <c s="36">
        <v>0</v>
      </c>
      <c s="36">
        <f>ROUND(G150*H150,6)</f>
      </c>
      <c r="L150" s="38">
        <v>0</v>
      </c>
      <c s="32">
        <f>ROUND(ROUND(L150,2)*ROUND(G150,3),2)</f>
      </c>
      <c s="36" t="s">
        <v>55</v>
      </c>
      <c>
        <f>(M150*21)/100</f>
      </c>
      <c t="s">
        <v>28</v>
      </c>
    </row>
    <row r="151" spans="1:5" ht="38.25">
      <c r="A151" s="35" t="s">
        <v>56</v>
      </c>
      <c r="E151" s="39" t="s">
        <v>3632</v>
      </c>
    </row>
    <row r="152" spans="1:5" ht="12.75">
      <c r="A152" s="35" t="s">
        <v>57</v>
      </c>
      <c r="E152" s="40" t="s">
        <v>3633</v>
      </c>
    </row>
    <row r="153" spans="1:5" ht="178.5">
      <c r="A153" t="s">
        <v>58</v>
      </c>
      <c r="E153" s="39" t="s">
        <v>3631</v>
      </c>
    </row>
    <row r="154" spans="1:16" ht="38.25">
      <c r="A154" t="s">
        <v>50</v>
      </c>
      <c s="34" t="s">
        <v>165</v>
      </c>
      <c s="34" t="s">
        <v>3492</v>
      </c>
      <c s="35" t="s">
        <v>377</v>
      </c>
      <c s="6" t="s">
        <v>3493</v>
      </c>
      <c s="36" t="s">
        <v>557</v>
      </c>
      <c s="37">
        <v>10</v>
      </c>
      <c s="36">
        <v>0</v>
      </c>
      <c s="36">
        <f>ROUND(G154*H154,6)</f>
      </c>
      <c r="L154" s="38">
        <v>0</v>
      </c>
      <c s="32">
        <f>ROUND(ROUND(L154,2)*ROUND(G154,3),2)</f>
      </c>
      <c s="36" t="s">
        <v>55</v>
      </c>
      <c>
        <f>(M154*21)/100</f>
      </c>
      <c t="s">
        <v>28</v>
      </c>
    </row>
    <row r="155" spans="1:5" ht="51">
      <c r="A155" s="35" t="s">
        <v>56</v>
      </c>
      <c r="E155" s="39" t="s">
        <v>3634</v>
      </c>
    </row>
    <row r="156" spans="1:5" ht="12.75">
      <c r="A156" s="35" t="s">
        <v>57</v>
      </c>
      <c r="E156" s="40" t="s">
        <v>3635</v>
      </c>
    </row>
    <row r="157" spans="1:5" ht="178.5">
      <c r="A157" t="s">
        <v>58</v>
      </c>
      <c r="E157" s="39" t="s">
        <v>3631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COUNTIFS(L8:L292,"=0",A8:A292,"P")+COUNTIFS(L8:L292,"",A8:A292,"P")+SUM(Q8:Q292)</f>
      </c>
    </row>
    <row r="8" spans="1:13" ht="12.75">
      <c r="A8" t="s">
        <v>45</v>
      </c>
      <c r="C8" s="28" t="s">
        <v>630</v>
      </c>
      <c r="E8" s="30" t="s">
        <v>629</v>
      </c>
      <c r="J8" s="29">
        <f>0+J9+J18+J247</f>
      </c>
      <c s="29">
        <f>0+K9+K18+K247</f>
      </c>
      <c s="29">
        <f>0+L9+L18+L247</f>
      </c>
      <c s="29">
        <f>0+M9+M18+M247</f>
      </c>
    </row>
    <row r="9" spans="1:13" ht="12.75">
      <c r="A9" t="s">
        <v>47</v>
      </c>
      <c r="C9" s="31" t="s">
        <v>51</v>
      </c>
      <c r="E9" s="33" t="s">
        <v>60</v>
      </c>
      <c r="J9" s="32">
        <f>0</f>
      </c>
      <c s="32">
        <f>0</f>
      </c>
      <c s="32">
        <f>0+L10+L14</f>
      </c>
      <c s="32">
        <f>0+M10+M14</f>
      </c>
    </row>
    <row r="10" spans="1:16" ht="12.75">
      <c r="A10" t="s">
        <v>50</v>
      </c>
      <c s="34" t="s">
        <v>65</v>
      </c>
      <c s="34" t="s">
        <v>61</v>
      </c>
      <c s="35" t="s">
        <v>5</v>
      </c>
      <c s="6" t="s">
        <v>62</v>
      </c>
      <c s="36" t="s">
        <v>63</v>
      </c>
      <c s="37">
        <v>384</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242.25">
      <c r="A13" t="s">
        <v>58</v>
      </c>
      <c r="E13" s="39" t="s">
        <v>631</v>
      </c>
    </row>
    <row r="14" spans="1:16" ht="12.75">
      <c r="A14" t="s">
        <v>50</v>
      </c>
      <c s="34" t="s">
        <v>72</v>
      </c>
      <c s="34" t="s">
        <v>66</v>
      </c>
      <c s="35" t="s">
        <v>5</v>
      </c>
      <c s="6" t="s">
        <v>67</v>
      </c>
      <c s="36" t="s">
        <v>68</v>
      </c>
      <c s="37">
        <v>696</v>
      </c>
      <c s="36">
        <v>0</v>
      </c>
      <c s="36">
        <f>ROUND(G14*H14,6)</f>
      </c>
      <c r="L14" s="38">
        <v>0</v>
      </c>
      <c s="32">
        <f>ROUND(ROUND(L14,2)*ROUND(G14,3),2)</f>
      </c>
      <c s="36" t="s">
        <v>55</v>
      </c>
      <c>
        <f>(M14*21)/100</f>
      </c>
      <c t="s">
        <v>28</v>
      </c>
    </row>
    <row r="15" spans="1:5" ht="12.75">
      <c r="A15" s="35" t="s">
        <v>56</v>
      </c>
      <c r="E15" s="39" t="s">
        <v>5</v>
      </c>
    </row>
    <row r="16" spans="1:5" ht="12.75">
      <c r="A16" s="35" t="s">
        <v>57</v>
      </c>
      <c r="E16" s="40" t="s">
        <v>5</v>
      </c>
    </row>
    <row r="17" spans="1:5" ht="12.75">
      <c r="A17" t="s">
        <v>58</v>
      </c>
      <c r="E17" s="39" t="s">
        <v>69</v>
      </c>
    </row>
    <row r="18" spans="1:13" ht="12.75">
      <c r="A18" t="s">
        <v>47</v>
      </c>
      <c r="C18" s="31" t="s">
        <v>70</v>
      </c>
      <c r="E18" s="33" t="s">
        <v>71</v>
      </c>
      <c r="J18" s="32">
        <f>0</f>
      </c>
      <c s="32">
        <f>0</f>
      </c>
      <c s="32">
        <f>0+L19+L23+L27+L31+L35+L39+L43+L47+L51+L55+L59+L63+L67+L71+L75+L79+L83+L87+L91+L95+L99+L103+L107+L111+L115+L119+L123+L127+L131+L135+L139+L143+L147+L151+L155+L159+L163+L167+L171+L175+L179+L183+L187+L191+L195+L199+L203+L207+L211+L215+L219+L223+L227+L231+L235+L239+L243</f>
      </c>
      <c s="32">
        <f>0+M19+M23+M27+M31+M35+M39+M43+M47+M51+M55+M59+M63+M67+M71+M75+M79+M83+M87+M91+M95+M99+M103+M107+M111+M115+M119+M123+M127+M131+M135+M139+M143+M147+M151+M155+M159+M163+M167+M171+M175+M179+M183+M187+M191+M195+M199+M203+M207+M211+M215+M219+M223+M227+M231+M235+M239+M243</f>
      </c>
    </row>
    <row r="19" spans="1:16" ht="12.75">
      <c r="A19" t="s">
        <v>50</v>
      </c>
      <c s="34" t="s">
        <v>27</v>
      </c>
      <c s="34" t="s">
        <v>73</v>
      </c>
      <c s="35" t="s">
        <v>5</v>
      </c>
      <c s="6" t="s">
        <v>74</v>
      </c>
      <c s="36" t="s">
        <v>75</v>
      </c>
      <c s="37">
        <v>20</v>
      </c>
      <c s="36">
        <v>0</v>
      </c>
      <c s="36">
        <f>ROUND(G19*H19,6)</f>
      </c>
      <c r="L19" s="38">
        <v>0</v>
      </c>
      <c s="32">
        <f>ROUND(ROUND(L19,2)*ROUND(G19,3),2)</f>
      </c>
      <c s="36" t="s">
        <v>55</v>
      </c>
      <c>
        <f>(M19*21)/100</f>
      </c>
      <c t="s">
        <v>28</v>
      </c>
    </row>
    <row r="20" spans="1:5" ht="12.75">
      <c r="A20" s="35" t="s">
        <v>56</v>
      </c>
      <c r="E20" s="39" t="s">
        <v>5</v>
      </c>
    </row>
    <row r="21" spans="1:5" ht="12.75">
      <c r="A21" s="35" t="s">
        <v>57</v>
      </c>
      <c r="E21" s="40" t="s">
        <v>5</v>
      </c>
    </row>
    <row r="22" spans="1:5" ht="102">
      <c r="A22" t="s">
        <v>58</v>
      </c>
      <c r="E22" s="39" t="s">
        <v>632</v>
      </c>
    </row>
    <row r="23" spans="1:16" ht="12.75">
      <c r="A23" t="s">
        <v>50</v>
      </c>
      <c s="34" t="s">
        <v>70</v>
      </c>
      <c s="34" t="s">
        <v>77</v>
      </c>
      <c s="35" t="s">
        <v>5</v>
      </c>
      <c s="6" t="s">
        <v>78</v>
      </c>
      <c s="36" t="s">
        <v>79</v>
      </c>
      <c s="37">
        <v>590</v>
      </c>
      <c s="36">
        <v>0</v>
      </c>
      <c s="36">
        <f>ROUND(G23*H23,6)</f>
      </c>
      <c r="L23" s="38">
        <v>0</v>
      </c>
      <c s="32">
        <f>ROUND(ROUND(L23,2)*ROUND(G23,3),2)</f>
      </c>
      <c s="36" t="s">
        <v>55</v>
      </c>
      <c>
        <f>(M23*21)/100</f>
      </c>
      <c t="s">
        <v>28</v>
      </c>
    </row>
    <row r="24" spans="1:5" ht="12.75">
      <c r="A24" s="35" t="s">
        <v>56</v>
      </c>
      <c r="E24" s="39" t="s">
        <v>5</v>
      </c>
    </row>
    <row r="25" spans="1:5" ht="12.75">
      <c r="A25" s="35" t="s">
        <v>57</v>
      </c>
      <c r="E25" s="40" t="s">
        <v>5</v>
      </c>
    </row>
    <row r="26" spans="1:5" ht="114.75">
      <c r="A26" t="s">
        <v>58</v>
      </c>
      <c r="E26" s="39" t="s">
        <v>633</v>
      </c>
    </row>
    <row r="27" spans="1:16" ht="12.75">
      <c r="A27" t="s">
        <v>50</v>
      </c>
      <c s="34" t="s">
        <v>83</v>
      </c>
      <c s="34" t="s">
        <v>81</v>
      </c>
      <c s="35" t="s">
        <v>5</v>
      </c>
      <c s="6" t="s">
        <v>82</v>
      </c>
      <c s="36" t="s">
        <v>79</v>
      </c>
      <c s="37">
        <v>1375</v>
      </c>
      <c s="36">
        <v>0</v>
      </c>
      <c s="36">
        <f>ROUND(G27*H27,6)</f>
      </c>
      <c r="L27" s="38">
        <v>0</v>
      </c>
      <c s="32">
        <f>ROUND(ROUND(L27,2)*ROUND(G27,3),2)</f>
      </c>
      <c s="36" t="s">
        <v>55</v>
      </c>
      <c>
        <f>(M27*21)/100</f>
      </c>
      <c t="s">
        <v>28</v>
      </c>
    </row>
    <row r="28" spans="1:5" ht="12.75">
      <c r="A28" s="35" t="s">
        <v>56</v>
      </c>
      <c r="E28" s="39" t="s">
        <v>5</v>
      </c>
    </row>
    <row r="29" spans="1:5" ht="12.75">
      <c r="A29" s="35" t="s">
        <v>57</v>
      </c>
      <c r="E29" s="40" t="s">
        <v>5</v>
      </c>
    </row>
    <row r="30" spans="1:5" ht="114.75">
      <c r="A30" t="s">
        <v>58</v>
      </c>
      <c r="E30" s="39" t="s">
        <v>633</v>
      </c>
    </row>
    <row r="31" spans="1:16" ht="12.75">
      <c r="A31" t="s">
        <v>50</v>
      </c>
      <c s="34" t="s">
        <v>91</v>
      </c>
      <c s="34" t="s">
        <v>117</v>
      </c>
      <c s="35" t="s">
        <v>5</v>
      </c>
      <c s="6" t="s">
        <v>118</v>
      </c>
      <c s="36" t="s">
        <v>79</v>
      </c>
      <c s="37">
        <v>60</v>
      </c>
      <c s="36">
        <v>0</v>
      </c>
      <c s="36">
        <f>ROUND(G31*H31,6)</f>
      </c>
      <c r="L31" s="38">
        <v>0</v>
      </c>
      <c s="32">
        <f>ROUND(ROUND(L31,2)*ROUND(G31,3),2)</f>
      </c>
      <c s="36" t="s">
        <v>55</v>
      </c>
      <c>
        <f>(M31*21)/100</f>
      </c>
      <c t="s">
        <v>28</v>
      </c>
    </row>
    <row r="32" spans="1:5" ht="12.75">
      <c r="A32" s="35" t="s">
        <v>56</v>
      </c>
      <c r="E32" s="39" t="s">
        <v>5</v>
      </c>
    </row>
    <row r="33" spans="1:5" ht="12.75">
      <c r="A33" s="35" t="s">
        <v>57</v>
      </c>
      <c r="E33" s="40" t="s">
        <v>5</v>
      </c>
    </row>
    <row r="34" spans="1:5" ht="89.25">
      <c r="A34" t="s">
        <v>58</v>
      </c>
      <c r="E34" s="39" t="s">
        <v>634</v>
      </c>
    </row>
    <row r="35" spans="1:16" ht="12.75">
      <c r="A35" t="s">
        <v>50</v>
      </c>
      <c s="34" t="s">
        <v>95</v>
      </c>
      <c s="34" t="s">
        <v>120</v>
      </c>
      <c s="35" t="s">
        <v>5</v>
      </c>
      <c s="6" t="s">
        <v>121</v>
      </c>
      <c s="36" t="s">
        <v>79</v>
      </c>
      <c s="37">
        <v>120</v>
      </c>
      <c s="36">
        <v>0</v>
      </c>
      <c s="36">
        <f>ROUND(G35*H35,6)</f>
      </c>
      <c r="L35" s="38">
        <v>0</v>
      </c>
      <c s="32">
        <f>ROUND(ROUND(L35,2)*ROUND(G35,3),2)</f>
      </c>
      <c s="36" t="s">
        <v>55</v>
      </c>
      <c>
        <f>(M35*21)/100</f>
      </c>
      <c t="s">
        <v>28</v>
      </c>
    </row>
    <row r="36" spans="1:5" ht="12.75">
      <c r="A36" s="35" t="s">
        <v>56</v>
      </c>
      <c r="E36" s="39" t="s">
        <v>5</v>
      </c>
    </row>
    <row r="37" spans="1:5" ht="12.75">
      <c r="A37" s="35" t="s">
        <v>57</v>
      </c>
      <c r="E37" s="40" t="s">
        <v>5</v>
      </c>
    </row>
    <row r="38" spans="1:5" ht="89.25">
      <c r="A38" t="s">
        <v>58</v>
      </c>
      <c r="E38" s="39" t="s">
        <v>634</v>
      </c>
    </row>
    <row r="39" spans="1:16" ht="25.5">
      <c r="A39" t="s">
        <v>50</v>
      </c>
      <c s="34" t="s">
        <v>99</v>
      </c>
      <c s="34" t="s">
        <v>635</v>
      </c>
      <c s="35" t="s">
        <v>5</v>
      </c>
      <c s="6" t="s">
        <v>636</v>
      </c>
      <c s="36" t="s">
        <v>75</v>
      </c>
      <c s="37">
        <v>4</v>
      </c>
      <c s="36">
        <v>0</v>
      </c>
      <c s="36">
        <f>ROUND(G39*H39,6)</f>
      </c>
      <c r="L39" s="38">
        <v>0</v>
      </c>
      <c s="32">
        <f>ROUND(ROUND(L39,2)*ROUND(G39,3),2)</f>
      </c>
      <c s="36" t="s">
        <v>55</v>
      </c>
      <c>
        <f>(M39*21)/100</f>
      </c>
      <c t="s">
        <v>28</v>
      </c>
    </row>
    <row r="40" spans="1:5" ht="12.75">
      <c r="A40" s="35" t="s">
        <v>56</v>
      </c>
      <c r="E40" s="39" t="s">
        <v>5</v>
      </c>
    </row>
    <row r="41" spans="1:5" ht="12.75">
      <c r="A41" s="35" t="s">
        <v>57</v>
      </c>
      <c r="E41" s="40" t="s">
        <v>5</v>
      </c>
    </row>
    <row r="42" spans="1:5" ht="102">
      <c r="A42" t="s">
        <v>58</v>
      </c>
      <c r="E42" s="39" t="s">
        <v>637</v>
      </c>
    </row>
    <row r="43" spans="1:16" ht="25.5">
      <c r="A43" t="s">
        <v>50</v>
      </c>
      <c s="34" t="s">
        <v>103</v>
      </c>
      <c s="34" t="s">
        <v>638</v>
      </c>
      <c s="35" t="s">
        <v>5</v>
      </c>
      <c s="6" t="s">
        <v>639</v>
      </c>
      <c s="36" t="s">
        <v>75</v>
      </c>
      <c s="37">
        <v>8</v>
      </c>
      <c s="36">
        <v>0</v>
      </c>
      <c s="36">
        <f>ROUND(G43*H43,6)</f>
      </c>
      <c r="L43" s="38">
        <v>0</v>
      </c>
      <c s="32">
        <f>ROUND(ROUND(L43,2)*ROUND(G43,3),2)</f>
      </c>
      <c s="36" t="s">
        <v>55</v>
      </c>
      <c>
        <f>(M43*21)/100</f>
      </c>
      <c t="s">
        <v>28</v>
      </c>
    </row>
    <row r="44" spans="1:5" ht="12.75">
      <c r="A44" s="35" t="s">
        <v>56</v>
      </c>
      <c r="E44" s="39" t="s">
        <v>5</v>
      </c>
    </row>
    <row r="45" spans="1:5" ht="12.75">
      <c r="A45" s="35" t="s">
        <v>57</v>
      </c>
      <c r="E45" s="40" t="s">
        <v>5</v>
      </c>
    </row>
    <row r="46" spans="1:5" ht="102">
      <c r="A46" t="s">
        <v>58</v>
      </c>
      <c r="E46" s="39" t="s">
        <v>637</v>
      </c>
    </row>
    <row r="47" spans="1:16" ht="12.75">
      <c r="A47" t="s">
        <v>50</v>
      </c>
      <c s="34" t="s">
        <v>107</v>
      </c>
      <c s="34" t="s">
        <v>130</v>
      </c>
      <c s="35" t="s">
        <v>5</v>
      </c>
      <c s="6" t="s">
        <v>131</v>
      </c>
      <c s="36" t="s">
        <v>132</v>
      </c>
      <c s="37">
        <v>49.34</v>
      </c>
      <c s="36">
        <v>0</v>
      </c>
      <c s="36">
        <f>ROUND(G47*H47,6)</f>
      </c>
      <c r="L47" s="38">
        <v>0</v>
      </c>
      <c s="32">
        <f>ROUND(ROUND(L47,2)*ROUND(G47,3),2)</f>
      </c>
      <c s="36" t="s">
        <v>55</v>
      </c>
      <c>
        <f>(M47*21)/100</f>
      </c>
      <c t="s">
        <v>28</v>
      </c>
    </row>
    <row r="48" spans="1:5" ht="12.75">
      <c r="A48" s="35" t="s">
        <v>56</v>
      </c>
      <c r="E48" s="39" t="s">
        <v>5</v>
      </c>
    </row>
    <row r="49" spans="1:5" ht="12.75">
      <c r="A49" s="35" t="s">
        <v>57</v>
      </c>
      <c r="E49" s="40" t="s">
        <v>5</v>
      </c>
    </row>
    <row r="50" spans="1:5" ht="76.5">
      <c r="A50" t="s">
        <v>58</v>
      </c>
      <c r="E50" s="39" t="s">
        <v>640</v>
      </c>
    </row>
    <row r="51" spans="1:16" ht="12.75">
      <c r="A51" t="s">
        <v>50</v>
      </c>
      <c s="34" t="s">
        <v>112</v>
      </c>
      <c s="34" t="s">
        <v>138</v>
      </c>
      <c s="35" t="s">
        <v>5</v>
      </c>
      <c s="6" t="s">
        <v>139</v>
      </c>
      <c s="36" t="s">
        <v>132</v>
      </c>
      <c s="37">
        <v>41.04</v>
      </c>
      <c s="36">
        <v>0</v>
      </c>
      <c s="36">
        <f>ROUND(G51*H51,6)</f>
      </c>
      <c r="L51" s="38">
        <v>0</v>
      </c>
      <c s="32">
        <f>ROUND(ROUND(L51,2)*ROUND(G51,3),2)</f>
      </c>
      <c s="36" t="s">
        <v>55</v>
      </c>
      <c>
        <f>(M51*21)/100</f>
      </c>
      <c t="s">
        <v>28</v>
      </c>
    </row>
    <row r="52" spans="1:5" ht="12.75">
      <c r="A52" s="35" t="s">
        <v>56</v>
      </c>
      <c r="E52" s="39" t="s">
        <v>5</v>
      </c>
    </row>
    <row r="53" spans="1:5" ht="12.75">
      <c r="A53" s="35" t="s">
        <v>57</v>
      </c>
      <c r="E53" s="40" t="s">
        <v>5</v>
      </c>
    </row>
    <row r="54" spans="1:5" ht="76.5">
      <c r="A54" t="s">
        <v>58</v>
      </c>
      <c r="E54" s="39" t="s">
        <v>640</v>
      </c>
    </row>
    <row r="55" spans="1:16" ht="12.75">
      <c r="A55" t="s">
        <v>50</v>
      </c>
      <c s="34" t="s">
        <v>116</v>
      </c>
      <c s="34" t="s">
        <v>141</v>
      </c>
      <c s="35" t="s">
        <v>5</v>
      </c>
      <c s="6" t="s">
        <v>142</v>
      </c>
      <c s="36" t="s">
        <v>132</v>
      </c>
      <c s="37">
        <v>399.04</v>
      </c>
      <c s="36">
        <v>0</v>
      </c>
      <c s="36">
        <f>ROUND(G55*H55,6)</f>
      </c>
      <c r="L55" s="38">
        <v>0</v>
      </c>
      <c s="32">
        <f>ROUND(ROUND(L55,2)*ROUND(G55,3),2)</f>
      </c>
      <c s="36" t="s">
        <v>55</v>
      </c>
      <c>
        <f>(M55*21)/100</f>
      </c>
      <c t="s">
        <v>28</v>
      </c>
    </row>
    <row r="56" spans="1:5" ht="12.75">
      <c r="A56" s="35" t="s">
        <v>56</v>
      </c>
      <c r="E56" s="39" t="s">
        <v>5</v>
      </c>
    </row>
    <row r="57" spans="1:5" ht="12.75">
      <c r="A57" s="35" t="s">
        <v>57</v>
      </c>
      <c r="E57" s="40" t="s">
        <v>5</v>
      </c>
    </row>
    <row r="58" spans="1:5" ht="76.5">
      <c r="A58" t="s">
        <v>58</v>
      </c>
      <c r="E58" s="39" t="s">
        <v>640</v>
      </c>
    </row>
    <row r="59" spans="1:16" ht="12.75">
      <c r="A59" t="s">
        <v>50</v>
      </c>
      <c s="34" t="s">
        <v>119</v>
      </c>
      <c s="34" t="s">
        <v>144</v>
      </c>
      <c s="35" t="s">
        <v>5</v>
      </c>
      <c s="6" t="s">
        <v>145</v>
      </c>
      <c s="36" t="s">
        <v>132</v>
      </c>
      <c s="37">
        <v>49.34</v>
      </c>
      <c s="36">
        <v>0</v>
      </c>
      <c s="36">
        <f>ROUND(G59*H59,6)</f>
      </c>
      <c r="L59" s="38">
        <v>0</v>
      </c>
      <c s="32">
        <f>ROUND(ROUND(L59,2)*ROUND(G59,3),2)</f>
      </c>
      <c s="36" t="s">
        <v>55</v>
      </c>
      <c>
        <f>(M59*21)/100</f>
      </c>
      <c t="s">
        <v>28</v>
      </c>
    </row>
    <row r="60" spans="1:5" ht="12.75">
      <c r="A60" s="35" t="s">
        <v>56</v>
      </c>
      <c r="E60" s="39" t="s">
        <v>5</v>
      </c>
    </row>
    <row r="61" spans="1:5" ht="12.75">
      <c r="A61" s="35" t="s">
        <v>57</v>
      </c>
      <c r="E61" s="40" t="s">
        <v>5</v>
      </c>
    </row>
    <row r="62" spans="1:5" ht="204">
      <c r="A62" t="s">
        <v>58</v>
      </c>
      <c r="E62" s="39" t="s">
        <v>641</v>
      </c>
    </row>
    <row r="63" spans="1:16" ht="12.75">
      <c r="A63" t="s">
        <v>50</v>
      </c>
      <c s="34" t="s">
        <v>122</v>
      </c>
      <c s="34" t="s">
        <v>152</v>
      </c>
      <c s="35" t="s">
        <v>5</v>
      </c>
      <c s="6" t="s">
        <v>153</v>
      </c>
      <c s="36" t="s">
        <v>132</v>
      </c>
      <c s="37">
        <v>41.04</v>
      </c>
      <c s="36">
        <v>0</v>
      </c>
      <c s="36">
        <f>ROUND(G63*H63,6)</f>
      </c>
      <c r="L63" s="38">
        <v>0</v>
      </c>
      <c s="32">
        <f>ROUND(ROUND(L63,2)*ROUND(G63,3),2)</f>
      </c>
      <c s="36" t="s">
        <v>55</v>
      </c>
      <c>
        <f>(M63*21)/100</f>
      </c>
      <c t="s">
        <v>28</v>
      </c>
    </row>
    <row r="64" spans="1:5" ht="12.75">
      <c r="A64" s="35" t="s">
        <v>56</v>
      </c>
      <c r="E64" s="39" t="s">
        <v>5</v>
      </c>
    </row>
    <row r="65" spans="1:5" ht="12.75">
      <c r="A65" s="35" t="s">
        <v>57</v>
      </c>
      <c r="E65" s="40" t="s">
        <v>5</v>
      </c>
    </row>
    <row r="66" spans="1:5" ht="204">
      <c r="A66" t="s">
        <v>58</v>
      </c>
      <c r="E66" s="39" t="s">
        <v>642</v>
      </c>
    </row>
    <row r="67" spans="1:16" ht="12.75">
      <c r="A67" t="s">
        <v>50</v>
      </c>
      <c s="34" t="s">
        <v>126</v>
      </c>
      <c s="34" t="s">
        <v>156</v>
      </c>
      <c s="35" t="s">
        <v>5</v>
      </c>
      <c s="6" t="s">
        <v>157</v>
      </c>
      <c s="36" t="s">
        <v>132</v>
      </c>
      <c s="37">
        <v>399.04</v>
      </c>
      <c s="36">
        <v>0</v>
      </c>
      <c s="36">
        <f>ROUND(G67*H67,6)</f>
      </c>
      <c r="L67" s="38">
        <v>0</v>
      </c>
      <c s="32">
        <f>ROUND(ROUND(L67,2)*ROUND(G67,3),2)</f>
      </c>
      <c s="36" t="s">
        <v>55</v>
      </c>
      <c>
        <f>(M67*21)/100</f>
      </c>
      <c t="s">
        <v>28</v>
      </c>
    </row>
    <row r="68" spans="1:5" ht="12.75">
      <c r="A68" s="35" t="s">
        <v>56</v>
      </c>
      <c r="E68" s="39" t="s">
        <v>5</v>
      </c>
    </row>
    <row r="69" spans="1:5" ht="12.75">
      <c r="A69" s="35" t="s">
        <v>57</v>
      </c>
      <c r="E69" s="40" t="s">
        <v>5</v>
      </c>
    </row>
    <row r="70" spans="1:5" ht="204">
      <c r="A70" t="s">
        <v>58</v>
      </c>
      <c r="E70" s="39" t="s">
        <v>643</v>
      </c>
    </row>
    <row r="71" spans="1:16" ht="25.5">
      <c r="A71" t="s">
        <v>50</v>
      </c>
      <c s="34" t="s">
        <v>129</v>
      </c>
      <c s="34" t="s">
        <v>159</v>
      </c>
      <c s="35" t="s">
        <v>5</v>
      </c>
      <c s="6" t="s">
        <v>160</v>
      </c>
      <c s="36" t="s">
        <v>75</v>
      </c>
      <c s="37">
        <v>216</v>
      </c>
      <c s="36">
        <v>0</v>
      </c>
      <c s="36">
        <f>ROUND(G71*H71,6)</f>
      </c>
      <c r="L71" s="38">
        <v>0</v>
      </c>
      <c s="32">
        <f>ROUND(ROUND(L71,2)*ROUND(G71,3),2)</f>
      </c>
      <c s="36" t="s">
        <v>55</v>
      </c>
      <c>
        <f>(M71*21)/100</f>
      </c>
      <c t="s">
        <v>28</v>
      </c>
    </row>
    <row r="72" spans="1:5" ht="12.75">
      <c r="A72" s="35" t="s">
        <v>56</v>
      </c>
      <c r="E72" s="39" t="s">
        <v>5</v>
      </c>
    </row>
    <row r="73" spans="1:5" ht="12.75">
      <c r="A73" s="35" t="s">
        <v>57</v>
      </c>
      <c r="E73" s="40" t="s">
        <v>5</v>
      </c>
    </row>
    <row r="74" spans="1:5" ht="114.75">
      <c r="A74" t="s">
        <v>58</v>
      </c>
      <c r="E74" s="39" t="s">
        <v>644</v>
      </c>
    </row>
    <row r="75" spans="1:16" ht="25.5">
      <c r="A75" t="s">
        <v>50</v>
      </c>
      <c s="34" t="s">
        <v>134</v>
      </c>
      <c s="34" t="s">
        <v>163</v>
      </c>
      <c s="35" t="s">
        <v>5</v>
      </c>
      <c s="6" t="s">
        <v>164</v>
      </c>
      <c s="36" t="s">
        <v>75</v>
      </c>
      <c s="37">
        <v>32</v>
      </c>
      <c s="36">
        <v>0</v>
      </c>
      <c s="36">
        <f>ROUND(G75*H75,6)</f>
      </c>
      <c r="L75" s="38">
        <v>0</v>
      </c>
      <c s="32">
        <f>ROUND(ROUND(L75,2)*ROUND(G75,3),2)</f>
      </c>
      <c s="36" t="s">
        <v>55</v>
      </c>
      <c>
        <f>(M75*21)/100</f>
      </c>
      <c t="s">
        <v>28</v>
      </c>
    </row>
    <row r="76" spans="1:5" ht="12.75">
      <c r="A76" s="35" t="s">
        <v>56</v>
      </c>
      <c r="E76" s="39" t="s">
        <v>5</v>
      </c>
    </row>
    <row r="77" spans="1:5" ht="12.75">
      <c r="A77" s="35" t="s">
        <v>57</v>
      </c>
      <c r="E77" s="40" t="s">
        <v>5</v>
      </c>
    </row>
    <row r="78" spans="1:5" ht="114.75">
      <c r="A78" t="s">
        <v>58</v>
      </c>
      <c r="E78" s="39" t="s">
        <v>644</v>
      </c>
    </row>
    <row r="79" spans="1:16" ht="12.75">
      <c r="A79" t="s">
        <v>50</v>
      </c>
      <c s="34" t="s">
        <v>137</v>
      </c>
      <c s="34" t="s">
        <v>645</v>
      </c>
      <c s="35" t="s">
        <v>5</v>
      </c>
      <c s="6" t="s">
        <v>646</v>
      </c>
      <c s="36" t="s">
        <v>75</v>
      </c>
      <c s="37">
        <v>3</v>
      </c>
      <c s="36">
        <v>0</v>
      </c>
      <c s="36">
        <f>ROUND(G79*H79,6)</f>
      </c>
      <c r="L79" s="38">
        <v>0</v>
      </c>
      <c s="32">
        <f>ROUND(ROUND(L79,2)*ROUND(G79,3),2)</f>
      </c>
      <c s="36" t="s">
        <v>55</v>
      </c>
      <c>
        <f>(M79*21)/100</f>
      </c>
      <c t="s">
        <v>28</v>
      </c>
    </row>
    <row r="80" spans="1:5" ht="12.75">
      <c r="A80" s="35" t="s">
        <v>56</v>
      </c>
      <c r="E80" s="39" t="s">
        <v>5</v>
      </c>
    </row>
    <row r="81" spans="1:5" ht="12.75">
      <c r="A81" s="35" t="s">
        <v>57</v>
      </c>
      <c r="E81" s="40" t="s">
        <v>5</v>
      </c>
    </row>
    <row r="82" spans="1:5" ht="127.5">
      <c r="A82" t="s">
        <v>58</v>
      </c>
      <c r="E82" s="39" t="s">
        <v>647</v>
      </c>
    </row>
    <row r="83" spans="1:16" ht="12.75">
      <c r="A83" t="s">
        <v>50</v>
      </c>
      <c s="34" t="s">
        <v>140</v>
      </c>
      <c s="34" t="s">
        <v>648</v>
      </c>
      <c s="35" t="s">
        <v>5</v>
      </c>
      <c s="6" t="s">
        <v>649</v>
      </c>
      <c s="36" t="s">
        <v>75</v>
      </c>
      <c s="37">
        <v>6</v>
      </c>
      <c s="36">
        <v>0</v>
      </c>
      <c s="36">
        <f>ROUND(G83*H83,6)</f>
      </c>
      <c r="L83" s="38">
        <v>0</v>
      </c>
      <c s="32">
        <f>ROUND(ROUND(L83,2)*ROUND(G83,3),2)</f>
      </c>
      <c s="36" t="s">
        <v>55</v>
      </c>
      <c>
        <f>(M83*21)/100</f>
      </c>
      <c t="s">
        <v>28</v>
      </c>
    </row>
    <row r="84" spans="1:5" ht="12.75">
      <c r="A84" s="35" t="s">
        <v>56</v>
      </c>
      <c r="E84" s="39" t="s">
        <v>5</v>
      </c>
    </row>
    <row r="85" spans="1:5" ht="12.75">
      <c r="A85" s="35" t="s">
        <v>57</v>
      </c>
      <c r="E85" s="40" t="s">
        <v>5</v>
      </c>
    </row>
    <row r="86" spans="1:5" ht="127.5">
      <c r="A86" t="s">
        <v>58</v>
      </c>
      <c r="E86" s="39" t="s">
        <v>647</v>
      </c>
    </row>
    <row r="87" spans="1:16" ht="12.75">
      <c r="A87" t="s">
        <v>50</v>
      </c>
      <c s="34" t="s">
        <v>143</v>
      </c>
      <c s="34" t="s">
        <v>650</v>
      </c>
      <c s="35" t="s">
        <v>5</v>
      </c>
      <c s="6" t="s">
        <v>651</v>
      </c>
      <c s="36" t="s">
        <v>75</v>
      </c>
      <c s="37">
        <v>1</v>
      </c>
      <c s="36">
        <v>0</v>
      </c>
      <c s="36">
        <f>ROUND(G87*H87,6)</f>
      </c>
      <c r="L87" s="38">
        <v>0</v>
      </c>
      <c s="32">
        <f>ROUND(ROUND(L87,2)*ROUND(G87,3),2)</f>
      </c>
      <c s="36" t="s">
        <v>55</v>
      </c>
      <c>
        <f>(M87*21)/100</f>
      </c>
      <c t="s">
        <v>28</v>
      </c>
    </row>
    <row r="88" spans="1:5" ht="12.75">
      <c r="A88" s="35" t="s">
        <v>56</v>
      </c>
      <c r="E88" s="39" t="s">
        <v>5</v>
      </c>
    </row>
    <row r="89" spans="1:5" ht="12.75">
      <c r="A89" s="35" t="s">
        <v>57</v>
      </c>
      <c r="E89" s="40" t="s">
        <v>5</v>
      </c>
    </row>
    <row r="90" spans="1:5" ht="127.5">
      <c r="A90" t="s">
        <v>58</v>
      </c>
      <c r="E90" s="39" t="s">
        <v>652</v>
      </c>
    </row>
    <row r="91" spans="1:16" ht="12.75">
      <c r="A91" t="s">
        <v>50</v>
      </c>
      <c s="34" t="s">
        <v>147</v>
      </c>
      <c s="34" t="s">
        <v>653</v>
      </c>
      <c s="35" t="s">
        <v>5</v>
      </c>
      <c s="6" t="s">
        <v>654</v>
      </c>
      <c s="36" t="s">
        <v>75</v>
      </c>
      <c s="37">
        <v>1</v>
      </c>
      <c s="36">
        <v>0</v>
      </c>
      <c s="36">
        <f>ROUND(G91*H91,6)</f>
      </c>
      <c r="L91" s="38">
        <v>0</v>
      </c>
      <c s="32">
        <f>ROUND(ROUND(L91,2)*ROUND(G91,3),2)</f>
      </c>
      <c s="36" t="s">
        <v>55</v>
      </c>
      <c>
        <f>(M91*21)/100</f>
      </c>
      <c t="s">
        <v>28</v>
      </c>
    </row>
    <row r="92" spans="1:5" ht="12.75">
      <c r="A92" s="35" t="s">
        <v>56</v>
      </c>
      <c r="E92" s="39" t="s">
        <v>5</v>
      </c>
    </row>
    <row r="93" spans="1:5" ht="12.75">
      <c r="A93" s="35" t="s">
        <v>57</v>
      </c>
      <c r="E93" s="40" t="s">
        <v>5</v>
      </c>
    </row>
    <row r="94" spans="1:5" ht="127.5">
      <c r="A94" t="s">
        <v>58</v>
      </c>
      <c r="E94" s="39" t="s">
        <v>655</v>
      </c>
    </row>
    <row r="95" spans="1:16" ht="12.75">
      <c r="A95" t="s">
        <v>50</v>
      </c>
      <c s="34" t="s">
        <v>151</v>
      </c>
      <c s="34" t="s">
        <v>656</v>
      </c>
      <c s="35" t="s">
        <v>5</v>
      </c>
      <c s="6" t="s">
        <v>657</v>
      </c>
      <c s="36" t="s">
        <v>75</v>
      </c>
      <c s="37">
        <v>1</v>
      </c>
      <c s="36">
        <v>0</v>
      </c>
      <c s="36">
        <f>ROUND(G95*H95,6)</f>
      </c>
      <c r="L95" s="38">
        <v>0</v>
      </c>
      <c s="32">
        <f>ROUND(ROUND(L95,2)*ROUND(G95,3),2)</f>
      </c>
      <c s="36" t="s">
        <v>55</v>
      </c>
      <c>
        <f>(M95*21)/100</f>
      </c>
      <c t="s">
        <v>28</v>
      </c>
    </row>
    <row r="96" spans="1:5" ht="12.75">
      <c r="A96" s="35" t="s">
        <v>56</v>
      </c>
      <c r="E96" s="39" t="s">
        <v>5</v>
      </c>
    </row>
    <row r="97" spans="1:5" ht="12.75">
      <c r="A97" s="35" t="s">
        <v>57</v>
      </c>
      <c r="E97" s="40" t="s">
        <v>5</v>
      </c>
    </row>
    <row r="98" spans="1:5" ht="140.25">
      <c r="A98" t="s">
        <v>58</v>
      </c>
      <c r="E98" s="39" t="s">
        <v>658</v>
      </c>
    </row>
    <row r="99" spans="1:16" ht="25.5">
      <c r="A99" t="s">
        <v>50</v>
      </c>
      <c s="34" t="s">
        <v>155</v>
      </c>
      <c s="34" t="s">
        <v>659</v>
      </c>
      <c s="35" t="s">
        <v>5</v>
      </c>
      <c s="6" t="s">
        <v>660</v>
      </c>
      <c s="36" t="s">
        <v>75</v>
      </c>
      <c s="37">
        <v>2</v>
      </c>
      <c s="36">
        <v>0</v>
      </c>
      <c s="36">
        <f>ROUND(G99*H99,6)</f>
      </c>
      <c r="L99" s="38">
        <v>0</v>
      </c>
      <c s="32">
        <f>ROUND(ROUND(L99,2)*ROUND(G99,3),2)</f>
      </c>
      <c s="36" t="s">
        <v>55</v>
      </c>
      <c>
        <f>(M99*21)/100</f>
      </c>
      <c t="s">
        <v>28</v>
      </c>
    </row>
    <row r="100" spans="1:5" ht="12.75">
      <c r="A100" s="35" t="s">
        <v>56</v>
      </c>
      <c r="E100" s="39" t="s">
        <v>5</v>
      </c>
    </row>
    <row r="101" spans="1:5" ht="12.75">
      <c r="A101" s="35" t="s">
        <v>57</v>
      </c>
      <c r="E101" s="40" t="s">
        <v>5</v>
      </c>
    </row>
    <row r="102" spans="1:5" ht="127.5">
      <c r="A102" t="s">
        <v>58</v>
      </c>
      <c r="E102" s="39" t="s">
        <v>661</v>
      </c>
    </row>
    <row r="103" spans="1:16" ht="12.75">
      <c r="A103" t="s">
        <v>50</v>
      </c>
      <c s="34" t="s">
        <v>158</v>
      </c>
      <c s="34" t="s">
        <v>662</v>
      </c>
      <c s="35" t="s">
        <v>5</v>
      </c>
      <c s="6" t="s">
        <v>663</v>
      </c>
      <c s="36" t="s">
        <v>75</v>
      </c>
      <c s="37">
        <v>1</v>
      </c>
      <c s="36">
        <v>0</v>
      </c>
      <c s="36">
        <f>ROUND(G103*H103,6)</f>
      </c>
      <c r="L103" s="38">
        <v>0</v>
      </c>
      <c s="32">
        <f>ROUND(ROUND(L103,2)*ROUND(G103,3),2)</f>
      </c>
      <c s="36" t="s">
        <v>55</v>
      </c>
      <c>
        <f>(M103*21)/100</f>
      </c>
      <c t="s">
        <v>28</v>
      </c>
    </row>
    <row r="104" spans="1:5" ht="12.75">
      <c r="A104" s="35" t="s">
        <v>56</v>
      </c>
      <c r="E104" s="39" t="s">
        <v>5</v>
      </c>
    </row>
    <row r="105" spans="1:5" ht="12.75">
      <c r="A105" s="35" t="s">
        <v>57</v>
      </c>
      <c r="E105" s="40" t="s">
        <v>5</v>
      </c>
    </row>
    <row r="106" spans="1:5" ht="127.5">
      <c r="A106" t="s">
        <v>58</v>
      </c>
      <c r="E106" s="39" t="s">
        <v>664</v>
      </c>
    </row>
    <row r="107" spans="1:16" ht="12.75">
      <c r="A107" t="s">
        <v>50</v>
      </c>
      <c s="34" t="s">
        <v>162</v>
      </c>
      <c s="34" t="s">
        <v>665</v>
      </c>
      <c s="35" t="s">
        <v>5</v>
      </c>
      <c s="6" t="s">
        <v>666</v>
      </c>
      <c s="36" t="s">
        <v>75</v>
      </c>
      <c s="37">
        <v>1</v>
      </c>
      <c s="36">
        <v>0</v>
      </c>
      <c s="36">
        <f>ROUND(G107*H107,6)</f>
      </c>
      <c r="L107" s="38">
        <v>0</v>
      </c>
      <c s="32">
        <f>ROUND(ROUND(L107,2)*ROUND(G107,3),2)</f>
      </c>
      <c s="36" t="s">
        <v>55</v>
      </c>
      <c>
        <f>(M107*21)/100</f>
      </c>
      <c t="s">
        <v>28</v>
      </c>
    </row>
    <row r="108" spans="1:5" ht="12.75">
      <c r="A108" s="35" t="s">
        <v>56</v>
      </c>
      <c r="E108" s="39" t="s">
        <v>5</v>
      </c>
    </row>
    <row r="109" spans="1:5" ht="12.75">
      <c r="A109" s="35" t="s">
        <v>57</v>
      </c>
      <c r="E109" s="40" t="s">
        <v>5</v>
      </c>
    </row>
    <row r="110" spans="1:5" ht="127.5">
      <c r="A110" t="s">
        <v>58</v>
      </c>
      <c r="E110" s="39" t="s">
        <v>667</v>
      </c>
    </row>
    <row r="111" spans="1:16" ht="12.75">
      <c r="A111" t="s">
        <v>50</v>
      </c>
      <c s="34" t="s">
        <v>165</v>
      </c>
      <c s="34" t="s">
        <v>668</v>
      </c>
      <c s="35" t="s">
        <v>5</v>
      </c>
      <c s="6" t="s">
        <v>669</v>
      </c>
      <c s="36" t="s">
        <v>75</v>
      </c>
      <c s="37">
        <v>25</v>
      </c>
      <c s="36">
        <v>0</v>
      </c>
      <c s="36">
        <f>ROUND(G111*H111,6)</f>
      </c>
      <c r="L111" s="38">
        <v>0</v>
      </c>
      <c s="32">
        <f>ROUND(ROUND(L111,2)*ROUND(G111,3),2)</f>
      </c>
      <c s="36" t="s">
        <v>55</v>
      </c>
      <c>
        <f>(M111*21)/100</f>
      </c>
      <c t="s">
        <v>28</v>
      </c>
    </row>
    <row r="112" spans="1:5" ht="12.75">
      <c r="A112" s="35" t="s">
        <v>56</v>
      </c>
      <c r="E112" s="39" t="s">
        <v>5</v>
      </c>
    </row>
    <row r="113" spans="1:5" ht="12.75">
      <c r="A113" s="35" t="s">
        <v>57</v>
      </c>
      <c r="E113" s="40" t="s">
        <v>5</v>
      </c>
    </row>
    <row r="114" spans="1:5" ht="140.25">
      <c r="A114" t="s">
        <v>58</v>
      </c>
      <c r="E114" s="39" t="s">
        <v>670</v>
      </c>
    </row>
    <row r="115" spans="1:16" ht="25.5">
      <c r="A115" t="s">
        <v>50</v>
      </c>
      <c s="34" t="s">
        <v>169</v>
      </c>
      <c s="34" t="s">
        <v>378</v>
      </c>
      <c s="35" t="s">
        <v>5</v>
      </c>
      <c s="6" t="s">
        <v>379</v>
      </c>
      <c s="36" t="s">
        <v>75</v>
      </c>
      <c s="37">
        <v>2</v>
      </c>
      <c s="36">
        <v>0</v>
      </c>
      <c s="36">
        <f>ROUND(G115*H115,6)</f>
      </c>
      <c r="L115" s="38">
        <v>0</v>
      </c>
      <c s="32">
        <f>ROUND(ROUND(L115,2)*ROUND(G115,3),2)</f>
      </c>
      <c s="36" t="s">
        <v>55</v>
      </c>
      <c>
        <f>(M115*21)/100</f>
      </c>
      <c t="s">
        <v>28</v>
      </c>
    </row>
    <row r="116" spans="1:5" ht="12.75">
      <c r="A116" s="35" t="s">
        <v>56</v>
      </c>
      <c r="E116" s="39" t="s">
        <v>5</v>
      </c>
    </row>
    <row r="117" spans="1:5" ht="12.75">
      <c r="A117" s="35" t="s">
        <v>57</v>
      </c>
      <c r="E117" s="40" t="s">
        <v>5</v>
      </c>
    </row>
    <row r="118" spans="1:5" ht="114.75">
      <c r="A118" t="s">
        <v>58</v>
      </c>
      <c r="E118" s="39" t="s">
        <v>671</v>
      </c>
    </row>
    <row r="119" spans="1:16" ht="12.75">
      <c r="A119" t="s">
        <v>50</v>
      </c>
      <c s="34" t="s">
        <v>173</v>
      </c>
      <c s="34" t="s">
        <v>382</v>
      </c>
      <c s="35" t="s">
        <v>5</v>
      </c>
      <c s="6" t="s">
        <v>383</v>
      </c>
      <c s="36" t="s">
        <v>75</v>
      </c>
      <c s="37">
        <v>2</v>
      </c>
      <c s="36">
        <v>0</v>
      </c>
      <c s="36">
        <f>ROUND(G119*H119,6)</f>
      </c>
      <c r="L119" s="38">
        <v>0</v>
      </c>
      <c s="32">
        <f>ROUND(ROUND(L119,2)*ROUND(G119,3),2)</f>
      </c>
      <c s="36" t="s">
        <v>55</v>
      </c>
      <c>
        <f>(M119*21)/100</f>
      </c>
      <c t="s">
        <v>28</v>
      </c>
    </row>
    <row r="120" spans="1:5" ht="12.75">
      <c r="A120" s="35" t="s">
        <v>56</v>
      </c>
      <c r="E120" s="39" t="s">
        <v>5</v>
      </c>
    </row>
    <row r="121" spans="1:5" ht="12.75">
      <c r="A121" s="35" t="s">
        <v>57</v>
      </c>
      <c r="E121" s="40" t="s">
        <v>5</v>
      </c>
    </row>
    <row r="122" spans="1:5" ht="127.5">
      <c r="A122" t="s">
        <v>58</v>
      </c>
      <c r="E122" s="39" t="s">
        <v>672</v>
      </c>
    </row>
    <row r="123" spans="1:16" ht="25.5">
      <c r="A123" t="s">
        <v>50</v>
      </c>
      <c s="34" t="s">
        <v>177</v>
      </c>
      <c s="34" t="s">
        <v>673</v>
      </c>
      <c s="35" t="s">
        <v>5</v>
      </c>
      <c s="6" t="s">
        <v>674</v>
      </c>
      <c s="36" t="s">
        <v>75</v>
      </c>
      <c s="37">
        <v>2</v>
      </c>
      <c s="36">
        <v>0</v>
      </c>
      <c s="36">
        <f>ROUND(G123*H123,6)</f>
      </c>
      <c r="L123" s="38">
        <v>0</v>
      </c>
      <c s="32">
        <f>ROUND(ROUND(L123,2)*ROUND(G123,3),2)</f>
      </c>
      <c s="36" t="s">
        <v>55</v>
      </c>
      <c>
        <f>(M123*21)/100</f>
      </c>
      <c t="s">
        <v>28</v>
      </c>
    </row>
    <row r="124" spans="1:5" ht="12.75">
      <c r="A124" s="35" t="s">
        <v>56</v>
      </c>
      <c r="E124" s="39" t="s">
        <v>5</v>
      </c>
    </row>
    <row r="125" spans="1:5" ht="12.75">
      <c r="A125" s="35" t="s">
        <v>57</v>
      </c>
      <c r="E125" s="40" t="s">
        <v>5</v>
      </c>
    </row>
    <row r="126" spans="1:5" ht="140.25">
      <c r="A126" t="s">
        <v>58</v>
      </c>
      <c r="E126" s="39" t="s">
        <v>675</v>
      </c>
    </row>
    <row r="127" spans="1:16" ht="12.75">
      <c r="A127" t="s">
        <v>50</v>
      </c>
      <c s="34" t="s">
        <v>181</v>
      </c>
      <c s="34" t="s">
        <v>676</v>
      </c>
      <c s="35" t="s">
        <v>5</v>
      </c>
      <c s="6" t="s">
        <v>677</v>
      </c>
      <c s="36" t="s">
        <v>75</v>
      </c>
      <c s="37">
        <v>15</v>
      </c>
      <c s="36">
        <v>0</v>
      </c>
      <c s="36">
        <f>ROUND(G127*H127,6)</f>
      </c>
      <c r="L127" s="38">
        <v>0</v>
      </c>
      <c s="32">
        <f>ROUND(ROUND(L127,2)*ROUND(G127,3),2)</f>
      </c>
      <c s="36" t="s">
        <v>55</v>
      </c>
      <c>
        <f>(M127*21)/100</f>
      </c>
      <c t="s">
        <v>28</v>
      </c>
    </row>
    <row r="128" spans="1:5" ht="12.75">
      <c r="A128" s="35" t="s">
        <v>56</v>
      </c>
      <c r="E128" s="39" t="s">
        <v>5</v>
      </c>
    </row>
    <row r="129" spans="1:5" ht="12.75">
      <c r="A129" s="35" t="s">
        <v>57</v>
      </c>
      <c r="E129" s="40" t="s">
        <v>5</v>
      </c>
    </row>
    <row r="130" spans="1:5" ht="153">
      <c r="A130" t="s">
        <v>58</v>
      </c>
      <c r="E130" s="39" t="s">
        <v>678</v>
      </c>
    </row>
    <row r="131" spans="1:16" ht="12.75">
      <c r="A131" t="s">
        <v>50</v>
      </c>
      <c s="34" t="s">
        <v>185</v>
      </c>
      <c s="34" t="s">
        <v>679</v>
      </c>
      <c s="35" t="s">
        <v>5</v>
      </c>
      <c s="6" t="s">
        <v>680</v>
      </c>
      <c s="36" t="s">
        <v>75</v>
      </c>
      <c s="37">
        <v>13</v>
      </c>
      <c s="36">
        <v>0</v>
      </c>
      <c s="36">
        <f>ROUND(G131*H131,6)</f>
      </c>
      <c r="L131" s="38">
        <v>0</v>
      </c>
      <c s="32">
        <f>ROUND(ROUND(L131,2)*ROUND(G131,3),2)</f>
      </c>
      <c s="36" t="s">
        <v>55</v>
      </c>
      <c>
        <f>(M131*21)/100</f>
      </c>
      <c t="s">
        <v>28</v>
      </c>
    </row>
    <row r="132" spans="1:5" ht="12.75">
      <c r="A132" s="35" t="s">
        <v>56</v>
      </c>
      <c r="E132" s="39" t="s">
        <v>5</v>
      </c>
    </row>
    <row r="133" spans="1:5" ht="12.75">
      <c r="A133" s="35" t="s">
        <v>57</v>
      </c>
      <c r="E133" s="40" t="s">
        <v>5</v>
      </c>
    </row>
    <row r="134" spans="1:5" ht="153">
      <c r="A134" t="s">
        <v>58</v>
      </c>
      <c r="E134" s="39" t="s">
        <v>681</v>
      </c>
    </row>
    <row r="135" spans="1:16" ht="12.75">
      <c r="A135" t="s">
        <v>50</v>
      </c>
      <c s="34" t="s">
        <v>682</v>
      </c>
      <c s="34" t="s">
        <v>683</v>
      </c>
      <c s="35" t="s">
        <v>5</v>
      </c>
      <c s="6" t="s">
        <v>684</v>
      </c>
      <c s="36" t="s">
        <v>75</v>
      </c>
      <c s="37">
        <v>2</v>
      </c>
      <c s="36">
        <v>0</v>
      </c>
      <c s="36">
        <f>ROUND(G135*H135,6)</f>
      </c>
      <c r="L135" s="38">
        <v>0</v>
      </c>
      <c s="32">
        <f>ROUND(ROUND(L135,2)*ROUND(G135,3),2)</f>
      </c>
      <c s="36" t="s">
        <v>55</v>
      </c>
      <c>
        <f>(M135*21)/100</f>
      </c>
      <c t="s">
        <v>28</v>
      </c>
    </row>
    <row r="136" spans="1:5" ht="12.75">
      <c r="A136" s="35" t="s">
        <v>56</v>
      </c>
      <c r="E136" s="39" t="s">
        <v>5</v>
      </c>
    </row>
    <row r="137" spans="1:5" ht="12.75">
      <c r="A137" s="35" t="s">
        <v>57</v>
      </c>
      <c r="E137" s="40" t="s">
        <v>5</v>
      </c>
    </row>
    <row r="138" spans="1:5" ht="153">
      <c r="A138" t="s">
        <v>58</v>
      </c>
      <c r="E138" s="39" t="s">
        <v>685</v>
      </c>
    </row>
    <row r="139" spans="1:16" ht="25.5">
      <c r="A139" t="s">
        <v>50</v>
      </c>
      <c s="34" t="s">
        <v>686</v>
      </c>
      <c s="34" t="s">
        <v>687</v>
      </c>
      <c s="35" t="s">
        <v>5</v>
      </c>
      <c s="6" t="s">
        <v>688</v>
      </c>
      <c s="36" t="s">
        <v>75</v>
      </c>
      <c s="37">
        <v>2</v>
      </c>
      <c s="36">
        <v>0</v>
      </c>
      <c s="36">
        <f>ROUND(G139*H139,6)</f>
      </c>
      <c r="L139" s="38">
        <v>0</v>
      </c>
      <c s="32">
        <f>ROUND(ROUND(L139,2)*ROUND(G139,3),2)</f>
      </c>
      <c s="36" t="s">
        <v>55</v>
      </c>
      <c>
        <f>(M139*21)/100</f>
      </c>
      <c t="s">
        <v>28</v>
      </c>
    </row>
    <row r="140" spans="1:5" ht="12.75">
      <c r="A140" s="35" t="s">
        <v>56</v>
      </c>
      <c r="E140" s="39" t="s">
        <v>5</v>
      </c>
    </row>
    <row r="141" spans="1:5" ht="12.75">
      <c r="A141" s="35" t="s">
        <v>57</v>
      </c>
      <c r="E141" s="40" t="s">
        <v>5</v>
      </c>
    </row>
    <row r="142" spans="1:5" ht="153">
      <c r="A142" t="s">
        <v>58</v>
      </c>
      <c r="E142" s="39" t="s">
        <v>689</v>
      </c>
    </row>
    <row r="143" spans="1:16" ht="25.5">
      <c r="A143" t="s">
        <v>50</v>
      </c>
      <c s="34" t="s">
        <v>189</v>
      </c>
      <c s="34" t="s">
        <v>690</v>
      </c>
      <c s="35" t="s">
        <v>5</v>
      </c>
      <c s="6" t="s">
        <v>691</v>
      </c>
      <c s="36" t="s">
        <v>75</v>
      </c>
      <c s="37">
        <v>12</v>
      </c>
      <c s="36">
        <v>0</v>
      </c>
      <c s="36">
        <f>ROUND(G143*H143,6)</f>
      </c>
      <c r="L143" s="38">
        <v>0</v>
      </c>
      <c s="32">
        <f>ROUND(ROUND(L143,2)*ROUND(G143,3),2)</f>
      </c>
      <c s="36" t="s">
        <v>55</v>
      </c>
      <c>
        <f>(M143*21)/100</f>
      </c>
      <c t="s">
        <v>28</v>
      </c>
    </row>
    <row r="144" spans="1:5" ht="12.75">
      <c r="A144" s="35" t="s">
        <v>56</v>
      </c>
      <c r="E144" s="39" t="s">
        <v>5</v>
      </c>
    </row>
    <row r="145" spans="1:5" ht="12.75">
      <c r="A145" s="35" t="s">
        <v>57</v>
      </c>
      <c r="E145" s="40" t="s">
        <v>5</v>
      </c>
    </row>
    <row r="146" spans="1:5" ht="140.25">
      <c r="A146" t="s">
        <v>58</v>
      </c>
      <c r="E146" s="39" t="s">
        <v>692</v>
      </c>
    </row>
    <row r="147" spans="1:16" ht="25.5">
      <c r="A147" t="s">
        <v>50</v>
      </c>
      <c s="34" t="s">
        <v>193</v>
      </c>
      <c s="34" t="s">
        <v>693</v>
      </c>
      <c s="35" t="s">
        <v>5</v>
      </c>
      <c s="6" t="s">
        <v>694</v>
      </c>
      <c s="36" t="s">
        <v>75</v>
      </c>
      <c s="37">
        <v>70</v>
      </c>
      <c s="36">
        <v>0</v>
      </c>
      <c s="36">
        <f>ROUND(G147*H147,6)</f>
      </c>
      <c r="L147" s="38">
        <v>0</v>
      </c>
      <c s="32">
        <f>ROUND(ROUND(L147,2)*ROUND(G147,3),2)</f>
      </c>
      <c s="36" t="s">
        <v>55</v>
      </c>
      <c>
        <f>(M147*21)/100</f>
      </c>
      <c t="s">
        <v>28</v>
      </c>
    </row>
    <row r="148" spans="1:5" ht="12.75">
      <c r="A148" s="35" t="s">
        <v>56</v>
      </c>
      <c r="E148" s="39" t="s">
        <v>5</v>
      </c>
    </row>
    <row r="149" spans="1:5" ht="12.75">
      <c r="A149" s="35" t="s">
        <v>57</v>
      </c>
      <c r="E149" s="40" t="s">
        <v>5</v>
      </c>
    </row>
    <row r="150" spans="1:5" ht="153">
      <c r="A150" t="s">
        <v>58</v>
      </c>
      <c r="E150" s="39" t="s">
        <v>695</v>
      </c>
    </row>
    <row r="151" spans="1:16" ht="25.5">
      <c r="A151" t="s">
        <v>50</v>
      </c>
      <c s="34" t="s">
        <v>197</v>
      </c>
      <c s="34" t="s">
        <v>696</v>
      </c>
      <c s="35" t="s">
        <v>5</v>
      </c>
      <c s="6" t="s">
        <v>697</v>
      </c>
      <c s="36" t="s">
        <v>75</v>
      </c>
      <c s="37">
        <v>24</v>
      </c>
      <c s="36">
        <v>0</v>
      </c>
      <c s="36">
        <f>ROUND(G151*H151,6)</f>
      </c>
      <c r="L151" s="38">
        <v>0</v>
      </c>
      <c s="32">
        <f>ROUND(ROUND(L151,2)*ROUND(G151,3),2)</f>
      </c>
      <c s="36" t="s">
        <v>55</v>
      </c>
      <c>
        <f>(M151*21)/100</f>
      </c>
      <c t="s">
        <v>28</v>
      </c>
    </row>
    <row r="152" spans="1:5" ht="12.75">
      <c r="A152" s="35" t="s">
        <v>56</v>
      </c>
      <c r="E152" s="39" t="s">
        <v>5</v>
      </c>
    </row>
    <row r="153" spans="1:5" ht="12.75">
      <c r="A153" s="35" t="s">
        <v>57</v>
      </c>
      <c r="E153" s="40" t="s">
        <v>5</v>
      </c>
    </row>
    <row r="154" spans="1:5" ht="165.75">
      <c r="A154" t="s">
        <v>58</v>
      </c>
      <c r="E154" s="39" t="s">
        <v>698</v>
      </c>
    </row>
    <row r="155" spans="1:16" ht="25.5">
      <c r="A155" t="s">
        <v>50</v>
      </c>
      <c s="34" t="s">
        <v>201</v>
      </c>
      <c s="34" t="s">
        <v>699</v>
      </c>
      <c s="35" t="s">
        <v>5</v>
      </c>
      <c s="6" t="s">
        <v>700</v>
      </c>
      <c s="36" t="s">
        <v>75</v>
      </c>
      <c s="37">
        <v>25</v>
      </c>
      <c s="36">
        <v>0</v>
      </c>
      <c s="36">
        <f>ROUND(G155*H155,6)</f>
      </c>
      <c r="L155" s="38">
        <v>0</v>
      </c>
      <c s="32">
        <f>ROUND(ROUND(L155,2)*ROUND(G155,3),2)</f>
      </c>
      <c s="36" t="s">
        <v>55</v>
      </c>
      <c>
        <f>(M155*21)/100</f>
      </c>
      <c t="s">
        <v>28</v>
      </c>
    </row>
    <row r="156" spans="1:5" ht="12.75">
      <c r="A156" s="35" t="s">
        <v>56</v>
      </c>
      <c r="E156" s="39" t="s">
        <v>5</v>
      </c>
    </row>
    <row r="157" spans="1:5" ht="12.75">
      <c r="A157" s="35" t="s">
        <v>57</v>
      </c>
      <c r="E157" s="40" t="s">
        <v>5</v>
      </c>
    </row>
    <row r="158" spans="1:5" ht="165.75">
      <c r="A158" t="s">
        <v>58</v>
      </c>
      <c r="E158" s="39" t="s">
        <v>701</v>
      </c>
    </row>
    <row r="159" spans="1:16" ht="12.75">
      <c r="A159" t="s">
        <v>50</v>
      </c>
      <c s="34" t="s">
        <v>205</v>
      </c>
      <c s="34" t="s">
        <v>702</v>
      </c>
      <c s="35" t="s">
        <v>5</v>
      </c>
      <c s="6" t="s">
        <v>703</v>
      </c>
      <c s="36" t="s">
        <v>75</v>
      </c>
      <c s="37">
        <v>22</v>
      </c>
      <c s="36">
        <v>0</v>
      </c>
      <c s="36">
        <f>ROUND(G159*H159,6)</f>
      </c>
      <c r="L159" s="38">
        <v>0</v>
      </c>
      <c s="32">
        <f>ROUND(ROUND(L159,2)*ROUND(G159,3),2)</f>
      </c>
      <c s="36" t="s">
        <v>55</v>
      </c>
      <c>
        <f>(M159*21)/100</f>
      </c>
      <c t="s">
        <v>28</v>
      </c>
    </row>
    <row r="160" spans="1:5" ht="12.75">
      <c r="A160" s="35" t="s">
        <v>56</v>
      </c>
      <c r="E160" s="39" t="s">
        <v>5</v>
      </c>
    </row>
    <row r="161" spans="1:5" ht="12.75">
      <c r="A161" s="35" t="s">
        <v>57</v>
      </c>
      <c r="E161" s="40" t="s">
        <v>5</v>
      </c>
    </row>
    <row r="162" spans="1:5" ht="140.25">
      <c r="A162" t="s">
        <v>58</v>
      </c>
      <c r="E162" s="39" t="s">
        <v>704</v>
      </c>
    </row>
    <row r="163" spans="1:16" ht="12.75">
      <c r="A163" t="s">
        <v>50</v>
      </c>
      <c s="34" t="s">
        <v>209</v>
      </c>
      <c s="34" t="s">
        <v>705</v>
      </c>
      <c s="35" t="s">
        <v>5</v>
      </c>
      <c s="6" t="s">
        <v>706</v>
      </c>
      <c s="36" t="s">
        <v>79</v>
      </c>
      <c s="37">
        <v>450</v>
      </c>
      <c s="36">
        <v>0</v>
      </c>
      <c s="36">
        <f>ROUND(G163*H163,6)</f>
      </c>
      <c r="L163" s="38">
        <v>0</v>
      </c>
      <c s="32">
        <f>ROUND(ROUND(L163,2)*ROUND(G163,3),2)</f>
      </c>
      <c s="36" t="s">
        <v>55</v>
      </c>
      <c>
        <f>(M163*21)/100</f>
      </c>
      <c t="s">
        <v>28</v>
      </c>
    </row>
    <row r="164" spans="1:5" ht="12.75">
      <c r="A164" s="35" t="s">
        <v>56</v>
      </c>
      <c r="E164" s="39" t="s">
        <v>5</v>
      </c>
    </row>
    <row r="165" spans="1:5" ht="12.75">
      <c r="A165" s="35" t="s">
        <v>57</v>
      </c>
      <c r="E165" s="40" t="s">
        <v>5</v>
      </c>
    </row>
    <row r="166" spans="1:5" ht="140.25">
      <c r="A166" t="s">
        <v>58</v>
      </c>
      <c r="E166" s="39" t="s">
        <v>707</v>
      </c>
    </row>
    <row r="167" spans="1:16" ht="12.75">
      <c r="A167" t="s">
        <v>50</v>
      </c>
      <c s="34" t="s">
        <v>213</v>
      </c>
      <c s="34" t="s">
        <v>474</v>
      </c>
      <c s="35" t="s">
        <v>5</v>
      </c>
      <c s="6" t="s">
        <v>475</v>
      </c>
      <c s="36" t="s">
        <v>75</v>
      </c>
      <c s="37">
        <v>39</v>
      </c>
      <c s="36">
        <v>0</v>
      </c>
      <c s="36">
        <f>ROUND(G167*H167,6)</f>
      </c>
      <c r="L167" s="38">
        <v>0</v>
      </c>
      <c s="32">
        <f>ROUND(ROUND(L167,2)*ROUND(G167,3),2)</f>
      </c>
      <c s="36" t="s">
        <v>55</v>
      </c>
      <c>
        <f>(M167*21)/100</f>
      </c>
      <c t="s">
        <v>28</v>
      </c>
    </row>
    <row r="168" spans="1:5" ht="12.75">
      <c r="A168" s="35" t="s">
        <v>56</v>
      </c>
      <c r="E168" s="39" t="s">
        <v>5</v>
      </c>
    </row>
    <row r="169" spans="1:5" ht="12.75">
      <c r="A169" s="35" t="s">
        <v>57</v>
      </c>
      <c r="E169" s="40" t="s">
        <v>5</v>
      </c>
    </row>
    <row r="170" spans="1:5" ht="114.75">
      <c r="A170" t="s">
        <v>58</v>
      </c>
      <c r="E170" s="39" t="s">
        <v>708</v>
      </c>
    </row>
    <row r="171" spans="1:16" ht="12.75">
      <c r="A171" t="s">
        <v>50</v>
      </c>
      <c s="34" t="s">
        <v>218</v>
      </c>
      <c s="34" t="s">
        <v>478</v>
      </c>
      <c s="35" t="s">
        <v>5</v>
      </c>
      <c s="6" t="s">
        <v>479</v>
      </c>
      <c s="36" t="s">
        <v>75</v>
      </c>
      <c s="37">
        <v>39</v>
      </c>
      <c s="36">
        <v>0</v>
      </c>
      <c s="36">
        <f>ROUND(G171*H171,6)</f>
      </c>
      <c r="L171" s="38">
        <v>0</v>
      </c>
      <c s="32">
        <f>ROUND(ROUND(L171,2)*ROUND(G171,3),2)</f>
      </c>
      <c s="36" t="s">
        <v>55</v>
      </c>
      <c>
        <f>(M171*21)/100</f>
      </c>
      <c t="s">
        <v>28</v>
      </c>
    </row>
    <row r="172" spans="1:5" ht="12.75">
      <c r="A172" s="35" t="s">
        <v>56</v>
      </c>
      <c r="E172" s="39" t="s">
        <v>5</v>
      </c>
    </row>
    <row r="173" spans="1:5" ht="12.75">
      <c r="A173" s="35" t="s">
        <v>57</v>
      </c>
      <c r="E173" s="40" t="s">
        <v>5</v>
      </c>
    </row>
    <row r="174" spans="1:5" ht="127.5">
      <c r="A174" t="s">
        <v>58</v>
      </c>
      <c r="E174" s="39" t="s">
        <v>709</v>
      </c>
    </row>
    <row r="175" spans="1:16" ht="12.75">
      <c r="A175" t="s">
        <v>50</v>
      </c>
      <c s="34" t="s">
        <v>222</v>
      </c>
      <c s="34" t="s">
        <v>710</v>
      </c>
      <c s="35" t="s">
        <v>5</v>
      </c>
      <c s="6" t="s">
        <v>711</v>
      </c>
      <c s="36" t="s">
        <v>75</v>
      </c>
      <c s="37">
        <v>39</v>
      </c>
      <c s="36">
        <v>0</v>
      </c>
      <c s="36">
        <f>ROUND(G175*H175,6)</f>
      </c>
      <c r="L175" s="38">
        <v>0</v>
      </c>
      <c s="32">
        <f>ROUND(ROUND(L175,2)*ROUND(G175,3),2)</f>
      </c>
      <c s="36" t="s">
        <v>55</v>
      </c>
      <c>
        <f>(M175*21)/100</f>
      </c>
      <c t="s">
        <v>28</v>
      </c>
    </row>
    <row r="176" spans="1:5" ht="12.75">
      <c r="A176" s="35" t="s">
        <v>56</v>
      </c>
      <c r="E176" s="39" t="s">
        <v>5</v>
      </c>
    </row>
    <row r="177" spans="1:5" ht="12.75">
      <c r="A177" s="35" t="s">
        <v>57</v>
      </c>
      <c r="E177" s="40" t="s">
        <v>5</v>
      </c>
    </row>
    <row r="178" spans="1:5" ht="140.25">
      <c r="A178" t="s">
        <v>58</v>
      </c>
      <c r="E178" s="39" t="s">
        <v>712</v>
      </c>
    </row>
    <row r="179" spans="1:16" ht="12.75">
      <c r="A179" t="s">
        <v>50</v>
      </c>
      <c s="34" t="s">
        <v>226</v>
      </c>
      <c s="34" t="s">
        <v>713</v>
      </c>
      <c s="35" t="s">
        <v>5</v>
      </c>
      <c s="6" t="s">
        <v>714</v>
      </c>
      <c s="36" t="s">
        <v>75</v>
      </c>
      <c s="37">
        <v>8</v>
      </c>
      <c s="36">
        <v>0</v>
      </c>
      <c s="36">
        <f>ROUND(G179*H179,6)</f>
      </c>
      <c r="L179" s="38">
        <v>0</v>
      </c>
      <c s="32">
        <f>ROUND(ROUND(L179,2)*ROUND(G179,3),2)</f>
      </c>
      <c s="36" t="s">
        <v>55</v>
      </c>
      <c>
        <f>(M179*21)/100</f>
      </c>
      <c t="s">
        <v>28</v>
      </c>
    </row>
    <row r="180" spans="1:5" ht="12.75">
      <c r="A180" s="35" t="s">
        <v>56</v>
      </c>
      <c r="E180" s="39" t="s">
        <v>5</v>
      </c>
    </row>
    <row r="181" spans="1:5" ht="12.75">
      <c r="A181" s="35" t="s">
        <v>57</v>
      </c>
      <c r="E181" s="40" t="s">
        <v>5</v>
      </c>
    </row>
    <row r="182" spans="1:5" ht="140.25">
      <c r="A182" t="s">
        <v>58</v>
      </c>
      <c r="E182" s="39" t="s">
        <v>715</v>
      </c>
    </row>
    <row r="183" spans="1:16" ht="12.75">
      <c r="A183" t="s">
        <v>50</v>
      </c>
      <c s="34" t="s">
        <v>230</v>
      </c>
      <c s="34" t="s">
        <v>498</v>
      </c>
      <c s="35" t="s">
        <v>5</v>
      </c>
      <c s="6" t="s">
        <v>499</v>
      </c>
      <c s="36" t="s">
        <v>54</v>
      </c>
      <c s="37">
        <v>250</v>
      </c>
      <c s="36">
        <v>0</v>
      </c>
      <c s="36">
        <f>ROUND(G183*H183,6)</f>
      </c>
      <c r="L183" s="38">
        <v>0</v>
      </c>
      <c s="32">
        <f>ROUND(ROUND(L183,2)*ROUND(G183,3),2)</f>
      </c>
      <c s="36" t="s">
        <v>55</v>
      </c>
      <c>
        <f>(M183*21)/100</f>
      </c>
      <c t="s">
        <v>28</v>
      </c>
    </row>
    <row r="184" spans="1:5" ht="12.75">
      <c r="A184" s="35" t="s">
        <v>56</v>
      </c>
      <c r="E184" s="39" t="s">
        <v>5</v>
      </c>
    </row>
    <row r="185" spans="1:5" ht="12.75">
      <c r="A185" s="35" t="s">
        <v>57</v>
      </c>
      <c r="E185" s="40" t="s">
        <v>5</v>
      </c>
    </row>
    <row r="186" spans="1:5" ht="114.75">
      <c r="A186" t="s">
        <v>58</v>
      </c>
      <c r="E186" s="39" t="s">
        <v>716</v>
      </c>
    </row>
    <row r="187" spans="1:16" ht="12.75">
      <c r="A187" t="s">
        <v>50</v>
      </c>
      <c s="34" t="s">
        <v>234</v>
      </c>
      <c s="34" t="s">
        <v>502</v>
      </c>
      <c s="35" t="s">
        <v>5</v>
      </c>
      <c s="6" t="s">
        <v>503</v>
      </c>
      <c s="36" t="s">
        <v>54</v>
      </c>
      <c s="37">
        <v>120</v>
      </c>
      <c s="36">
        <v>0</v>
      </c>
      <c s="36">
        <f>ROUND(G187*H187,6)</f>
      </c>
      <c r="L187" s="38">
        <v>0</v>
      </c>
      <c s="32">
        <f>ROUND(ROUND(L187,2)*ROUND(G187,3),2)</f>
      </c>
      <c s="36" t="s">
        <v>55</v>
      </c>
      <c>
        <f>(M187*21)/100</f>
      </c>
      <c t="s">
        <v>28</v>
      </c>
    </row>
    <row r="188" spans="1:5" ht="12.75">
      <c r="A188" s="35" t="s">
        <v>56</v>
      </c>
      <c r="E188" s="39" t="s">
        <v>5</v>
      </c>
    </row>
    <row r="189" spans="1:5" ht="12.75">
      <c r="A189" s="35" t="s">
        <v>57</v>
      </c>
      <c r="E189" s="40" t="s">
        <v>5</v>
      </c>
    </row>
    <row r="190" spans="1:5" ht="102">
      <c r="A190" t="s">
        <v>58</v>
      </c>
      <c r="E190" s="39" t="s">
        <v>717</v>
      </c>
    </row>
    <row r="191" spans="1:16" ht="12.75">
      <c r="A191" t="s">
        <v>50</v>
      </c>
      <c s="34" t="s">
        <v>238</v>
      </c>
      <c s="34" t="s">
        <v>718</v>
      </c>
      <c s="35" t="s">
        <v>5</v>
      </c>
      <c s="6" t="s">
        <v>719</v>
      </c>
      <c s="36" t="s">
        <v>75</v>
      </c>
      <c s="37">
        <v>126</v>
      </c>
      <c s="36">
        <v>0</v>
      </c>
      <c s="36">
        <f>ROUND(G191*H191,6)</f>
      </c>
      <c r="L191" s="38">
        <v>0</v>
      </c>
      <c s="32">
        <f>ROUND(ROUND(L191,2)*ROUND(G191,3),2)</f>
      </c>
      <c s="36" t="s">
        <v>55</v>
      </c>
      <c>
        <f>(M191*21)/100</f>
      </c>
      <c t="s">
        <v>28</v>
      </c>
    </row>
    <row r="192" spans="1:5" ht="12.75">
      <c r="A192" s="35" t="s">
        <v>56</v>
      </c>
      <c r="E192" s="39" t="s">
        <v>5</v>
      </c>
    </row>
    <row r="193" spans="1:5" ht="12.75">
      <c r="A193" s="35" t="s">
        <v>57</v>
      </c>
      <c r="E193" s="40" t="s">
        <v>5</v>
      </c>
    </row>
    <row r="194" spans="1:5" ht="140.25">
      <c r="A194" t="s">
        <v>58</v>
      </c>
      <c r="E194" s="39" t="s">
        <v>720</v>
      </c>
    </row>
    <row r="195" spans="1:16" ht="12.75">
      <c r="A195" t="s">
        <v>50</v>
      </c>
      <c s="34" t="s">
        <v>721</v>
      </c>
      <c s="34" t="s">
        <v>518</v>
      </c>
      <c s="35" t="s">
        <v>5</v>
      </c>
      <c s="6" t="s">
        <v>519</v>
      </c>
      <c s="36" t="s">
        <v>54</v>
      </c>
      <c s="37">
        <v>300</v>
      </c>
      <c s="36">
        <v>0</v>
      </c>
      <c s="36">
        <f>ROUND(G195*H195,6)</f>
      </c>
      <c r="L195" s="38">
        <v>0</v>
      </c>
      <c s="32">
        <f>ROUND(ROUND(L195,2)*ROUND(G195,3),2)</f>
      </c>
      <c s="36" t="s">
        <v>55</v>
      </c>
      <c>
        <f>(M195*21)/100</f>
      </c>
      <c t="s">
        <v>28</v>
      </c>
    </row>
    <row r="196" spans="1:5" ht="12.75">
      <c r="A196" s="35" t="s">
        <v>56</v>
      </c>
      <c r="E196" s="39" t="s">
        <v>5</v>
      </c>
    </row>
    <row r="197" spans="1:5" ht="12.75">
      <c r="A197" s="35" t="s">
        <v>57</v>
      </c>
      <c r="E197" s="40" t="s">
        <v>5</v>
      </c>
    </row>
    <row r="198" spans="1:5" ht="114.75">
      <c r="A198" t="s">
        <v>58</v>
      </c>
      <c r="E198" s="39" t="s">
        <v>722</v>
      </c>
    </row>
    <row r="199" spans="1:16" ht="12.75">
      <c r="A199" t="s">
        <v>50</v>
      </c>
      <c s="34" t="s">
        <v>242</v>
      </c>
      <c s="34" t="s">
        <v>522</v>
      </c>
      <c s="35" t="s">
        <v>5</v>
      </c>
      <c s="6" t="s">
        <v>523</v>
      </c>
      <c s="36" t="s">
        <v>75</v>
      </c>
      <c s="37">
        <v>1</v>
      </c>
      <c s="36">
        <v>0</v>
      </c>
      <c s="36">
        <f>ROUND(G199*H199,6)</f>
      </c>
      <c r="L199" s="38">
        <v>0</v>
      </c>
      <c s="32">
        <f>ROUND(ROUND(L199,2)*ROUND(G199,3),2)</f>
      </c>
      <c s="36" t="s">
        <v>55</v>
      </c>
      <c>
        <f>(M199*21)/100</f>
      </c>
      <c t="s">
        <v>28</v>
      </c>
    </row>
    <row r="200" spans="1:5" ht="12.75">
      <c r="A200" s="35" t="s">
        <v>56</v>
      </c>
      <c r="E200" s="39" t="s">
        <v>5</v>
      </c>
    </row>
    <row r="201" spans="1:5" ht="12.75">
      <c r="A201" s="35" t="s">
        <v>57</v>
      </c>
      <c r="E201" s="40" t="s">
        <v>5</v>
      </c>
    </row>
    <row r="202" spans="1:5" ht="76.5">
      <c r="A202" t="s">
        <v>58</v>
      </c>
      <c r="E202" s="39" t="s">
        <v>723</v>
      </c>
    </row>
    <row r="203" spans="1:16" ht="38.25">
      <c r="A203" t="s">
        <v>50</v>
      </c>
      <c s="34" t="s">
        <v>246</v>
      </c>
      <c s="34" t="s">
        <v>724</v>
      </c>
      <c s="35" t="s">
        <v>5</v>
      </c>
      <c s="6" t="s">
        <v>725</v>
      </c>
      <c s="36" t="s">
        <v>726</v>
      </c>
      <c s="37">
        <v>2</v>
      </c>
      <c s="36">
        <v>0</v>
      </c>
      <c s="36">
        <f>ROUND(G203*H203,6)</f>
      </c>
      <c r="L203" s="38">
        <v>0</v>
      </c>
      <c s="32">
        <f>ROUND(ROUND(L203,2)*ROUND(G203,3),2)</f>
      </c>
      <c s="36" t="s">
        <v>55</v>
      </c>
      <c>
        <f>(M203*21)/100</f>
      </c>
      <c t="s">
        <v>28</v>
      </c>
    </row>
    <row r="204" spans="1:5" ht="12.75">
      <c r="A204" s="35" t="s">
        <v>56</v>
      </c>
      <c r="E204" s="39" t="s">
        <v>5</v>
      </c>
    </row>
    <row r="205" spans="1:5" ht="12.75">
      <c r="A205" s="35" t="s">
        <v>57</v>
      </c>
      <c r="E205" s="40" t="s">
        <v>5</v>
      </c>
    </row>
    <row r="206" spans="1:5" ht="140.25">
      <c r="A206" t="s">
        <v>58</v>
      </c>
      <c r="E206" s="39" t="s">
        <v>727</v>
      </c>
    </row>
    <row r="207" spans="1:16" ht="25.5">
      <c r="A207" t="s">
        <v>50</v>
      </c>
      <c s="34" t="s">
        <v>250</v>
      </c>
      <c s="34" t="s">
        <v>728</v>
      </c>
      <c s="35" t="s">
        <v>5</v>
      </c>
      <c s="6" t="s">
        <v>729</v>
      </c>
      <c s="36" t="s">
        <v>726</v>
      </c>
      <c s="37">
        <v>28</v>
      </c>
      <c s="36">
        <v>0</v>
      </c>
      <c s="36">
        <f>ROUND(G207*H207,6)</f>
      </c>
      <c r="L207" s="38">
        <v>0</v>
      </c>
      <c s="32">
        <f>ROUND(ROUND(L207,2)*ROUND(G207,3),2)</f>
      </c>
      <c s="36" t="s">
        <v>55</v>
      </c>
      <c>
        <f>(M207*21)/100</f>
      </c>
      <c t="s">
        <v>28</v>
      </c>
    </row>
    <row r="208" spans="1:5" ht="12.75">
      <c r="A208" s="35" t="s">
        <v>56</v>
      </c>
      <c r="E208" s="39" t="s">
        <v>5</v>
      </c>
    </row>
    <row r="209" spans="1:5" ht="12.75">
      <c r="A209" s="35" t="s">
        <v>57</v>
      </c>
      <c r="E209" s="40" t="s">
        <v>5</v>
      </c>
    </row>
    <row r="210" spans="1:5" ht="127.5">
      <c r="A210" t="s">
        <v>58</v>
      </c>
      <c r="E210" s="39" t="s">
        <v>730</v>
      </c>
    </row>
    <row r="211" spans="1:16" ht="12.75">
      <c r="A211" t="s">
        <v>50</v>
      </c>
      <c s="34" t="s">
        <v>254</v>
      </c>
      <c s="34" t="s">
        <v>535</v>
      </c>
      <c s="35" t="s">
        <v>5</v>
      </c>
      <c s="6" t="s">
        <v>536</v>
      </c>
      <c s="36" t="s">
        <v>537</v>
      </c>
      <c s="37">
        <v>0.72</v>
      </c>
      <c s="36">
        <v>0</v>
      </c>
      <c s="36">
        <f>ROUND(G211*H211,6)</f>
      </c>
      <c r="L211" s="38">
        <v>0</v>
      </c>
      <c s="32">
        <f>ROUND(ROUND(L211,2)*ROUND(G211,3),2)</f>
      </c>
      <c s="36" t="s">
        <v>55</v>
      </c>
      <c>
        <f>(M211*21)/100</f>
      </c>
      <c t="s">
        <v>28</v>
      </c>
    </row>
    <row r="212" spans="1:5" ht="12.75">
      <c r="A212" s="35" t="s">
        <v>56</v>
      </c>
      <c r="E212" s="39" t="s">
        <v>5</v>
      </c>
    </row>
    <row r="213" spans="1:5" ht="12.75">
      <c r="A213" s="35" t="s">
        <v>57</v>
      </c>
      <c r="E213" s="40" t="s">
        <v>5</v>
      </c>
    </row>
    <row r="214" spans="1:5" ht="153">
      <c r="A214" t="s">
        <v>58</v>
      </c>
      <c r="E214" s="39" t="s">
        <v>731</v>
      </c>
    </row>
    <row r="215" spans="1:16" ht="12.75">
      <c r="A215" t="s">
        <v>50</v>
      </c>
      <c s="34" t="s">
        <v>258</v>
      </c>
      <c s="34" t="s">
        <v>732</v>
      </c>
      <c s="35" t="s">
        <v>5</v>
      </c>
      <c s="6" t="s">
        <v>733</v>
      </c>
      <c s="36" t="s">
        <v>79</v>
      </c>
      <c s="37">
        <v>60</v>
      </c>
      <c s="36">
        <v>0</v>
      </c>
      <c s="36">
        <f>ROUND(G215*H215,6)</f>
      </c>
      <c r="L215" s="38">
        <v>0</v>
      </c>
      <c s="32">
        <f>ROUND(ROUND(L215,2)*ROUND(G215,3),2)</f>
      </c>
      <c s="36" t="s">
        <v>55</v>
      </c>
      <c>
        <f>(M215*21)/100</f>
      </c>
      <c t="s">
        <v>28</v>
      </c>
    </row>
    <row r="216" spans="1:5" ht="12.75">
      <c r="A216" s="35" t="s">
        <v>56</v>
      </c>
      <c r="E216" s="39" t="s">
        <v>5</v>
      </c>
    </row>
    <row r="217" spans="1:5" ht="12.75">
      <c r="A217" s="35" t="s">
        <v>57</v>
      </c>
      <c r="E217" s="40" t="s">
        <v>5</v>
      </c>
    </row>
    <row r="218" spans="1:5" ht="63.75">
      <c r="A218" t="s">
        <v>58</v>
      </c>
      <c r="E218" s="39" t="s">
        <v>734</v>
      </c>
    </row>
    <row r="219" spans="1:16" ht="12.75">
      <c r="A219" t="s">
        <v>50</v>
      </c>
      <c s="34" t="s">
        <v>262</v>
      </c>
      <c s="34" t="s">
        <v>735</v>
      </c>
      <c s="35" t="s">
        <v>5</v>
      </c>
      <c s="6" t="s">
        <v>736</v>
      </c>
      <c s="36" t="s">
        <v>79</v>
      </c>
      <c s="37">
        <v>30</v>
      </c>
      <c s="36">
        <v>0</v>
      </c>
      <c s="36">
        <f>ROUND(G219*H219,6)</f>
      </c>
      <c r="L219" s="38">
        <v>0</v>
      </c>
      <c s="32">
        <f>ROUND(ROUND(L219,2)*ROUND(G219,3),2)</f>
      </c>
      <c s="36" t="s">
        <v>55</v>
      </c>
      <c>
        <f>(M219*21)/100</f>
      </c>
      <c t="s">
        <v>28</v>
      </c>
    </row>
    <row r="220" spans="1:5" ht="12.75">
      <c r="A220" s="35" t="s">
        <v>56</v>
      </c>
      <c r="E220" s="39" t="s">
        <v>5</v>
      </c>
    </row>
    <row r="221" spans="1:5" ht="12.75">
      <c r="A221" s="35" t="s">
        <v>57</v>
      </c>
      <c r="E221" s="40" t="s">
        <v>5</v>
      </c>
    </row>
    <row r="222" spans="1:5" ht="153">
      <c r="A222" t="s">
        <v>58</v>
      </c>
      <c r="E222" s="39" t="s">
        <v>737</v>
      </c>
    </row>
    <row r="223" spans="1:16" ht="12.75">
      <c r="A223" t="s">
        <v>50</v>
      </c>
      <c s="34" t="s">
        <v>266</v>
      </c>
      <c s="34" t="s">
        <v>738</v>
      </c>
      <c s="35" t="s">
        <v>5</v>
      </c>
      <c s="6" t="s">
        <v>739</v>
      </c>
      <c s="36" t="s">
        <v>79</v>
      </c>
      <c s="37">
        <v>30</v>
      </c>
      <c s="36">
        <v>0</v>
      </c>
      <c s="36">
        <f>ROUND(G223*H223,6)</f>
      </c>
      <c r="L223" s="38">
        <v>0</v>
      </c>
      <c s="32">
        <f>ROUND(ROUND(L223,2)*ROUND(G223,3),2)</f>
      </c>
      <c s="36" t="s">
        <v>55</v>
      </c>
      <c>
        <f>(M223*21)/100</f>
      </c>
      <c t="s">
        <v>28</v>
      </c>
    </row>
    <row r="224" spans="1:5" ht="12.75">
      <c r="A224" s="35" t="s">
        <v>56</v>
      </c>
      <c r="E224" s="39" t="s">
        <v>5</v>
      </c>
    </row>
    <row r="225" spans="1:5" ht="12.75">
      <c r="A225" s="35" t="s">
        <v>57</v>
      </c>
      <c r="E225" s="40" t="s">
        <v>5</v>
      </c>
    </row>
    <row r="226" spans="1:5" ht="114.75">
      <c r="A226" t="s">
        <v>58</v>
      </c>
      <c r="E226" s="39" t="s">
        <v>740</v>
      </c>
    </row>
    <row r="227" spans="1:16" ht="12.75">
      <c r="A227" t="s">
        <v>50</v>
      </c>
      <c s="34" t="s">
        <v>270</v>
      </c>
      <c s="34" t="s">
        <v>741</v>
      </c>
      <c s="35" t="s">
        <v>5</v>
      </c>
      <c s="6" t="s">
        <v>742</v>
      </c>
      <c s="36" t="s">
        <v>743</v>
      </c>
      <c s="37">
        <v>1</v>
      </c>
      <c s="36">
        <v>0</v>
      </c>
      <c s="36">
        <f>ROUND(G227*H227,6)</f>
      </c>
      <c r="L227" s="38">
        <v>0</v>
      </c>
      <c s="32">
        <f>ROUND(ROUND(L227,2)*ROUND(G227,3),2)</f>
      </c>
      <c s="36" t="s">
        <v>55</v>
      </c>
      <c>
        <f>(M227*21)/100</f>
      </c>
      <c t="s">
        <v>28</v>
      </c>
    </row>
    <row r="228" spans="1:5" ht="12.75">
      <c r="A228" s="35" t="s">
        <v>56</v>
      </c>
      <c r="E228" s="39" t="s">
        <v>5</v>
      </c>
    </row>
    <row r="229" spans="1:5" ht="12.75">
      <c r="A229" s="35" t="s">
        <v>57</v>
      </c>
      <c r="E229" s="40" t="s">
        <v>5</v>
      </c>
    </row>
    <row r="230" spans="1:5" ht="127.5">
      <c r="A230" t="s">
        <v>58</v>
      </c>
      <c r="E230" s="39" t="s">
        <v>744</v>
      </c>
    </row>
    <row r="231" spans="1:16" ht="12.75">
      <c r="A231" t="s">
        <v>50</v>
      </c>
      <c s="34" t="s">
        <v>274</v>
      </c>
      <c s="34" t="s">
        <v>745</v>
      </c>
      <c s="35" t="s">
        <v>5</v>
      </c>
      <c s="6" t="s">
        <v>746</v>
      </c>
      <c s="36" t="s">
        <v>79</v>
      </c>
      <c s="37">
        <v>30</v>
      </c>
      <c s="36">
        <v>0</v>
      </c>
      <c s="36">
        <f>ROUND(G231*H231,6)</f>
      </c>
      <c r="L231" s="38">
        <v>0</v>
      </c>
      <c s="32">
        <f>ROUND(ROUND(L231,2)*ROUND(G231,3),2)</f>
      </c>
      <c s="36" t="s">
        <v>55</v>
      </c>
      <c>
        <f>(M231*21)/100</f>
      </c>
      <c t="s">
        <v>28</v>
      </c>
    </row>
    <row r="232" spans="1:5" ht="12.75">
      <c r="A232" s="35" t="s">
        <v>56</v>
      </c>
      <c r="E232" s="39" t="s">
        <v>5</v>
      </c>
    </row>
    <row r="233" spans="1:5" ht="12.75">
      <c r="A233" s="35" t="s">
        <v>57</v>
      </c>
      <c r="E233" s="40" t="s">
        <v>5</v>
      </c>
    </row>
    <row r="234" spans="1:5" ht="127.5">
      <c r="A234" t="s">
        <v>58</v>
      </c>
      <c r="E234" s="39" t="s">
        <v>747</v>
      </c>
    </row>
    <row r="235" spans="1:16" ht="12.75">
      <c r="A235" t="s">
        <v>50</v>
      </c>
      <c s="34" t="s">
        <v>278</v>
      </c>
      <c s="34" t="s">
        <v>748</v>
      </c>
      <c s="35" t="s">
        <v>5</v>
      </c>
      <c s="6" t="s">
        <v>749</v>
      </c>
      <c s="36" t="s">
        <v>75</v>
      </c>
      <c s="37">
        <v>2</v>
      </c>
      <c s="36">
        <v>0</v>
      </c>
      <c s="36">
        <f>ROUND(G235*H235,6)</f>
      </c>
      <c r="L235" s="38">
        <v>0</v>
      </c>
      <c s="32">
        <f>ROUND(ROUND(L235,2)*ROUND(G235,3),2)</f>
      </c>
      <c s="36" t="s">
        <v>55</v>
      </c>
      <c>
        <f>(M235*21)/100</f>
      </c>
      <c t="s">
        <v>28</v>
      </c>
    </row>
    <row r="236" spans="1:5" ht="12.75">
      <c r="A236" s="35" t="s">
        <v>56</v>
      </c>
      <c r="E236" s="39" t="s">
        <v>5</v>
      </c>
    </row>
    <row r="237" spans="1:5" ht="12.75">
      <c r="A237" s="35" t="s">
        <v>57</v>
      </c>
      <c r="E237" s="40" t="s">
        <v>5</v>
      </c>
    </row>
    <row r="238" spans="1:5" ht="114.75">
      <c r="A238" t="s">
        <v>58</v>
      </c>
      <c r="E238" s="39" t="s">
        <v>750</v>
      </c>
    </row>
    <row r="239" spans="1:16" ht="12.75">
      <c r="A239" t="s">
        <v>50</v>
      </c>
      <c s="34" t="s">
        <v>282</v>
      </c>
      <c s="34" t="s">
        <v>751</v>
      </c>
      <c s="35" t="s">
        <v>5</v>
      </c>
      <c s="6" t="s">
        <v>752</v>
      </c>
      <c s="36" t="s">
        <v>75</v>
      </c>
      <c s="37">
        <v>2</v>
      </c>
      <c s="36">
        <v>0</v>
      </c>
      <c s="36">
        <f>ROUND(G239*H239,6)</f>
      </c>
      <c r="L239" s="38">
        <v>0</v>
      </c>
      <c s="32">
        <f>ROUND(ROUND(L239,2)*ROUND(G239,3),2)</f>
      </c>
      <c s="36" t="s">
        <v>55</v>
      </c>
      <c>
        <f>(M239*21)/100</f>
      </c>
      <c t="s">
        <v>28</v>
      </c>
    </row>
    <row r="240" spans="1:5" ht="12.75">
      <c r="A240" s="35" t="s">
        <v>56</v>
      </c>
      <c r="E240" s="39" t="s">
        <v>5</v>
      </c>
    </row>
    <row r="241" spans="1:5" ht="12.75">
      <c r="A241" s="35" t="s">
        <v>57</v>
      </c>
      <c r="E241" s="40" t="s">
        <v>5</v>
      </c>
    </row>
    <row r="242" spans="1:5" ht="127.5">
      <c r="A242" t="s">
        <v>58</v>
      </c>
      <c r="E242" s="39" t="s">
        <v>753</v>
      </c>
    </row>
    <row r="243" spans="1:16" ht="12.75">
      <c r="A243" t="s">
        <v>50</v>
      </c>
      <c s="34" t="s">
        <v>286</v>
      </c>
      <c s="34" t="s">
        <v>548</v>
      </c>
      <c s="35" t="s">
        <v>5</v>
      </c>
      <c s="6" t="s">
        <v>549</v>
      </c>
      <c s="36" t="s">
        <v>75</v>
      </c>
      <c s="37">
        <v>2</v>
      </c>
      <c s="36">
        <v>0</v>
      </c>
      <c s="36">
        <f>ROUND(G243*H243,6)</f>
      </c>
      <c r="L243" s="38">
        <v>0</v>
      </c>
      <c s="32">
        <f>ROUND(ROUND(L243,2)*ROUND(G243,3),2)</f>
      </c>
      <c s="36" t="s">
        <v>55</v>
      </c>
      <c>
        <f>(M243*21)/100</f>
      </c>
      <c t="s">
        <v>28</v>
      </c>
    </row>
    <row r="244" spans="1:5" ht="12.75">
      <c r="A244" s="35" t="s">
        <v>56</v>
      </c>
      <c r="E244" s="39" t="s">
        <v>5</v>
      </c>
    </row>
    <row r="245" spans="1:5" ht="12.75">
      <c r="A245" s="35" t="s">
        <v>57</v>
      </c>
      <c r="E245" s="40" t="s">
        <v>5</v>
      </c>
    </row>
    <row r="246" spans="1:5" ht="127.5">
      <c r="A246" t="s">
        <v>58</v>
      </c>
      <c r="E246" s="39" t="s">
        <v>754</v>
      </c>
    </row>
    <row r="247" spans="1:13" ht="12.75">
      <c r="A247" t="s">
        <v>47</v>
      </c>
      <c r="C247" s="31" t="s">
        <v>571</v>
      </c>
      <c r="E247" s="33" t="s">
        <v>572</v>
      </c>
      <c r="J247" s="32">
        <f>0</f>
      </c>
      <c s="32">
        <f>0</f>
      </c>
      <c s="32">
        <f>0+L248+L252+L256+L260+L264+L268+L272+L276+L280+L284+L288+L292</f>
      </c>
      <c s="32">
        <f>0+M248+M252+M256+M260+M264+M268+M272+M276+M280+M284+M288+M292</f>
      </c>
    </row>
    <row r="248" spans="1:16" ht="12.75">
      <c r="A248" t="s">
        <v>50</v>
      </c>
      <c s="34" t="s">
        <v>290</v>
      </c>
      <c s="34" t="s">
        <v>755</v>
      </c>
      <c s="35" t="s">
        <v>5</v>
      </c>
      <c s="6" t="s">
        <v>756</v>
      </c>
      <c s="36" t="s">
        <v>726</v>
      </c>
      <c s="37">
        <v>2</v>
      </c>
      <c s="36">
        <v>0</v>
      </c>
      <c s="36">
        <f>ROUND(G248*H248,6)</f>
      </c>
      <c r="L248" s="38">
        <v>0</v>
      </c>
      <c s="32">
        <f>ROUND(ROUND(L248,2)*ROUND(G248,3),2)</f>
      </c>
      <c s="36" t="s">
        <v>55</v>
      </c>
      <c>
        <f>(M248*21)/100</f>
      </c>
      <c t="s">
        <v>28</v>
      </c>
    </row>
    <row r="249" spans="1:5" ht="12.75">
      <c r="A249" s="35" t="s">
        <v>56</v>
      </c>
      <c r="E249" s="39" t="s">
        <v>5</v>
      </c>
    </row>
    <row r="250" spans="1:5" ht="12.75">
      <c r="A250" s="35" t="s">
        <v>57</v>
      </c>
      <c r="E250" s="40" t="s">
        <v>5</v>
      </c>
    </row>
    <row r="251" spans="1:5" ht="12.75">
      <c r="A251" t="s">
        <v>58</v>
      </c>
      <c r="E251" s="39" t="s">
        <v>757</v>
      </c>
    </row>
    <row r="252" spans="1:16" ht="12.75">
      <c r="A252" t="s">
        <v>50</v>
      </c>
      <c s="34" t="s">
        <v>294</v>
      </c>
      <c s="34" t="s">
        <v>758</v>
      </c>
      <c s="35" t="s">
        <v>5</v>
      </c>
      <c s="6" t="s">
        <v>759</v>
      </c>
      <c s="36" t="s">
        <v>75</v>
      </c>
      <c s="37">
        <v>2</v>
      </c>
      <c s="36">
        <v>0</v>
      </c>
      <c s="36">
        <f>ROUND(G252*H252,6)</f>
      </c>
      <c r="L252" s="38">
        <v>0</v>
      </c>
      <c s="32">
        <f>ROUND(ROUND(L252,2)*ROUND(G252,3),2)</f>
      </c>
      <c s="36" t="s">
        <v>55</v>
      </c>
      <c>
        <f>(M252*21)/100</f>
      </c>
      <c t="s">
        <v>28</v>
      </c>
    </row>
    <row r="253" spans="1:5" ht="12.75">
      <c r="A253" s="35" t="s">
        <v>56</v>
      </c>
      <c r="E253" s="39" t="s">
        <v>5</v>
      </c>
    </row>
    <row r="254" spans="1:5" ht="12.75">
      <c r="A254" s="35" t="s">
        <v>57</v>
      </c>
      <c r="E254" s="40" t="s">
        <v>5</v>
      </c>
    </row>
    <row r="255" spans="1:5" ht="12.75">
      <c r="A255" t="s">
        <v>58</v>
      </c>
      <c r="E255" s="39" t="s">
        <v>760</v>
      </c>
    </row>
    <row r="256" spans="1:16" ht="12.75">
      <c r="A256" t="s">
        <v>50</v>
      </c>
      <c s="34" t="s">
        <v>298</v>
      </c>
      <c s="34" t="s">
        <v>761</v>
      </c>
      <c s="35" t="s">
        <v>5</v>
      </c>
      <c s="6" t="s">
        <v>762</v>
      </c>
      <c s="36" t="s">
        <v>75</v>
      </c>
      <c s="37">
        <v>2</v>
      </c>
      <c s="36">
        <v>0</v>
      </c>
      <c s="36">
        <f>ROUND(G256*H256,6)</f>
      </c>
      <c r="L256" s="38">
        <v>0</v>
      </c>
      <c s="32">
        <f>ROUND(ROUND(L256,2)*ROUND(G256,3),2)</f>
      </c>
      <c s="36" t="s">
        <v>55</v>
      </c>
      <c>
        <f>(M256*21)/100</f>
      </c>
      <c t="s">
        <v>28</v>
      </c>
    </row>
    <row r="257" spans="1:5" ht="12.75">
      <c r="A257" s="35" t="s">
        <v>56</v>
      </c>
      <c r="E257" s="39" t="s">
        <v>5</v>
      </c>
    </row>
    <row r="258" spans="1:5" ht="12.75">
      <c r="A258" s="35" t="s">
        <v>57</v>
      </c>
      <c r="E258" s="40" t="s">
        <v>5</v>
      </c>
    </row>
    <row r="259" spans="1:5" ht="12.75">
      <c r="A259" t="s">
        <v>58</v>
      </c>
      <c r="E259" s="39" t="s">
        <v>763</v>
      </c>
    </row>
    <row r="260" spans="1:16" ht="12.75">
      <c r="A260" t="s">
        <v>50</v>
      </c>
      <c s="34" t="s">
        <v>302</v>
      </c>
      <c s="34" t="s">
        <v>764</v>
      </c>
      <c s="35" t="s">
        <v>5</v>
      </c>
      <c s="6" t="s">
        <v>765</v>
      </c>
      <c s="36" t="s">
        <v>54</v>
      </c>
      <c s="37">
        <v>672</v>
      </c>
      <c s="36">
        <v>0</v>
      </c>
      <c s="36">
        <f>ROUND(G260*H260,6)</f>
      </c>
      <c r="L260" s="38">
        <v>0</v>
      </c>
      <c s="32">
        <f>ROUND(ROUND(L260,2)*ROUND(G260,3),2)</f>
      </c>
      <c s="36" t="s">
        <v>55</v>
      </c>
      <c>
        <f>(M260*21)/100</f>
      </c>
      <c t="s">
        <v>28</v>
      </c>
    </row>
    <row r="261" spans="1:5" ht="12.75">
      <c r="A261" s="35" t="s">
        <v>56</v>
      </c>
      <c r="E261" s="39" t="s">
        <v>5</v>
      </c>
    </row>
    <row r="262" spans="1:5" ht="12.75">
      <c r="A262" s="35" t="s">
        <v>57</v>
      </c>
      <c r="E262" s="40" t="s">
        <v>5</v>
      </c>
    </row>
    <row r="263" spans="1:5" ht="12.75">
      <c r="A263" t="s">
        <v>58</v>
      </c>
      <c r="E263" s="39" t="s">
        <v>766</v>
      </c>
    </row>
    <row r="264" spans="1:16" ht="12.75">
      <c r="A264" t="s">
        <v>50</v>
      </c>
      <c s="34" t="s">
        <v>306</v>
      </c>
      <c s="34" t="s">
        <v>767</v>
      </c>
      <c s="35" t="s">
        <v>5</v>
      </c>
      <c s="6" t="s">
        <v>768</v>
      </c>
      <c s="36" t="s">
        <v>726</v>
      </c>
      <c s="37">
        <v>1</v>
      </c>
      <c s="36">
        <v>0</v>
      </c>
      <c s="36">
        <f>ROUND(G264*H264,6)</f>
      </c>
      <c r="L264" s="38">
        <v>0</v>
      </c>
      <c s="32">
        <f>ROUND(ROUND(L264,2)*ROUND(G264,3),2)</f>
      </c>
      <c s="36" t="s">
        <v>55</v>
      </c>
      <c>
        <f>(M264*21)/100</f>
      </c>
      <c t="s">
        <v>28</v>
      </c>
    </row>
    <row r="265" spans="1:5" ht="12.75">
      <c r="A265" s="35" t="s">
        <v>56</v>
      </c>
      <c r="E265" s="39" t="s">
        <v>5</v>
      </c>
    </row>
    <row r="266" spans="1:5" ht="12.75">
      <c r="A266" s="35" t="s">
        <v>57</v>
      </c>
      <c r="E266" s="40" t="s">
        <v>5</v>
      </c>
    </row>
    <row r="267" spans="1:5" ht="12.75">
      <c r="A267" t="s">
        <v>58</v>
      </c>
      <c r="E267" s="39" t="s">
        <v>5</v>
      </c>
    </row>
    <row r="268" spans="1:16" ht="12.75">
      <c r="A268" t="s">
        <v>50</v>
      </c>
      <c s="34" t="s">
        <v>310</v>
      </c>
      <c s="34" t="s">
        <v>769</v>
      </c>
      <c s="35" t="s">
        <v>5</v>
      </c>
      <c s="6" t="s">
        <v>770</v>
      </c>
      <c s="36" t="s">
        <v>726</v>
      </c>
      <c s="37">
        <v>14</v>
      </c>
      <c s="36">
        <v>0</v>
      </c>
      <c s="36">
        <f>ROUND(G268*H268,6)</f>
      </c>
      <c r="L268" s="38">
        <v>0</v>
      </c>
      <c s="32">
        <f>ROUND(ROUND(L268,2)*ROUND(G268,3),2)</f>
      </c>
      <c s="36" t="s">
        <v>55</v>
      </c>
      <c>
        <f>(M268*21)/100</f>
      </c>
      <c t="s">
        <v>28</v>
      </c>
    </row>
    <row r="269" spans="1:5" ht="12.75">
      <c r="A269" s="35" t="s">
        <v>56</v>
      </c>
      <c r="E269" s="39" t="s">
        <v>5</v>
      </c>
    </row>
    <row r="270" spans="1:5" ht="12.75">
      <c r="A270" s="35" t="s">
        <v>57</v>
      </c>
      <c r="E270" s="40" t="s">
        <v>5</v>
      </c>
    </row>
    <row r="271" spans="1:5" ht="12.75">
      <c r="A271" t="s">
        <v>58</v>
      </c>
      <c r="E271" s="39" t="s">
        <v>5</v>
      </c>
    </row>
    <row r="272" spans="1:16" ht="12.75">
      <c r="A272" t="s">
        <v>50</v>
      </c>
      <c s="34" t="s">
        <v>314</v>
      </c>
      <c s="34" t="s">
        <v>593</v>
      </c>
      <c s="35" t="s">
        <v>5</v>
      </c>
      <c s="6" t="s">
        <v>594</v>
      </c>
      <c s="36" t="s">
        <v>595</v>
      </c>
      <c s="37">
        <v>12</v>
      </c>
      <c s="36">
        <v>0</v>
      </c>
      <c s="36">
        <f>ROUND(G272*H272,6)</f>
      </c>
      <c r="L272" s="38">
        <v>0</v>
      </c>
      <c s="32">
        <f>ROUND(ROUND(L272,2)*ROUND(G272,3),2)</f>
      </c>
      <c s="36" t="s">
        <v>55</v>
      </c>
      <c>
        <f>(M272*21)/100</f>
      </c>
      <c t="s">
        <v>28</v>
      </c>
    </row>
    <row r="273" spans="1:5" ht="12.75">
      <c r="A273" s="35" t="s">
        <v>56</v>
      </c>
      <c r="E273" s="39" t="s">
        <v>5</v>
      </c>
    </row>
    <row r="274" spans="1:5" ht="12.75">
      <c r="A274" s="35" t="s">
        <v>57</v>
      </c>
      <c r="E274" s="40" t="s">
        <v>5</v>
      </c>
    </row>
    <row r="275" spans="1:5" ht="153">
      <c r="A275" t="s">
        <v>58</v>
      </c>
      <c r="E275" s="39" t="s">
        <v>771</v>
      </c>
    </row>
    <row r="276" spans="1:16" ht="12.75">
      <c r="A276" t="s">
        <v>50</v>
      </c>
      <c s="34" t="s">
        <v>318</v>
      </c>
      <c s="34" t="s">
        <v>490</v>
      </c>
      <c s="35" t="s">
        <v>5</v>
      </c>
      <c s="6" t="s">
        <v>491</v>
      </c>
      <c s="36" t="s">
        <v>75</v>
      </c>
      <c s="37">
        <v>3</v>
      </c>
      <c s="36">
        <v>0</v>
      </c>
      <c s="36">
        <f>ROUND(G276*H276,6)</f>
      </c>
      <c r="L276" s="38">
        <v>0</v>
      </c>
      <c s="32">
        <f>ROUND(ROUND(L276,2)*ROUND(G276,3),2)</f>
      </c>
      <c s="36" t="s">
        <v>55</v>
      </c>
      <c>
        <f>(M276*21)/100</f>
      </c>
      <c t="s">
        <v>28</v>
      </c>
    </row>
    <row r="277" spans="1:5" ht="12.75">
      <c r="A277" s="35" t="s">
        <v>56</v>
      </c>
      <c r="E277" s="39" t="s">
        <v>5</v>
      </c>
    </row>
    <row r="278" spans="1:5" ht="12.75">
      <c r="A278" s="35" t="s">
        <v>57</v>
      </c>
      <c r="E278" s="40" t="s">
        <v>5</v>
      </c>
    </row>
    <row r="279" spans="1:5" ht="242.25">
      <c r="A279" t="s">
        <v>58</v>
      </c>
      <c r="E279" s="39" t="s">
        <v>772</v>
      </c>
    </row>
    <row r="280" spans="1:16" ht="12.75">
      <c r="A280" t="s">
        <v>50</v>
      </c>
      <c s="34" t="s">
        <v>773</v>
      </c>
      <c s="34" t="s">
        <v>598</v>
      </c>
      <c s="35" t="s">
        <v>5</v>
      </c>
      <c s="6" t="s">
        <v>599</v>
      </c>
      <c s="36" t="s">
        <v>63</v>
      </c>
      <c s="37">
        <v>368</v>
      </c>
      <c s="36">
        <v>0</v>
      </c>
      <c s="36">
        <f>ROUND(G280*H280,6)</f>
      </c>
      <c r="L280" s="38">
        <v>0</v>
      </c>
      <c s="32">
        <f>ROUND(ROUND(L280,2)*ROUND(G280,3),2)</f>
      </c>
      <c s="36" t="s">
        <v>55</v>
      </c>
      <c>
        <f>(M280*21)/100</f>
      </c>
      <c t="s">
        <v>28</v>
      </c>
    </row>
    <row r="281" spans="1:5" ht="12.75">
      <c r="A281" s="35" t="s">
        <v>56</v>
      </c>
      <c r="E281" s="39" t="s">
        <v>5</v>
      </c>
    </row>
    <row r="282" spans="1:5" ht="12.75">
      <c r="A282" s="35" t="s">
        <v>57</v>
      </c>
      <c r="E282" s="40" t="s">
        <v>5</v>
      </c>
    </row>
    <row r="283" spans="1:5" ht="318.75">
      <c r="A283" t="s">
        <v>58</v>
      </c>
      <c r="E283" s="39" t="s">
        <v>627</v>
      </c>
    </row>
    <row r="284" spans="1:16" ht="12.75">
      <c r="A284" t="s">
        <v>50</v>
      </c>
      <c s="34" t="s">
        <v>322</v>
      </c>
      <c s="34" t="s">
        <v>494</v>
      </c>
      <c s="35" t="s">
        <v>5</v>
      </c>
      <c s="6" t="s">
        <v>495</v>
      </c>
      <c s="36" t="s">
        <v>75</v>
      </c>
      <c s="37">
        <v>3</v>
      </c>
      <c s="36">
        <v>0</v>
      </c>
      <c s="36">
        <f>ROUND(G284*H284,6)</f>
      </c>
      <c r="L284" s="38">
        <v>0</v>
      </c>
      <c s="32">
        <f>ROUND(ROUND(L284,2)*ROUND(G284,3),2)</f>
      </c>
      <c s="36" t="s">
        <v>55</v>
      </c>
      <c>
        <f>(M284*21)/100</f>
      </c>
      <c t="s">
        <v>28</v>
      </c>
    </row>
    <row r="285" spans="1:5" ht="12.75">
      <c r="A285" s="35" t="s">
        <v>56</v>
      </c>
      <c r="E285" s="39" t="s">
        <v>5</v>
      </c>
    </row>
    <row r="286" spans="1:5" ht="12.75">
      <c r="A286" s="35" t="s">
        <v>57</v>
      </c>
      <c r="E286" s="40" t="s">
        <v>5</v>
      </c>
    </row>
    <row r="287" spans="1:5" ht="140.25">
      <c r="A287" t="s">
        <v>58</v>
      </c>
      <c r="E287" s="39" t="s">
        <v>774</v>
      </c>
    </row>
    <row r="288" spans="1:16" ht="12.75">
      <c r="A288" t="s">
        <v>50</v>
      </c>
      <c s="34" t="s">
        <v>326</v>
      </c>
      <c s="34" t="s">
        <v>526</v>
      </c>
      <c s="35" t="s">
        <v>5</v>
      </c>
      <c s="6" t="s">
        <v>527</v>
      </c>
      <c s="36" t="s">
        <v>528</v>
      </c>
      <c s="37">
        <v>0.4</v>
      </c>
      <c s="36">
        <v>0</v>
      </c>
      <c s="36">
        <f>ROUND(G288*H288,6)</f>
      </c>
      <c r="L288" s="38">
        <v>0</v>
      </c>
      <c s="32">
        <f>ROUND(ROUND(L288,2)*ROUND(G288,3),2)</f>
      </c>
      <c s="36" t="s">
        <v>55</v>
      </c>
      <c>
        <f>(M288*21)/100</f>
      </c>
      <c t="s">
        <v>28</v>
      </c>
    </row>
    <row r="289" spans="1:5" ht="12.75">
      <c r="A289" s="35" t="s">
        <v>56</v>
      </c>
      <c r="E289" s="39" t="s">
        <v>5</v>
      </c>
    </row>
    <row r="290" spans="1:5" ht="12.75">
      <c r="A290" s="35" t="s">
        <v>57</v>
      </c>
      <c r="E290" s="40" t="s">
        <v>5</v>
      </c>
    </row>
    <row r="291" spans="1:5" ht="153">
      <c r="A291" t="s">
        <v>58</v>
      </c>
      <c r="E291" s="39" t="s">
        <v>529</v>
      </c>
    </row>
    <row r="292" spans="1:16" ht="25.5">
      <c r="A292" t="s">
        <v>50</v>
      </c>
      <c s="34" t="s">
        <v>330</v>
      </c>
      <c s="34" t="s">
        <v>531</v>
      </c>
      <c s="35" t="s">
        <v>5</v>
      </c>
      <c s="6" t="s">
        <v>532</v>
      </c>
      <c s="36" t="s">
        <v>79</v>
      </c>
      <c s="37">
        <v>40</v>
      </c>
      <c s="36">
        <v>0</v>
      </c>
      <c s="36">
        <f>ROUND(G292*H292,6)</f>
      </c>
      <c r="L292" s="38">
        <v>0</v>
      </c>
      <c s="32">
        <f>ROUND(ROUND(L292,2)*ROUND(G292,3),2)</f>
      </c>
      <c s="36" t="s">
        <v>55</v>
      </c>
      <c>
        <f>(M292*21)/100</f>
      </c>
      <c t="s">
        <v>28</v>
      </c>
    </row>
    <row r="293" spans="1:5" ht="12.75">
      <c r="A293" s="35" t="s">
        <v>56</v>
      </c>
      <c r="E293" s="39" t="s">
        <v>5</v>
      </c>
    </row>
    <row r="294" spans="1:5" ht="12.75">
      <c r="A294" s="35" t="s">
        <v>57</v>
      </c>
      <c r="E294" s="40" t="s">
        <v>5</v>
      </c>
    </row>
    <row r="295" spans="1:5" ht="114.75">
      <c r="A295" t="s">
        <v>58</v>
      </c>
      <c r="E295" s="39" t="s">
        <v>533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2809</v>
      </c>
      <c s="41">
        <f>Rekapitulace!C48</f>
      </c>
      <c s="20" t="s">
        <v>0</v>
      </c>
      <c t="s">
        <v>23</v>
      </c>
      <c t="s">
        <v>28</v>
      </c>
    </row>
    <row r="4" spans="1:16" ht="32" customHeight="1">
      <c r="A4" s="24" t="s">
        <v>20</v>
      </c>
      <c s="25" t="s">
        <v>29</v>
      </c>
      <c s="27" t="s">
        <v>2809</v>
      </c>
      <c r="E4" s="26" t="s">
        <v>2810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3638</v>
      </c>
      <c r="E8" s="30" t="s">
        <v>3637</v>
      </c>
      <c r="J8" s="29">
        <f>0+J9+J62</f>
      </c>
      <c s="29">
        <f>0+K9+K62</f>
      </c>
      <c s="29">
        <f>0+L9+L62</f>
      </c>
      <c s="29">
        <f>0+M9+M62</f>
      </c>
    </row>
    <row r="9" spans="1:13" ht="12.75">
      <c r="A9" t="s">
        <v>47</v>
      </c>
      <c r="C9" s="31" t="s">
        <v>87</v>
      </c>
      <c r="E9" s="33" t="s">
        <v>1506</v>
      </c>
      <c r="J9" s="32">
        <f>0</f>
      </c>
      <c s="32">
        <f>0</f>
      </c>
      <c s="32">
        <f>0+L10+L14+L18+L22+L26+L30+L34+L38+L42+L46+L50+L54+L58</f>
      </c>
      <c s="32">
        <f>0+M10+M14+M18+M22+M26+M30+M34+M38+M42+M46+M50+M54+M58</f>
      </c>
    </row>
    <row r="10" spans="1:16" ht="12.75">
      <c r="A10" t="s">
        <v>50</v>
      </c>
      <c s="34" t="s">
        <v>51</v>
      </c>
      <c s="34" t="s">
        <v>3639</v>
      </c>
      <c s="35" t="s">
        <v>5</v>
      </c>
      <c s="6" t="s">
        <v>3640</v>
      </c>
      <c s="36" t="s">
        <v>75</v>
      </c>
      <c s="37">
        <v>4</v>
      </c>
      <c s="36">
        <v>0</v>
      </c>
      <c s="36">
        <f>ROUND(G10*H10,6)</f>
      </c>
      <c r="L10" s="38">
        <v>0</v>
      </c>
      <c s="32">
        <f>ROUND(ROUND(L10,2)*ROUND(G10,3),2)</f>
      </c>
      <c s="36" t="s">
        <v>970</v>
      </c>
      <c>
        <f>(M10*21)/100</f>
      </c>
      <c t="s">
        <v>28</v>
      </c>
    </row>
    <row r="11" spans="1:5" ht="12.75">
      <c r="A11" s="35" t="s">
        <v>56</v>
      </c>
      <c r="E11" s="39" t="s">
        <v>3641</v>
      </c>
    </row>
    <row r="12" spans="1:5" ht="12.75">
      <c r="A12" s="35" t="s">
        <v>57</v>
      </c>
      <c r="E12" s="40" t="s">
        <v>5</v>
      </c>
    </row>
    <row r="13" spans="1:5" ht="89.25">
      <c r="A13" t="s">
        <v>58</v>
      </c>
      <c r="E13" s="39" t="s">
        <v>3642</v>
      </c>
    </row>
    <row r="14" spans="1:16" ht="12.75">
      <c r="A14" t="s">
        <v>50</v>
      </c>
      <c s="34" t="s">
        <v>28</v>
      </c>
      <c s="34" t="s">
        <v>3643</v>
      </c>
      <c s="35" t="s">
        <v>5</v>
      </c>
      <c s="6" t="s">
        <v>3644</v>
      </c>
      <c s="36" t="s">
        <v>75</v>
      </c>
      <c s="37">
        <v>40</v>
      </c>
      <c s="36">
        <v>0</v>
      </c>
      <c s="36">
        <f>ROUND(G14*H14,6)</f>
      </c>
      <c r="L14" s="38">
        <v>0</v>
      </c>
      <c s="32">
        <f>ROUND(ROUND(L14,2)*ROUND(G14,3),2)</f>
      </c>
      <c s="36" t="s">
        <v>970</v>
      </c>
      <c>
        <f>(M14*21)/100</f>
      </c>
      <c t="s">
        <v>28</v>
      </c>
    </row>
    <row r="15" spans="1:5" ht="12.75">
      <c r="A15" s="35" t="s">
        <v>56</v>
      </c>
      <c r="E15" s="39" t="s">
        <v>3645</v>
      </c>
    </row>
    <row r="16" spans="1:5" ht="12.75">
      <c r="A16" s="35" t="s">
        <v>57</v>
      </c>
      <c r="E16" s="40" t="s">
        <v>5</v>
      </c>
    </row>
    <row r="17" spans="1:5" ht="89.25">
      <c r="A17" t="s">
        <v>58</v>
      </c>
      <c r="E17" s="39" t="s">
        <v>3642</v>
      </c>
    </row>
    <row r="18" spans="1:16" ht="12.75">
      <c r="A18" t="s">
        <v>50</v>
      </c>
      <c s="34" t="s">
        <v>26</v>
      </c>
      <c s="34" t="s">
        <v>3646</v>
      </c>
      <c s="35" t="s">
        <v>5</v>
      </c>
      <c s="6" t="s">
        <v>3647</v>
      </c>
      <c s="36" t="s">
        <v>75</v>
      </c>
      <c s="37">
        <v>14</v>
      </c>
      <c s="36">
        <v>0</v>
      </c>
      <c s="36">
        <f>ROUND(G18*H18,6)</f>
      </c>
      <c r="L18" s="38">
        <v>0</v>
      </c>
      <c s="32">
        <f>ROUND(ROUND(L18,2)*ROUND(G18,3),2)</f>
      </c>
      <c s="36" t="s">
        <v>970</v>
      </c>
      <c>
        <f>(M18*21)/100</f>
      </c>
      <c t="s">
        <v>28</v>
      </c>
    </row>
    <row r="19" spans="1:5" ht="12.75">
      <c r="A19" s="35" t="s">
        <v>56</v>
      </c>
      <c r="E19" s="39" t="s">
        <v>3648</v>
      </c>
    </row>
    <row r="20" spans="1:5" ht="12.75">
      <c r="A20" s="35" t="s">
        <v>57</v>
      </c>
      <c r="E20" s="40" t="s">
        <v>5</v>
      </c>
    </row>
    <row r="21" spans="1:5" ht="127.5">
      <c r="A21" t="s">
        <v>58</v>
      </c>
      <c r="E21" s="39" t="s">
        <v>3649</v>
      </c>
    </row>
    <row r="22" spans="1:16" ht="12.75">
      <c r="A22" t="s">
        <v>50</v>
      </c>
      <c s="34" t="s">
        <v>65</v>
      </c>
      <c s="34" t="s">
        <v>3650</v>
      </c>
      <c s="35" t="s">
        <v>5</v>
      </c>
      <c s="6" t="s">
        <v>3651</v>
      </c>
      <c s="36" t="s">
        <v>75</v>
      </c>
      <c s="37">
        <v>8</v>
      </c>
      <c s="36">
        <v>0</v>
      </c>
      <c s="36">
        <f>ROUND(G22*H22,6)</f>
      </c>
      <c r="L22" s="38">
        <v>0</v>
      </c>
      <c s="32">
        <f>ROUND(ROUND(L22,2)*ROUND(G22,3),2)</f>
      </c>
      <c s="36" t="s">
        <v>970</v>
      </c>
      <c>
        <f>(M22*21)/100</f>
      </c>
      <c t="s">
        <v>28</v>
      </c>
    </row>
    <row r="23" spans="1:5" ht="12.75">
      <c r="A23" s="35" t="s">
        <v>56</v>
      </c>
      <c r="E23" s="39" t="s">
        <v>3648</v>
      </c>
    </row>
    <row r="24" spans="1:5" ht="12.75">
      <c r="A24" s="35" t="s">
        <v>57</v>
      </c>
      <c r="E24" s="40" t="s">
        <v>5</v>
      </c>
    </row>
    <row r="25" spans="1:5" ht="127.5">
      <c r="A25" t="s">
        <v>58</v>
      </c>
      <c r="E25" s="39" t="s">
        <v>3649</v>
      </c>
    </row>
    <row r="26" spans="1:16" ht="12.75">
      <c r="A26" t="s">
        <v>50</v>
      </c>
      <c s="34" t="s">
        <v>72</v>
      </c>
      <c s="34" t="s">
        <v>3652</v>
      </c>
      <c s="35" t="s">
        <v>5</v>
      </c>
      <c s="6" t="s">
        <v>3653</v>
      </c>
      <c s="36" t="s">
        <v>75</v>
      </c>
      <c s="37">
        <v>3</v>
      </c>
      <c s="36">
        <v>0</v>
      </c>
      <c s="36">
        <f>ROUND(G26*H26,6)</f>
      </c>
      <c r="L26" s="38">
        <v>0</v>
      </c>
      <c s="32">
        <f>ROUND(ROUND(L26,2)*ROUND(G26,3),2)</f>
      </c>
      <c s="36" t="s">
        <v>970</v>
      </c>
      <c>
        <f>(M26*21)/100</f>
      </c>
      <c t="s">
        <v>28</v>
      </c>
    </row>
    <row r="27" spans="1:5" ht="12.75">
      <c r="A27" s="35" t="s">
        <v>56</v>
      </c>
      <c r="E27" s="39" t="s">
        <v>3648</v>
      </c>
    </row>
    <row r="28" spans="1:5" ht="12.75">
      <c r="A28" s="35" t="s">
        <v>57</v>
      </c>
      <c r="E28" s="40" t="s">
        <v>5</v>
      </c>
    </row>
    <row r="29" spans="1:5" ht="127.5">
      <c r="A29" t="s">
        <v>58</v>
      </c>
      <c r="E29" s="39" t="s">
        <v>3649</v>
      </c>
    </row>
    <row r="30" spans="1:16" ht="12.75">
      <c r="A30" t="s">
        <v>50</v>
      </c>
      <c s="34" t="s">
        <v>27</v>
      </c>
      <c s="34" t="s">
        <v>3654</v>
      </c>
      <c s="35" t="s">
        <v>5</v>
      </c>
      <c s="6" t="s">
        <v>3655</v>
      </c>
      <c s="36" t="s">
        <v>75</v>
      </c>
      <c s="37">
        <v>6</v>
      </c>
      <c s="36">
        <v>0</v>
      </c>
      <c s="36">
        <f>ROUND(G30*H30,6)</f>
      </c>
      <c r="L30" s="38">
        <v>0</v>
      </c>
      <c s="32">
        <f>ROUND(ROUND(L30,2)*ROUND(G30,3),2)</f>
      </c>
      <c s="36" t="s">
        <v>970</v>
      </c>
      <c>
        <f>(M30*21)/100</f>
      </c>
      <c t="s">
        <v>28</v>
      </c>
    </row>
    <row r="31" spans="1:5" ht="12.75">
      <c r="A31" s="35" t="s">
        <v>56</v>
      </c>
      <c r="E31" s="39" t="s">
        <v>3648</v>
      </c>
    </row>
    <row r="32" spans="1:5" ht="12.75">
      <c r="A32" s="35" t="s">
        <v>57</v>
      </c>
      <c r="E32" s="40" t="s">
        <v>5</v>
      </c>
    </row>
    <row r="33" spans="1:5" ht="127.5">
      <c r="A33" t="s">
        <v>58</v>
      </c>
      <c r="E33" s="39" t="s">
        <v>3649</v>
      </c>
    </row>
    <row r="34" spans="1:16" ht="12.75">
      <c r="A34" t="s">
        <v>50</v>
      </c>
      <c s="34" t="s">
        <v>70</v>
      </c>
      <c s="34" t="s">
        <v>3656</v>
      </c>
      <c s="35" t="s">
        <v>5</v>
      </c>
      <c s="6" t="s">
        <v>3657</v>
      </c>
      <c s="36" t="s">
        <v>75</v>
      </c>
      <c s="37">
        <v>4</v>
      </c>
      <c s="36">
        <v>0</v>
      </c>
      <c s="36">
        <f>ROUND(G34*H34,6)</f>
      </c>
      <c r="L34" s="38">
        <v>0</v>
      </c>
      <c s="32">
        <f>ROUND(ROUND(L34,2)*ROUND(G34,3),2)</f>
      </c>
      <c s="36" t="s">
        <v>970</v>
      </c>
      <c>
        <f>(M34*21)/100</f>
      </c>
      <c t="s">
        <v>28</v>
      </c>
    </row>
    <row r="35" spans="1:5" ht="12.75">
      <c r="A35" s="35" t="s">
        <v>56</v>
      </c>
      <c r="E35" s="39" t="s">
        <v>3658</v>
      </c>
    </row>
    <row r="36" spans="1:5" ht="12.75">
      <c r="A36" s="35" t="s">
        <v>57</v>
      </c>
      <c r="E36" s="40" t="s">
        <v>5</v>
      </c>
    </row>
    <row r="37" spans="1:5" ht="127.5">
      <c r="A37" t="s">
        <v>58</v>
      </c>
      <c r="E37" s="39" t="s">
        <v>3649</v>
      </c>
    </row>
    <row r="38" spans="1:16" ht="12.75">
      <c r="A38" t="s">
        <v>50</v>
      </c>
      <c s="34" t="s">
        <v>83</v>
      </c>
      <c s="34" t="s">
        <v>3659</v>
      </c>
      <c s="35" t="s">
        <v>5</v>
      </c>
      <c s="6" t="s">
        <v>3660</v>
      </c>
      <c s="36" t="s">
        <v>75</v>
      </c>
      <c s="37">
        <v>28</v>
      </c>
      <c s="36">
        <v>0</v>
      </c>
      <c s="36">
        <f>ROUND(G38*H38,6)</f>
      </c>
      <c r="L38" s="38">
        <v>0</v>
      </c>
      <c s="32">
        <f>ROUND(ROUND(L38,2)*ROUND(G38,3),2)</f>
      </c>
      <c s="36" t="s">
        <v>970</v>
      </c>
      <c>
        <f>(M38*21)/100</f>
      </c>
      <c t="s">
        <v>28</v>
      </c>
    </row>
    <row r="39" spans="1:5" ht="12.75">
      <c r="A39" s="35" t="s">
        <v>56</v>
      </c>
      <c r="E39" s="39" t="s">
        <v>3648</v>
      </c>
    </row>
    <row r="40" spans="1:5" ht="12.75">
      <c r="A40" s="35" t="s">
        <v>57</v>
      </c>
      <c r="E40" s="40" t="s">
        <v>5</v>
      </c>
    </row>
    <row r="41" spans="1:5" ht="127.5">
      <c r="A41" t="s">
        <v>58</v>
      </c>
      <c r="E41" s="39" t="s">
        <v>3649</v>
      </c>
    </row>
    <row r="42" spans="1:16" ht="12.75">
      <c r="A42" t="s">
        <v>50</v>
      </c>
      <c s="34" t="s">
        <v>87</v>
      </c>
      <c s="34" t="s">
        <v>3661</v>
      </c>
      <c s="35" t="s">
        <v>5</v>
      </c>
      <c s="6" t="s">
        <v>3662</v>
      </c>
      <c s="36" t="s">
        <v>75</v>
      </c>
      <c s="37">
        <v>26</v>
      </c>
      <c s="36">
        <v>0</v>
      </c>
      <c s="36">
        <f>ROUND(G42*H42,6)</f>
      </c>
      <c r="L42" s="38">
        <v>0</v>
      </c>
      <c s="32">
        <f>ROUND(ROUND(L42,2)*ROUND(G42,3),2)</f>
      </c>
      <c s="36" t="s">
        <v>970</v>
      </c>
      <c>
        <f>(M42*21)/100</f>
      </c>
      <c t="s">
        <v>28</v>
      </c>
    </row>
    <row r="43" spans="1:5" ht="12.75">
      <c r="A43" s="35" t="s">
        <v>56</v>
      </c>
      <c r="E43" s="39" t="s">
        <v>3648</v>
      </c>
    </row>
    <row r="44" spans="1:5" ht="12.75">
      <c r="A44" s="35" t="s">
        <v>57</v>
      </c>
      <c r="E44" s="40" t="s">
        <v>5</v>
      </c>
    </row>
    <row r="45" spans="1:5" ht="114.75">
      <c r="A45" t="s">
        <v>58</v>
      </c>
      <c r="E45" s="39" t="s">
        <v>3663</v>
      </c>
    </row>
    <row r="46" spans="1:16" ht="12.75">
      <c r="A46" t="s">
        <v>50</v>
      </c>
      <c s="34" t="s">
        <v>91</v>
      </c>
      <c s="34" t="s">
        <v>3664</v>
      </c>
      <c s="35" t="s">
        <v>5</v>
      </c>
      <c s="6" t="s">
        <v>3665</v>
      </c>
      <c s="36" t="s">
        <v>75</v>
      </c>
      <c s="37">
        <v>6</v>
      </c>
      <c s="36">
        <v>0</v>
      </c>
      <c s="36">
        <f>ROUND(G46*H46,6)</f>
      </c>
      <c r="L46" s="38">
        <v>0</v>
      </c>
      <c s="32">
        <f>ROUND(ROUND(L46,2)*ROUND(G46,3),2)</f>
      </c>
      <c s="36" t="s">
        <v>970</v>
      </c>
      <c>
        <f>(M46*21)/100</f>
      </c>
      <c t="s">
        <v>28</v>
      </c>
    </row>
    <row r="47" spans="1:5" ht="12.75">
      <c r="A47" s="35" t="s">
        <v>56</v>
      </c>
      <c r="E47" s="39" t="s">
        <v>3666</v>
      </c>
    </row>
    <row r="48" spans="1:5" ht="12.75">
      <c r="A48" s="35" t="s">
        <v>57</v>
      </c>
      <c r="E48" s="40" t="s">
        <v>5</v>
      </c>
    </row>
    <row r="49" spans="1:5" ht="114.75">
      <c r="A49" t="s">
        <v>58</v>
      </c>
      <c r="E49" s="39" t="s">
        <v>3667</v>
      </c>
    </row>
    <row r="50" spans="1:16" ht="12.75">
      <c r="A50" t="s">
        <v>50</v>
      </c>
      <c s="34" t="s">
        <v>95</v>
      </c>
      <c s="34" t="s">
        <v>3668</v>
      </c>
      <c s="35" t="s">
        <v>5</v>
      </c>
      <c s="6" t="s">
        <v>3669</v>
      </c>
      <c s="36" t="s">
        <v>75</v>
      </c>
      <c s="37">
        <v>21</v>
      </c>
      <c s="36">
        <v>0</v>
      </c>
      <c s="36">
        <f>ROUND(G50*H50,6)</f>
      </c>
      <c r="L50" s="38">
        <v>0</v>
      </c>
      <c s="32">
        <f>ROUND(ROUND(L50,2)*ROUND(G50,3),2)</f>
      </c>
      <c s="36" t="s">
        <v>970</v>
      </c>
      <c>
        <f>(M50*21)/100</f>
      </c>
      <c t="s">
        <v>28</v>
      </c>
    </row>
    <row r="51" spans="1:5" ht="12.75">
      <c r="A51" s="35" t="s">
        <v>56</v>
      </c>
      <c r="E51" s="39" t="s">
        <v>3670</v>
      </c>
    </row>
    <row r="52" spans="1:5" ht="12.75">
      <c r="A52" s="35" t="s">
        <v>57</v>
      </c>
      <c r="E52" s="40" t="s">
        <v>5</v>
      </c>
    </row>
    <row r="53" spans="1:5" ht="127.5">
      <c r="A53" t="s">
        <v>58</v>
      </c>
      <c r="E53" s="39" t="s">
        <v>3671</v>
      </c>
    </row>
    <row r="54" spans="1:16" ht="12.75">
      <c r="A54" t="s">
        <v>50</v>
      </c>
      <c s="34" t="s">
        <v>99</v>
      </c>
      <c s="34" t="s">
        <v>3672</v>
      </c>
      <c s="35" t="s">
        <v>5</v>
      </c>
      <c s="6" t="s">
        <v>3673</v>
      </c>
      <c s="36" t="s">
        <v>75</v>
      </c>
      <c s="37">
        <v>20</v>
      </c>
      <c s="36">
        <v>0</v>
      </c>
      <c s="36">
        <f>ROUND(G54*H54,6)</f>
      </c>
      <c r="L54" s="38">
        <v>0</v>
      </c>
      <c s="32">
        <f>ROUND(ROUND(L54,2)*ROUND(G54,3),2)</f>
      </c>
      <c s="36" t="s">
        <v>970</v>
      </c>
      <c>
        <f>(M54*21)/100</f>
      </c>
      <c t="s">
        <v>28</v>
      </c>
    </row>
    <row r="55" spans="1:5" ht="25.5">
      <c r="A55" s="35" t="s">
        <v>56</v>
      </c>
      <c r="E55" s="39" t="s">
        <v>3674</v>
      </c>
    </row>
    <row r="56" spans="1:5" ht="12.75">
      <c r="A56" s="35" t="s">
        <v>57</v>
      </c>
      <c r="E56" s="40" t="s">
        <v>5</v>
      </c>
    </row>
    <row r="57" spans="1:5" ht="127.5">
      <c r="A57" t="s">
        <v>58</v>
      </c>
      <c r="E57" s="39" t="s">
        <v>3671</v>
      </c>
    </row>
    <row r="58" spans="1:16" ht="25.5">
      <c r="A58" t="s">
        <v>50</v>
      </c>
      <c s="34" t="s">
        <v>103</v>
      </c>
      <c s="34" t="s">
        <v>3675</v>
      </c>
      <c s="35" t="s">
        <v>5</v>
      </c>
      <c s="6" t="s">
        <v>3676</v>
      </c>
      <c s="36" t="s">
        <v>3142</v>
      </c>
      <c s="37">
        <v>30</v>
      </c>
      <c s="36">
        <v>0</v>
      </c>
      <c s="36">
        <f>ROUND(G58*H58,6)</f>
      </c>
      <c r="L58" s="38">
        <v>0</v>
      </c>
      <c s="32">
        <f>ROUND(ROUND(L58,2)*ROUND(G58,3),2)</f>
      </c>
      <c s="36" t="s">
        <v>970</v>
      </c>
      <c>
        <f>(M58*21)/100</f>
      </c>
      <c t="s">
        <v>28</v>
      </c>
    </row>
    <row r="59" spans="1:5" ht="12.75">
      <c r="A59" s="35" t="s">
        <v>56</v>
      </c>
      <c r="E59" s="39" t="s">
        <v>3677</v>
      </c>
    </row>
    <row r="60" spans="1:5" ht="12.75">
      <c r="A60" s="35" t="s">
        <v>57</v>
      </c>
      <c r="E60" s="40" t="s">
        <v>5</v>
      </c>
    </row>
    <row r="61" spans="1:5" ht="127.5">
      <c r="A61" t="s">
        <v>58</v>
      </c>
      <c r="E61" s="39" t="s">
        <v>3678</v>
      </c>
    </row>
    <row r="62" spans="1:13" ht="12.75">
      <c r="A62" t="s">
        <v>47</v>
      </c>
      <c r="C62" s="31" t="s">
        <v>551</v>
      </c>
      <c r="E62" s="33" t="s">
        <v>552</v>
      </c>
      <c r="J62" s="32">
        <f>0</f>
      </c>
      <c s="32">
        <f>0</f>
      </c>
      <c s="32">
        <f>0+L63+L67</f>
      </c>
      <c s="32">
        <f>0+M63+M67</f>
      </c>
    </row>
    <row r="63" spans="1:16" ht="38.25">
      <c r="A63" t="s">
        <v>50</v>
      </c>
      <c s="34" t="s">
        <v>107</v>
      </c>
      <c s="34" t="s">
        <v>3483</v>
      </c>
      <c s="35" t="s">
        <v>555</v>
      </c>
      <c s="6" t="s">
        <v>3484</v>
      </c>
      <c s="36" t="s">
        <v>557</v>
      </c>
      <c s="37">
        <v>28.8</v>
      </c>
      <c s="36">
        <v>0</v>
      </c>
      <c s="36">
        <f>ROUND(G63*H63,6)</f>
      </c>
      <c r="L63" s="38">
        <v>0</v>
      </c>
      <c s="32">
        <f>ROUND(ROUND(L63,2)*ROUND(G63,3),2)</f>
      </c>
      <c s="36" t="s">
        <v>55</v>
      </c>
      <c>
        <f>(M63*21)/100</f>
      </c>
      <c t="s">
        <v>28</v>
      </c>
    </row>
    <row r="64" spans="1:5" ht="12.75">
      <c r="A64" s="35" t="s">
        <v>56</v>
      </c>
      <c r="E64" s="39" t="s">
        <v>3679</v>
      </c>
    </row>
    <row r="65" spans="1:5" ht="12.75">
      <c r="A65" s="35" t="s">
        <v>57</v>
      </c>
      <c r="E65" s="40" t="s">
        <v>5</v>
      </c>
    </row>
    <row r="66" spans="1:5" ht="165.75">
      <c r="A66" t="s">
        <v>58</v>
      </c>
      <c r="E66" s="39" t="s">
        <v>3529</v>
      </c>
    </row>
    <row r="67" spans="1:16" ht="38.25">
      <c r="A67" t="s">
        <v>50</v>
      </c>
      <c s="34" t="s">
        <v>112</v>
      </c>
      <c s="34" t="s">
        <v>561</v>
      </c>
      <c s="35" t="s">
        <v>555</v>
      </c>
      <c s="6" t="s">
        <v>562</v>
      </c>
      <c s="36" t="s">
        <v>557</v>
      </c>
      <c s="37">
        <v>3.36</v>
      </c>
      <c s="36">
        <v>0</v>
      </c>
      <c s="36">
        <f>ROUND(G67*H67,6)</f>
      </c>
      <c r="L67" s="38">
        <v>0</v>
      </c>
      <c s="32">
        <f>ROUND(ROUND(L67,2)*ROUND(G67,3),2)</f>
      </c>
      <c s="36" t="s">
        <v>55</v>
      </c>
      <c>
        <f>(M67*21)/100</f>
      </c>
      <c t="s">
        <v>28</v>
      </c>
    </row>
    <row r="68" spans="1:5" ht="12.75">
      <c r="A68" s="35" t="s">
        <v>56</v>
      </c>
      <c r="E68" s="39" t="s">
        <v>3680</v>
      </c>
    </row>
    <row r="69" spans="1:5" ht="12.75">
      <c r="A69" s="35" t="s">
        <v>57</v>
      </c>
      <c r="E69" s="40" t="s">
        <v>5</v>
      </c>
    </row>
    <row r="70" spans="1:5" ht="165.75">
      <c r="A70" t="s">
        <v>58</v>
      </c>
      <c r="E70"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3681</v>
      </c>
      <c s="41">
        <f>Rekapitulace!C55</f>
      </c>
      <c s="20" t="s">
        <v>0</v>
      </c>
      <c t="s">
        <v>23</v>
      </c>
      <c t="s">
        <v>28</v>
      </c>
    </row>
    <row r="4" spans="1:16" ht="32" customHeight="1">
      <c r="A4" s="24" t="s">
        <v>20</v>
      </c>
      <c s="25" t="s">
        <v>29</v>
      </c>
      <c s="27" t="s">
        <v>3681</v>
      </c>
      <c r="E4" s="26" t="s">
        <v>3682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COUNTIFS(L8:L203,"=0",A8:A203,"P")+COUNTIFS(L8:L203,"",A8:A203,"P")+SUM(Q8:Q203)</f>
      </c>
    </row>
    <row r="8" spans="1:13" ht="12.75">
      <c r="A8" t="s">
        <v>45</v>
      </c>
      <c r="C8" s="28" t="s">
        <v>3685</v>
      </c>
      <c r="E8" s="30" t="s">
        <v>3684</v>
      </c>
      <c r="J8" s="29">
        <f>0+J9+J14+J59+J84+J93+J110+J123+J132+J145+J190</f>
      </c>
      <c s="29">
        <f>0+K9+K14+K59+K84+K93+K110+K123+K132+K145+K190</f>
      </c>
      <c s="29">
        <f>0+L9+L14+L59+L84+L93+L110+L123+L132+L145+L190</f>
      </c>
      <c s="29">
        <f>0+M9+M14+M59+M84+M93+M110+M123+M132+M145+M190</f>
      </c>
    </row>
    <row r="9" spans="1:13" ht="12.75">
      <c r="A9" t="s">
        <v>47</v>
      </c>
      <c r="C9" s="31" t="s">
        <v>48</v>
      </c>
      <c r="E9" s="33" t="s">
        <v>49</v>
      </c>
      <c r="J9" s="32">
        <f>0</f>
      </c>
      <c s="32">
        <f>0</f>
      </c>
      <c s="32">
        <f>0+L10</f>
      </c>
      <c s="32">
        <f>0+M10</f>
      </c>
    </row>
    <row r="10" spans="1:16" ht="12.75">
      <c r="A10" t="s">
        <v>50</v>
      </c>
      <c s="34" t="s">
        <v>51</v>
      </c>
      <c s="34" t="s">
        <v>2818</v>
      </c>
      <c s="35" t="s">
        <v>5</v>
      </c>
      <c s="6" t="s">
        <v>2819</v>
      </c>
      <c s="36" t="s">
        <v>54</v>
      </c>
      <c s="37">
        <v>200</v>
      </c>
      <c s="36">
        <v>0</v>
      </c>
      <c s="36">
        <f>ROUND(G10*H10,6)</f>
      </c>
      <c r="L10" s="38">
        <v>0</v>
      </c>
      <c s="32">
        <f>ROUND(ROUND(L10,2)*ROUND(G10,3),2)</f>
      </c>
      <c s="36" t="s">
        <v>55</v>
      </c>
      <c>
        <f>(M10*21)/100</f>
      </c>
      <c t="s">
        <v>28</v>
      </c>
    </row>
    <row r="11" spans="1:5" ht="12.75">
      <c r="A11" s="35" t="s">
        <v>56</v>
      </c>
      <c r="E11" s="39" t="s">
        <v>5</v>
      </c>
    </row>
    <row r="12" spans="1:5" ht="12.75">
      <c r="A12" s="35" t="s">
        <v>57</v>
      </c>
      <c r="E12" s="40" t="s">
        <v>3686</v>
      </c>
    </row>
    <row r="13" spans="1:5" ht="12.75">
      <c r="A13" t="s">
        <v>58</v>
      </c>
      <c r="E13" s="39" t="s">
        <v>1410</v>
      </c>
    </row>
    <row r="14" spans="1:13" ht="12.75">
      <c r="A14" t="s">
        <v>47</v>
      </c>
      <c r="C14" s="31" t="s">
        <v>51</v>
      </c>
      <c r="E14" s="33" t="s">
        <v>60</v>
      </c>
      <c r="J14" s="32">
        <f>0</f>
      </c>
      <c s="32">
        <f>0</f>
      </c>
      <c s="32">
        <f>0+L15+L19+L23+L27+L31+L35+L39+L43+L47+L51+L55</f>
      </c>
      <c s="32">
        <f>0+M15+M19+M23+M27+M31+M35+M39+M43+M47+M51+M55</f>
      </c>
    </row>
    <row r="15" spans="1:16" ht="12.75">
      <c r="A15" t="s">
        <v>50</v>
      </c>
      <c s="34" t="s">
        <v>28</v>
      </c>
      <c s="34" t="s">
        <v>3206</v>
      </c>
      <c s="35" t="s">
        <v>5</v>
      </c>
      <c s="6" t="s">
        <v>3207</v>
      </c>
      <c s="36" t="s">
        <v>68</v>
      </c>
      <c s="37">
        <v>1582</v>
      </c>
      <c s="36">
        <v>0</v>
      </c>
      <c s="36">
        <f>ROUND(G15*H15,6)</f>
      </c>
      <c r="L15" s="38">
        <v>0</v>
      </c>
      <c s="32">
        <f>ROUND(ROUND(L15,2)*ROUND(G15,3),2)</f>
      </c>
      <c s="36" t="s">
        <v>55</v>
      </c>
      <c>
        <f>(M15*21)/100</f>
      </c>
      <c t="s">
        <v>28</v>
      </c>
    </row>
    <row r="16" spans="1:5" ht="12.75">
      <c r="A16" s="35" t="s">
        <v>56</v>
      </c>
      <c r="E16" s="39" t="s">
        <v>5</v>
      </c>
    </row>
    <row r="17" spans="1:5" ht="12.75">
      <c r="A17" s="35" t="s">
        <v>57</v>
      </c>
      <c r="E17" s="40" t="s">
        <v>3687</v>
      </c>
    </row>
    <row r="18" spans="1:5" ht="12.75">
      <c r="A18" t="s">
        <v>58</v>
      </c>
      <c r="E18" s="39" t="s">
        <v>3210</v>
      </c>
    </row>
    <row r="19" spans="1:16" ht="12.75">
      <c r="A19" t="s">
        <v>50</v>
      </c>
      <c s="34" t="s">
        <v>26</v>
      </c>
      <c s="34" t="s">
        <v>3688</v>
      </c>
      <c s="35" t="s">
        <v>5</v>
      </c>
      <c s="6" t="s">
        <v>3689</v>
      </c>
      <c s="36" t="s">
        <v>63</v>
      </c>
      <c s="37">
        <v>1426</v>
      </c>
      <c s="36">
        <v>0</v>
      </c>
      <c s="36">
        <f>ROUND(G19*H19,6)</f>
      </c>
      <c r="L19" s="38">
        <v>0</v>
      </c>
      <c s="32">
        <f>ROUND(ROUND(L19,2)*ROUND(G19,3),2)</f>
      </c>
      <c s="36" t="s">
        <v>55</v>
      </c>
      <c>
        <f>(M19*21)/100</f>
      </c>
      <c t="s">
        <v>28</v>
      </c>
    </row>
    <row r="20" spans="1:5" ht="12.75">
      <c r="A20" s="35" t="s">
        <v>56</v>
      </c>
      <c r="E20" s="39" t="s">
        <v>5</v>
      </c>
    </row>
    <row r="21" spans="1:5" ht="12.75">
      <c r="A21" s="35" t="s">
        <v>57</v>
      </c>
      <c r="E21" s="40" t="s">
        <v>3690</v>
      </c>
    </row>
    <row r="22" spans="1:5" ht="382.5">
      <c r="A22" t="s">
        <v>58</v>
      </c>
      <c r="E22" s="39" t="s">
        <v>3691</v>
      </c>
    </row>
    <row r="23" spans="1:16" ht="12.75">
      <c r="A23" t="s">
        <v>50</v>
      </c>
      <c s="34" t="s">
        <v>65</v>
      </c>
      <c s="34" t="s">
        <v>3692</v>
      </c>
      <c s="35" t="s">
        <v>5</v>
      </c>
      <c s="6" t="s">
        <v>3693</v>
      </c>
      <c s="36" t="s">
        <v>3089</v>
      </c>
      <c s="37">
        <v>4278</v>
      </c>
      <c s="36">
        <v>0</v>
      </c>
      <c s="36">
        <f>ROUND(G23*H23,6)</f>
      </c>
      <c r="L23" s="38">
        <v>0</v>
      </c>
      <c s="32">
        <f>ROUND(ROUND(L23,2)*ROUND(G23,3),2)</f>
      </c>
      <c s="36" t="s">
        <v>55</v>
      </c>
      <c>
        <f>(M23*21)/100</f>
      </c>
      <c t="s">
        <v>28</v>
      </c>
    </row>
    <row r="24" spans="1:5" ht="12.75">
      <c r="A24" s="35" t="s">
        <v>56</v>
      </c>
      <c r="E24" s="39" t="s">
        <v>5</v>
      </c>
    </row>
    <row r="25" spans="1:5" ht="25.5">
      <c r="A25" s="35" t="s">
        <v>57</v>
      </c>
      <c r="E25" s="40" t="s">
        <v>3694</v>
      </c>
    </row>
    <row r="26" spans="1:5" ht="25.5">
      <c r="A26" t="s">
        <v>58</v>
      </c>
      <c r="E26" s="39" t="s">
        <v>3695</v>
      </c>
    </row>
    <row r="27" spans="1:16" ht="12.75">
      <c r="A27" t="s">
        <v>50</v>
      </c>
      <c s="34" t="s">
        <v>72</v>
      </c>
      <c s="34" t="s">
        <v>2832</v>
      </c>
      <c s="35" t="s">
        <v>5</v>
      </c>
      <c s="6" t="s">
        <v>2833</v>
      </c>
      <c s="36" t="s">
        <v>63</v>
      </c>
      <c s="37">
        <v>991</v>
      </c>
      <c s="36">
        <v>0</v>
      </c>
      <c s="36">
        <f>ROUND(G27*H27,6)</f>
      </c>
      <c r="L27" s="38">
        <v>0</v>
      </c>
      <c s="32">
        <f>ROUND(ROUND(L27,2)*ROUND(G27,3),2)</f>
      </c>
      <c s="36" t="s">
        <v>55</v>
      </c>
      <c>
        <f>(M27*21)/100</f>
      </c>
      <c t="s">
        <v>28</v>
      </c>
    </row>
    <row r="28" spans="1:5" ht="12.75">
      <c r="A28" s="35" t="s">
        <v>56</v>
      </c>
      <c r="E28" s="39" t="s">
        <v>5</v>
      </c>
    </row>
    <row r="29" spans="1:5" ht="76.5">
      <c r="A29" s="35" t="s">
        <v>57</v>
      </c>
      <c r="E29" s="40" t="s">
        <v>3696</v>
      </c>
    </row>
    <row r="30" spans="1:5" ht="318.75">
      <c r="A30" t="s">
        <v>58</v>
      </c>
      <c r="E30" s="39" t="s">
        <v>3697</v>
      </c>
    </row>
    <row r="31" spans="1:16" ht="12.75">
      <c r="A31" t="s">
        <v>50</v>
      </c>
      <c s="34" t="s">
        <v>27</v>
      </c>
      <c s="34" t="s">
        <v>3698</v>
      </c>
      <c s="35" t="s">
        <v>5</v>
      </c>
      <c s="6" t="s">
        <v>3699</v>
      </c>
      <c s="36" t="s">
        <v>3089</v>
      </c>
      <c s="37">
        <v>2973</v>
      </c>
      <c s="36">
        <v>0</v>
      </c>
      <c s="36">
        <f>ROUND(G31*H31,6)</f>
      </c>
      <c r="L31" s="38">
        <v>0</v>
      </c>
      <c s="32">
        <f>ROUND(ROUND(L31,2)*ROUND(G31,3),2)</f>
      </c>
      <c s="36" t="s">
        <v>55</v>
      </c>
      <c>
        <f>(M31*21)/100</f>
      </c>
      <c t="s">
        <v>28</v>
      </c>
    </row>
    <row r="32" spans="1:5" ht="12.75">
      <c r="A32" s="35" t="s">
        <v>56</v>
      </c>
      <c r="E32" s="39" t="s">
        <v>5</v>
      </c>
    </row>
    <row r="33" spans="1:5" ht="76.5">
      <c r="A33" s="35" t="s">
        <v>57</v>
      </c>
      <c r="E33" s="40" t="s">
        <v>3700</v>
      </c>
    </row>
    <row r="34" spans="1:5" ht="25.5">
      <c r="A34" t="s">
        <v>58</v>
      </c>
      <c r="E34" s="39" t="s">
        <v>3695</v>
      </c>
    </row>
    <row r="35" spans="1:16" ht="12.75">
      <c r="A35" t="s">
        <v>50</v>
      </c>
      <c s="34" t="s">
        <v>70</v>
      </c>
      <c s="34" t="s">
        <v>3247</v>
      </c>
      <c s="35" t="s">
        <v>5</v>
      </c>
      <c s="6" t="s">
        <v>3248</v>
      </c>
      <c s="36" t="s">
        <v>63</v>
      </c>
      <c s="37">
        <v>991</v>
      </c>
      <c s="36">
        <v>0</v>
      </c>
      <c s="36">
        <f>ROUND(G35*H35,6)</f>
      </c>
      <c r="L35" s="38">
        <v>0</v>
      </c>
      <c s="32">
        <f>ROUND(ROUND(L35,2)*ROUND(G35,3),2)</f>
      </c>
      <c s="36" t="s">
        <v>55</v>
      </c>
      <c>
        <f>(M35*21)/100</f>
      </c>
      <c t="s">
        <v>28</v>
      </c>
    </row>
    <row r="36" spans="1:5" ht="12.75">
      <c r="A36" s="35" t="s">
        <v>56</v>
      </c>
      <c r="E36" s="39" t="s">
        <v>5</v>
      </c>
    </row>
    <row r="37" spans="1:5" ht="76.5">
      <c r="A37" s="35" t="s">
        <v>57</v>
      </c>
      <c r="E37" s="40" t="s">
        <v>3696</v>
      </c>
    </row>
    <row r="38" spans="1:5" ht="280.5">
      <c r="A38" t="s">
        <v>58</v>
      </c>
      <c r="E38" s="39" t="s">
        <v>3701</v>
      </c>
    </row>
    <row r="39" spans="1:16" ht="12.75">
      <c r="A39" t="s">
        <v>50</v>
      </c>
      <c s="34" t="s">
        <v>83</v>
      </c>
      <c s="34" t="s">
        <v>2837</v>
      </c>
      <c s="35" t="s">
        <v>5</v>
      </c>
      <c s="6" t="s">
        <v>2838</v>
      </c>
      <c s="36" t="s">
        <v>63</v>
      </c>
      <c s="37">
        <v>1426</v>
      </c>
      <c s="36">
        <v>0</v>
      </c>
      <c s="36">
        <f>ROUND(G39*H39,6)</f>
      </c>
      <c r="L39" s="38">
        <v>0</v>
      </c>
      <c s="32">
        <f>ROUND(ROUND(L39,2)*ROUND(G39,3),2)</f>
      </c>
      <c s="36" t="s">
        <v>55</v>
      </c>
      <c>
        <f>(M39*21)/100</f>
      </c>
      <c t="s">
        <v>28</v>
      </c>
    </row>
    <row r="40" spans="1:5" ht="12.75">
      <c r="A40" s="35" t="s">
        <v>56</v>
      </c>
      <c r="E40" s="39" t="s">
        <v>5</v>
      </c>
    </row>
    <row r="41" spans="1:5" ht="12.75">
      <c r="A41" s="35" t="s">
        <v>57</v>
      </c>
      <c r="E41" s="40" t="s">
        <v>3690</v>
      </c>
    </row>
    <row r="42" spans="1:5" ht="191.25">
      <c r="A42" t="s">
        <v>58</v>
      </c>
      <c r="E42" s="39" t="s">
        <v>3702</v>
      </c>
    </row>
    <row r="43" spans="1:16" ht="12.75">
      <c r="A43" t="s">
        <v>50</v>
      </c>
      <c s="34" t="s">
        <v>87</v>
      </c>
      <c s="34" t="s">
        <v>3703</v>
      </c>
      <c s="35" t="s">
        <v>5</v>
      </c>
      <c s="6" t="s">
        <v>3704</v>
      </c>
      <c s="36" t="s">
        <v>63</v>
      </c>
      <c s="37">
        <v>195</v>
      </c>
      <c s="36">
        <v>0</v>
      </c>
      <c s="36">
        <f>ROUND(G43*H43,6)</f>
      </c>
      <c r="L43" s="38">
        <v>0</v>
      </c>
      <c s="32">
        <f>ROUND(ROUND(L43,2)*ROUND(G43,3),2)</f>
      </c>
      <c s="36" t="s">
        <v>55</v>
      </c>
      <c>
        <f>(M43*21)/100</f>
      </c>
      <c t="s">
        <v>28</v>
      </c>
    </row>
    <row r="44" spans="1:5" ht="12.75">
      <c r="A44" s="35" t="s">
        <v>56</v>
      </c>
      <c r="E44" s="39" t="s">
        <v>5</v>
      </c>
    </row>
    <row r="45" spans="1:5" ht="38.25">
      <c r="A45" s="35" t="s">
        <v>57</v>
      </c>
      <c r="E45" s="40" t="s">
        <v>3705</v>
      </c>
    </row>
    <row r="46" spans="1:5" ht="306">
      <c r="A46" t="s">
        <v>58</v>
      </c>
      <c r="E46" s="39" t="s">
        <v>3706</v>
      </c>
    </row>
    <row r="47" spans="1:16" ht="12.75">
      <c r="A47" t="s">
        <v>50</v>
      </c>
      <c s="34" t="s">
        <v>91</v>
      </c>
      <c s="34" t="s">
        <v>3707</v>
      </c>
      <c s="35" t="s">
        <v>5</v>
      </c>
      <c s="6" t="s">
        <v>3708</v>
      </c>
      <c s="36" t="s">
        <v>68</v>
      </c>
      <c s="37">
        <v>1103</v>
      </c>
      <c s="36">
        <v>0</v>
      </c>
      <c s="36">
        <f>ROUND(G47*H47,6)</f>
      </c>
      <c r="L47" s="38">
        <v>0</v>
      </c>
      <c s="32">
        <f>ROUND(ROUND(L47,2)*ROUND(G47,3),2)</f>
      </c>
      <c s="36" t="s">
        <v>55</v>
      </c>
      <c>
        <f>(M47*21)/100</f>
      </c>
      <c t="s">
        <v>28</v>
      </c>
    </row>
    <row r="48" spans="1:5" ht="12.75">
      <c r="A48" s="35" t="s">
        <v>56</v>
      </c>
      <c r="E48" s="39" t="s">
        <v>5</v>
      </c>
    </row>
    <row r="49" spans="1:5" ht="12.75">
      <c r="A49" s="35" t="s">
        <v>57</v>
      </c>
      <c r="E49" s="40" t="s">
        <v>3709</v>
      </c>
    </row>
    <row r="50" spans="1:5" ht="25.5">
      <c r="A50" t="s">
        <v>58</v>
      </c>
      <c r="E50" s="39" t="s">
        <v>3268</v>
      </c>
    </row>
    <row r="51" spans="1:16" ht="12.75">
      <c r="A51" t="s">
        <v>50</v>
      </c>
      <c s="34" t="s">
        <v>95</v>
      </c>
      <c s="34" t="s">
        <v>3562</v>
      </c>
      <c s="35" t="s">
        <v>5</v>
      </c>
      <c s="6" t="s">
        <v>3563</v>
      </c>
      <c s="36" t="s">
        <v>68</v>
      </c>
      <c s="37">
        <v>370</v>
      </c>
      <c s="36">
        <v>0</v>
      </c>
      <c s="36">
        <f>ROUND(G51*H51,6)</f>
      </c>
      <c r="L51" s="38">
        <v>0</v>
      </c>
      <c s="32">
        <f>ROUND(ROUND(L51,2)*ROUND(G51,3),2)</f>
      </c>
      <c s="36" t="s">
        <v>55</v>
      </c>
      <c>
        <f>(M51*21)/100</f>
      </c>
      <c t="s">
        <v>28</v>
      </c>
    </row>
    <row r="52" spans="1:5" ht="12.75">
      <c r="A52" s="35" t="s">
        <v>56</v>
      </c>
      <c r="E52" s="39" t="s">
        <v>5</v>
      </c>
    </row>
    <row r="53" spans="1:5" ht="12.75">
      <c r="A53" s="35" t="s">
        <v>57</v>
      </c>
      <c r="E53" s="40" t="s">
        <v>3710</v>
      </c>
    </row>
    <row r="54" spans="1:5" ht="38.25">
      <c r="A54" t="s">
        <v>58</v>
      </c>
      <c r="E54" s="39" t="s">
        <v>3711</v>
      </c>
    </row>
    <row r="55" spans="1:16" ht="12.75">
      <c r="A55" t="s">
        <v>50</v>
      </c>
      <c s="34" t="s">
        <v>99</v>
      </c>
      <c s="34" t="s">
        <v>3712</v>
      </c>
      <c s="35" t="s">
        <v>5</v>
      </c>
      <c s="6" t="s">
        <v>3713</v>
      </c>
      <c s="36" t="s">
        <v>68</v>
      </c>
      <c s="37">
        <v>370</v>
      </c>
      <c s="36">
        <v>0</v>
      </c>
      <c s="36">
        <f>ROUND(G55*H55,6)</f>
      </c>
      <c r="L55" s="38">
        <v>0</v>
      </c>
      <c s="32">
        <f>ROUND(ROUND(L55,2)*ROUND(G55,3),2)</f>
      </c>
      <c s="36" t="s">
        <v>55</v>
      </c>
      <c>
        <f>(M55*21)/100</f>
      </c>
      <c t="s">
        <v>28</v>
      </c>
    </row>
    <row r="56" spans="1:5" ht="12.75">
      <c r="A56" s="35" t="s">
        <v>56</v>
      </c>
      <c r="E56" s="39" t="s">
        <v>5</v>
      </c>
    </row>
    <row r="57" spans="1:5" ht="12.75">
      <c r="A57" s="35" t="s">
        <v>57</v>
      </c>
      <c r="E57" s="40" t="s">
        <v>3710</v>
      </c>
    </row>
    <row r="58" spans="1:5" ht="25.5">
      <c r="A58" t="s">
        <v>58</v>
      </c>
      <c r="E58" s="39" t="s">
        <v>3714</v>
      </c>
    </row>
    <row r="59" spans="1:13" ht="12.75">
      <c r="A59" t="s">
        <v>47</v>
      </c>
      <c r="C59" s="31" t="s">
        <v>28</v>
      </c>
      <c r="E59" s="33" t="s">
        <v>1411</v>
      </c>
      <c r="J59" s="32">
        <f>0</f>
      </c>
      <c s="32">
        <f>0</f>
      </c>
      <c s="32">
        <f>0+L60+L64+L68+L72+L76+L80</f>
      </c>
      <c s="32">
        <f>0+M60+M64+M68+M72+M76+M80</f>
      </c>
    </row>
    <row r="60" spans="1:16" ht="12.75">
      <c r="A60" t="s">
        <v>50</v>
      </c>
      <c s="34" t="s">
        <v>112</v>
      </c>
      <c s="34" t="s">
        <v>3294</v>
      </c>
      <c s="35" t="s">
        <v>5</v>
      </c>
      <c s="6" t="s">
        <v>3715</v>
      </c>
      <c s="36" t="s">
        <v>63</v>
      </c>
      <c s="37">
        <v>250</v>
      </c>
      <c s="36">
        <v>0</v>
      </c>
      <c s="36">
        <f>ROUND(G60*H60,6)</f>
      </c>
      <c r="L60" s="38">
        <v>0</v>
      </c>
      <c s="32">
        <f>ROUND(ROUND(L60,2)*ROUND(G60,3),2)</f>
      </c>
      <c s="36" t="s">
        <v>55</v>
      </c>
      <c>
        <f>(M60*21)/100</f>
      </c>
      <c t="s">
        <v>28</v>
      </c>
    </row>
    <row r="61" spans="1:5" ht="12.75">
      <c r="A61" s="35" t="s">
        <v>56</v>
      </c>
      <c r="E61" s="39" t="s">
        <v>5</v>
      </c>
    </row>
    <row r="62" spans="1:5" ht="12.75">
      <c r="A62" s="35" t="s">
        <v>57</v>
      </c>
      <c r="E62" s="40" t="s">
        <v>3716</v>
      </c>
    </row>
    <row r="63" spans="1:5" ht="369.75">
      <c r="A63" t="s">
        <v>58</v>
      </c>
      <c r="E63" s="39" t="s">
        <v>3717</v>
      </c>
    </row>
    <row r="64" spans="1:16" ht="12.75">
      <c r="A64" t="s">
        <v>50</v>
      </c>
      <c s="34" t="s">
        <v>116</v>
      </c>
      <c s="34" t="s">
        <v>3718</v>
      </c>
      <c s="35" t="s">
        <v>5</v>
      </c>
      <c s="6" t="s">
        <v>3719</v>
      </c>
      <c s="36" t="s">
        <v>68</v>
      </c>
      <c s="37">
        <v>1233</v>
      </c>
      <c s="36">
        <v>0</v>
      </c>
      <c s="36">
        <f>ROUND(G64*H64,6)</f>
      </c>
      <c r="L64" s="38">
        <v>0</v>
      </c>
      <c s="32">
        <f>ROUND(ROUND(L64,2)*ROUND(G64,3),2)</f>
      </c>
      <c s="36" t="s">
        <v>55</v>
      </c>
      <c>
        <f>(M64*21)/100</f>
      </c>
      <c t="s">
        <v>28</v>
      </c>
    </row>
    <row r="65" spans="1:5" ht="12.75">
      <c r="A65" s="35" t="s">
        <v>56</v>
      </c>
      <c r="E65" s="39" t="s">
        <v>5</v>
      </c>
    </row>
    <row r="66" spans="1:5" ht="12.75">
      <c r="A66" s="35" t="s">
        <v>57</v>
      </c>
      <c r="E66" s="40" t="s">
        <v>3720</v>
      </c>
    </row>
    <row r="67" spans="1:5" ht="102">
      <c r="A67" t="s">
        <v>58</v>
      </c>
      <c r="E67" s="39" t="s">
        <v>3721</v>
      </c>
    </row>
    <row r="68" spans="1:16" ht="12.75">
      <c r="A68" t="s">
        <v>50</v>
      </c>
      <c s="34" t="s">
        <v>201</v>
      </c>
      <c s="34" t="s">
        <v>3722</v>
      </c>
      <c s="35" t="s">
        <v>5</v>
      </c>
      <c s="6" t="s">
        <v>3586</v>
      </c>
      <c s="36" t="s">
        <v>557</v>
      </c>
      <c s="37">
        <v>1.324</v>
      </c>
      <c s="36">
        <v>0</v>
      </c>
      <c s="36">
        <f>ROUND(G68*H68,6)</f>
      </c>
      <c r="L68" s="38">
        <v>0</v>
      </c>
      <c s="32">
        <f>ROUND(ROUND(L68,2)*ROUND(G68,3),2)</f>
      </c>
      <c s="36" t="s">
        <v>55</v>
      </c>
      <c>
        <f>(M68*21)/100</f>
      </c>
      <c t="s">
        <v>28</v>
      </c>
    </row>
    <row r="69" spans="1:5" ht="12.75">
      <c r="A69" s="35" t="s">
        <v>56</v>
      </c>
      <c r="E69" s="39" t="s">
        <v>5</v>
      </c>
    </row>
    <row r="70" spans="1:5" ht="12.75">
      <c r="A70" s="35" t="s">
        <v>57</v>
      </c>
      <c r="E70" s="40" t="s">
        <v>3723</v>
      </c>
    </row>
    <row r="71" spans="1:5" ht="267.75">
      <c r="A71" t="s">
        <v>58</v>
      </c>
      <c r="E71" s="39" t="s">
        <v>3724</v>
      </c>
    </row>
    <row r="72" spans="1:16" ht="12.75">
      <c r="A72" t="s">
        <v>50</v>
      </c>
      <c s="34" t="s">
        <v>230</v>
      </c>
      <c s="34" t="s">
        <v>3725</v>
      </c>
      <c s="35" t="s">
        <v>5</v>
      </c>
      <c s="6" t="s">
        <v>3726</v>
      </c>
      <c s="36" t="s">
        <v>557</v>
      </c>
      <c s="37">
        <v>93.94</v>
      </c>
      <c s="36">
        <v>0</v>
      </c>
      <c s="36">
        <f>ROUND(G72*H72,6)</f>
      </c>
      <c r="L72" s="38">
        <v>0</v>
      </c>
      <c s="32">
        <f>ROUND(ROUND(L72,2)*ROUND(G72,3),2)</f>
      </c>
      <c s="36" t="s">
        <v>55</v>
      </c>
      <c>
        <f>(M72*21)/100</f>
      </c>
      <c t="s">
        <v>28</v>
      </c>
    </row>
    <row r="73" spans="1:5" ht="12.75">
      <c r="A73" s="35" t="s">
        <v>56</v>
      </c>
      <c r="E73" s="39" t="s">
        <v>5</v>
      </c>
    </row>
    <row r="74" spans="1:5" ht="38.25">
      <c r="A74" s="35" t="s">
        <v>57</v>
      </c>
      <c r="E74" s="40" t="s">
        <v>3727</v>
      </c>
    </row>
    <row r="75" spans="1:5" ht="191.25">
      <c r="A75" t="s">
        <v>58</v>
      </c>
      <c r="E75" s="39" t="s">
        <v>3728</v>
      </c>
    </row>
    <row r="76" spans="1:16" ht="12.75">
      <c r="A76" t="s">
        <v>50</v>
      </c>
      <c s="34" t="s">
        <v>234</v>
      </c>
      <c s="34" t="s">
        <v>3585</v>
      </c>
      <c s="35" t="s">
        <v>5</v>
      </c>
      <c s="6" t="s">
        <v>3729</v>
      </c>
      <c s="36" t="s">
        <v>557</v>
      </c>
      <c s="37">
        <v>17.202</v>
      </c>
      <c s="36">
        <v>0</v>
      </c>
      <c s="36">
        <f>ROUND(G76*H76,6)</f>
      </c>
      <c r="L76" s="38">
        <v>0</v>
      </c>
      <c s="32">
        <f>ROUND(ROUND(L76,2)*ROUND(G76,3),2)</f>
      </c>
      <c s="36" t="s">
        <v>55</v>
      </c>
      <c>
        <f>(M76*21)/100</f>
      </c>
      <c t="s">
        <v>28</v>
      </c>
    </row>
    <row r="77" spans="1:5" ht="12.75">
      <c r="A77" s="35" t="s">
        <v>56</v>
      </c>
      <c r="E77" s="39" t="s">
        <v>5</v>
      </c>
    </row>
    <row r="78" spans="1:5" ht="51">
      <c r="A78" s="35" t="s">
        <v>57</v>
      </c>
      <c r="E78" s="40" t="s">
        <v>3730</v>
      </c>
    </row>
    <row r="79" spans="1:5" ht="191.25">
      <c r="A79" t="s">
        <v>58</v>
      </c>
      <c r="E79" s="39" t="s">
        <v>3731</v>
      </c>
    </row>
    <row r="80" spans="1:16" ht="12.75">
      <c r="A80" t="s">
        <v>50</v>
      </c>
      <c s="34" t="s">
        <v>238</v>
      </c>
      <c s="34" t="s">
        <v>3732</v>
      </c>
      <c s="35" t="s">
        <v>5</v>
      </c>
      <c s="6" t="s">
        <v>3733</v>
      </c>
      <c s="36" t="s">
        <v>63</v>
      </c>
      <c s="37">
        <v>350</v>
      </c>
      <c s="36">
        <v>0</v>
      </c>
      <c s="36">
        <f>ROUND(G80*H80,6)</f>
      </c>
      <c r="L80" s="38">
        <v>0</v>
      </c>
      <c s="32">
        <f>ROUND(ROUND(L80,2)*ROUND(G80,3),2)</f>
      </c>
      <c s="36" t="s">
        <v>55</v>
      </c>
      <c>
        <f>(M80*21)/100</f>
      </c>
      <c t="s">
        <v>28</v>
      </c>
    </row>
    <row r="81" spans="1:5" ht="12.75">
      <c r="A81" s="35" t="s">
        <v>56</v>
      </c>
      <c r="E81" s="39" t="s">
        <v>5</v>
      </c>
    </row>
    <row r="82" spans="1:5" ht="12.75">
      <c r="A82" s="35" t="s">
        <v>57</v>
      </c>
      <c r="E82" s="40" t="s">
        <v>3734</v>
      </c>
    </row>
    <row r="83" spans="1:5" ht="76.5">
      <c r="A83" t="s">
        <v>58</v>
      </c>
      <c r="E83" s="39" t="s">
        <v>3735</v>
      </c>
    </row>
    <row r="84" spans="1:13" ht="12.75">
      <c r="A84" t="s">
        <v>47</v>
      </c>
      <c r="C84" s="31" t="s">
        <v>26</v>
      </c>
      <c r="E84" s="33" t="s">
        <v>3302</v>
      </c>
      <c r="J84" s="32">
        <f>0</f>
      </c>
      <c s="32">
        <f>0</f>
      </c>
      <c s="32">
        <f>0+L85+L89</f>
      </c>
      <c s="32">
        <f>0+M85+M89</f>
      </c>
    </row>
    <row r="85" spans="1:16" ht="12.75">
      <c r="A85" t="s">
        <v>50</v>
      </c>
      <c s="34" t="s">
        <v>119</v>
      </c>
      <c s="34" t="s">
        <v>3736</v>
      </c>
      <c s="35" t="s">
        <v>5</v>
      </c>
      <c s="6" t="s">
        <v>3737</v>
      </c>
      <c s="36" t="s">
        <v>63</v>
      </c>
      <c s="37">
        <v>13</v>
      </c>
      <c s="36">
        <v>0</v>
      </c>
      <c s="36">
        <f>ROUND(G85*H85,6)</f>
      </c>
      <c r="L85" s="38">
        <v>0</v>
      </c>
      <c s="32">
        <f>ROUND(ROUND(L85,2)*ROUND(G85,3),2)</f>
      </c>
      <c s="36" t="s">
        <v>55</v>
      </c>
      <c>
        <f>(M85*21)/100</f>
      </c>
      <c t="s">
        <v>28</v>
      </c>
    </row>
    <row r="86" spans="1:5" ht="12.75">
      <c r="A86" s="35" t="s">
        <v>56</v>
      </c>
      <c r="E86" s="39" t="s">
        <v>5</v>
      </c>
    </row>
    <row r="87" spans="1:5" ht="12.75">
      <c r="A87" s="35" t="s">
        <v>57</v>
      </c>
      <c r="E87" s="40" t="s">
        <v>3738</v>
      </c>
    </row>
    <row r="88" spans="1:5" ht="369.75">
      <c r="A88" t="s">
        <v>58</v>
      </c>
      <c r="E88" s="39" t="s">
        <v>3739</v>
      </c>
    </row>
    <row r="89" spans="1:16" ht="12.75">
      <c r="A89" t="s">
        <v>50</v>
      </c>
      <c s="34" t="s">
        <v>122</v>
      </c>
      <c s="34" t="s">
        <v>3589</v>
      </c>
      <c s="35" t="s">
        <v>5</v>
      </c>
      <c s="6" t="s">
        <v>3590</v>
      </c>
      <c s="36" t="s">
        <v>2357</v>
      </c>
      <c s="37">
        <v>12084</v>
      </c>
      <c s="36">
        <v>0</v>
      </c>
      <c s="36">
        <f>ROUND(G89*H89,6)</f>
      </c>
      <c r="L89" s="38">
        <v>0</v>
      </c>
      <c s="32">
        <f>ROUND(ROUND(L89,2)*ROUND(G89,3),2)</f>
      </c>
      <c s="36" t="s">
        <v>55</v>
      </c>
      <c>
        <f>(M89*21)/100</f>
      </c>
      <c t="s">
        <v>28</v>
      </c>
    </row>
    <row r="90" spans="1:5" ht="12.75">
      <c r="A90" s="35" t="s">
        <v>56</v>
      </c>
      <c r="E90" s="39" t="s">
        <v>5</v>
      </c>
    </row>
    <row r="91" spans="1:5" ht="63.75">
      <c r="A91" s="35" t="s">
        <v>57</v>
      </c>
      <c r="E91" s="40" t="s">
        <v>3740</v>
      </c>
    </row>
    <row r="92" spans="1:5" ht="293.25">
      <c r="A92" t="s">
        <v>58</v>
      </c>
      <c r="E92" s="39" t="s">
        <v>3741</v>
      </c>
    </row>
    <row r="93" spans="1:13" ht="12.75">
      <c r="A93" t="s">
        <v>47</v>
      </c>
      <c r="C93" s="31" t="s">
        <v>65</v>
      </c>
      <c r="E93" s="33" t="s">
        <v>3308</v>
      </c>
      <c r="J93" s="32">
        <f>0</f>
      </c>
      <c s="32">
        <f>0</f>
      </c>
      <c s="32">
        <f>0+L94+L98+L102+L106</f>
      </c>
      <c s="32">
        <f>0+M94+M98+M102+M106</f>
      </c>
    </row>
    <row r="94" spans="1:16" ht="12.75">
      <c r="A94" t="s">
        <v>50</v>
      </c>
      <c s="34" t="s">
        <v>126</v>
      </c>
      <c s="34" t="s">
        <v>3742</v>
      </c>
      <c s="35" t="s">
        <v>5</v>
      </c>
      <c s="6" t="s">
        <v>3743</v>
      </c>
      <c s="36" t="s">
        <v>63</v>
      </c>
      <c s="37">
        <v>69.3</v>
      </c>
      <c s="36">
        <v>0</v>
      </c>
      <c s="36">
        <f>ROUND(G94*H94,6)</f>
      </c>
      <c r="L94" s="38">
        <v>0</v>
      </c>
      <c s="32">
        <f>ROUND(ROUND(L94,2)*ROUND(G94,3),2)</f>
      </c>
      <c s="36" t="s">
        <v>55</v>
      </c>
      <c>
        <f>(M94*21)/100</f>
      </c>
      <c t="s">
        <v>28</v>
      </c>
    </row>
    <row r="95" spans="1:5" ht="12.75">
      <c r="A95" s="35" t="s">
        <v>56</v>
      </c>
      <c r="E95" s="39" t="s">
        <v>5</v>
      </c>
    </row>
    <row r="96" spans="1:5" ht="51">
      <c r="A96" s="35" t="s">
        <v>57</v>
      </c>
      <c r="E96" s="40" t="s">
        <v>3744</v>
      </c>
    </row>
    <row r="97" spans="1:5" ht="369.75">
      <c r="A97" t="s">
        <v>58</v>
      </c>
      <c r="E97" s="39" t="s">
        <v>3739</v>
      </c>
    </row>
    <row r="98" spans="1:16" ht="12.75">
      <c r="A98" t="s">
        <v>50</v>
      </c>
      <c s="34" t="s">
        <v>129</v>
      </c>
      <c s="34" t="s">
        <v>3593</v>
      </c>
      <c s="35" t="s">
        <v>5</v>
      </c>
      <c s="6" t="s">
        <v>3594</v>
      </c>
      <c s="36" t="s">
        <v>63</v>
      </c>
      <c s="37">
        <v>0.81</v>
      </c>
      <c s="36">
        <v>0</v>
      </c>
      <c s="36">
        <f>ROUND(G98*H98,6)</f>
      </c>
      <c r="L98" s="38">
        <v>0</v>
      </c>
      <c s="32">
        <f>ROUND(ROUND(L98,2)*ROUND(G98,3),2)</f>
      </c>
      <c s="36" t="s">
        <v>55</v>
      </c>
      <c>
        <f>(M98*21)/100</f>
      </c>
      <c t="s">
        <v>28</v>
      </c>
    </row>
    <row r="99" spans="1:5" ht="12.75">
      <c r="A99" s="35" t="s">
        <v>56</v>
      </c>
      <c r="E99" s="39" t="s">
        <v>5</v>
      </c>
    </row>
    <row r="100" spans="1:5" ht="38.25">
      <c r="A100" s="35" t="s">
        <v>57</v>
      </c>
      <c r="E100" s="40" t="s">
        <v>3745</v>
      </c>
    </row>
    <row r="101" spans="1:5" ht="38.25">
      <c r="A101" t="s">
        <v>58</v>
      </c>
      <c r="E101" s="39" t="s">
        <v>3596</v>
      </c>
    </row>
    <row r="102" spans="1:16" ht="12.75">
      <c r="A102" t="s">
        <v>50</v>
      </c>
      <c s="34" t="s">
        <v>205</v>
      </c>
      <c s="34" t="s">
        <v>3309</v>
      </c>
      <c s="35" t="s">
        <v>5</v>
      </c>
      <c s="6" t="s">
        <v>3310</v>
      </c>
      <c s="36" t="s">
        <v>63</v>
      </c>
      <c s="37">
        <v>7</v>
      </c>
      <c s="36">
        <v>0</v>
      </c>
      <c s="36">
        <f>ROUND(G102*H102,6)</f>
      </c>
      <c r="L102" s="38">
        <v>0</v>
      </c>
      <c s="32">
        <f>ROUND(ROUND(L102,2)*ROUND(G102,3),2)</f>
      </c>
      <c s="36" t="s">
        <v>55</v>
      </c>
      <c>
        <f>(M102*21)/100</f>
      </c>
      <c t="s">
        <v>28</v>
      </c>
    </row>
    <row r="103" spans="1:5" ht="12.75">
      <c r="A103" s="35" t="s">
        <v>56</v>
      </c>
      <c r="E103" s="39" t="s">
        <v>5</v>
      </c>
    </row>
    <row r="104" spans="1:5" ht="12.75">
      <c r="A104" s="35" t="s">
        <v>57</v>
      </c>
      <c r="E104" s="40" t="s">
        <v>3746</v>
      </c>
    </row>
    <row r="105" spans="1:5" ht="382.5">
      <c r="A105" t="s">
        <v>58</v>
      </c>
      <c r="E105" s="39" t="s">
        <v>3747</v>
      </c>
    </row>
    <row r="106" spans="1:16" ht="12.75">
      <c r="A106" t="s">
        <v>50</v>
      </c>
      <c s="34" t="s">
        <v>209</v>
      </c>
      <c s="34" t="s">
        <v>3319</v>
      </c>
      <c s="35" t="s">
        <v>5</v>
      </c>
      <c s="6" t="s">
        <v>3320</v>
      </c>
      <c s="36" t="s">
        <v>63</v>
      </c>
      <c s="37">
        <v>7.4</v>
      </c>
      <c s="36">
        <v>0</v>
      </c>
      <c s="36">
        <f>ROUND(G106*H106,6)</f>
      </c>
      <c r="L106" s="38">
        <v>0</v>
      </c>
      <c s="32">
        <f>ROUND(ROUND(L106,2)*ROUND(G106,3),2)</f>
      </c>
      <c s="36" t="s">
        <v>55</v>
      </c>
      <c>
        <f>(M106*21)/100</f>
      </c>
      <c t="s">
        <v>28</v>
      </c>
    </row>
    <row r="107" spans="1:5" ht="12.75">
      <c r="A107" s="35" t="s">
        <v>56</v>
      </c>
      <c r="E107" s="39" t="s">
        <v>5</v>
      </c>
    </row>
    <row r="108" spans="1:5" ht="12.75">
      <c r="A108" s="35" t="s">
        <v>57</v>
      </c>
      <c r="E108" s="40" t="s">
        <v>3748</v>
      </c>
    </row>
    <row r="109" spans="1:5" ht="102">
      <c r="A109" t="s">
        <v>58</v>
      </c>
      <c r="E109" s="39" t="s">
        <v>3749</v>
      </c>
    </row>
    <row r="110" spans="1:13" ht="12.75">
      <c r="A110" t="s">
        <v>47</v>
      </c>
      <c r="C110" s="31" t="s">
        <v>72</v>
      </c>
      <c r="E110" s="33" t="s">
        <v>2716</v>
      </c>
      <c r="J110" s="32">
        <f>0</f>
      </c>
      <c s="32">
        <f>0</f>
      </c>
      <c s="32">
        <f>0+L111+L115+L119</f>
      </c>
      <c s="32">
        <f>0+M111+M115+M119</f>
      </c>
    </row>
    <row r="111" spans="1:16" ht="12.75">
      <c r="A111" t="s">
        <v>50</v>
      </c>
      <c s="34" t="s">
        <v>134</v>
      </c>
      <c s="34" t="s">
        <v>2844</v>
      </c>
      <c s="35" t="s">
        <v>5</v>
      </c>
      <c s="6" t="s">
        <v>2845</v>
      </c>
      <c s="36" t="s">
        <v>63</v>
      </c>
      <c s="37">
        <v>59</v>
      </c>
      <c s="36">
        <v>0</v>
      </c>
      <c s="36">
        <f>ROUND(G111*H111,6)</f>
      </c>
      <c r="L111" s="38">
        <v>0</v>
      </c>
      <c s="32">
        <f>ROUND(ROUND(L111,2)*ROUND(G111,3),2)</f>
      </c>
      <c s="36" t="s">
        <v>55</v>
      </c>
      <c>
        <f>(M111*21)/100</f>
      </c>
      <c t="s">
        <v>28</v>
      </c>
    </row>
    <row r="112" spans="1:5" ht="12.75">
      <c r="A112" s="35" t="s">
        <v>56</v>
      </c>
      <c r="E112" s="39" t="s">
        <v>5</v>
      </c>
    </row>
    <row r="113" spans="1:5" ht="12.75">
      <c r="A113" s="35" t="s">
        <v>57</v>
      </c>
      <c r="E113" s="40" t="s">
        <v>3750</v>
      </c>
    </row>
    <row r="114" spans="1:5" ht="89.25">
      <c r="A114" t="s">
        <v>58</v>
      </c>
      <c r="E114" s="39" t="s">
        <v>3751</v>
      </c>
    </row>
    <row r="115" spans="1:16" ht="12.75">
      <c r="A115" t="s">
        <v>50</v>
      </c>
      <c s="34" t="s">
        <v>137</v>
      </c>
      <c s="34" t="s">
        <v>2717</v>
      </c>
      <c s="35" t="s">
        <v>5</v>
      </c>
      <c s="6" t="s">
        <v>2718</v>
      </c>
      <c s="36" t="s">
        <v>63</v>
      </c>
      <c s="37">
        <v>384</v>
      </c>
      <c s="36">
        <v>0</v>
      </c>
      <c s="36">
        <f>ROUND(G115*H115,6)</f>
      </c>
      <c r="L115" s="38">
        <v>0</v>
      </c>
      <c s="32">
        <f>ROUND(ROUND(L115,2)*ROUND(G115,3),2)</f>
      </c>
      <c s="36" t="s">
        <v>55</v>
      </c>
      <c>
        <f>(M115*21)/100</f>
      </c>
      <c t="s">
        <v>28</v>
      </c>
    </row>
    <row r="116" spans="1:5" ht="12.75">
      <c r="A116" s="35" t="s">
        <v>56</v>
      </c>
      <c r="E116" s="39" t="s">
        <v>5</v>
      </c>
    </row>
    <row r="117" spans="1:5" ht="38.25">
      <c r="A117" s="35" t="s">
        <v>57</v>
      </c>
      <c r="E117" s="40" t="s">
        <v>3752</v>
      </c>
    </row>
    <row r="118" spans="1:5" ht="51">
      <c r="A118" t="s">
        <v>58</v>
      </c>
      <c r="E118" s="39" t="s">
        <v>3753</v>
      </c>
    </row>
    <row r="119" spans="1:16" ht="12.75">
      <c r="A119" t="s">
        <v>50</v>
      </c>
      <c s="34" t="s">
        <v>140</v>
      </c>
      <c s="34" t="s">
        <v>3754</v>
      </c>
      <c s="35" t="s">
        <v>5</v>
      </c>
      <c s="6" t="s">
        <v>3617</v>
      </c>
      <c s="36" t="s">
        <v>68</v>
      </c>
      <c s="37">
        <v>511</v>
      </c>
      <c s="36">
        <v>0</v>
      </c>
      <c s="36">
        <f>ROUND(G119*H119,6)</f>
      </c>
      <c r="L119" s="38">
        <v>0</v>
      </c>
      <c s="32">
        <f>ROUND(ROUND(L119,2)*ROUND(G119,3),2)</f>
      </c>
      <c s="36" t="s">
        <v>55</v>
      </c>
      <c>
        <f>(M119*21)/100</f>
      </c>
      <c t="s">
        <v>28</v>
      </c>
    </row>
    <row r="120" spans="1:5" ht="12.75">
      <c r="A120" s="35" t="s">
        <v>56</v>
      </c>
      <c r="E120" s="39" t="s">
        <v>5</v>
      </c>
    </row>
    <row r="121" spans="1:5" ht="12.75">
      <c r="A121" s="35" t="s">
        <v>57</v>
      </c>
      <c r="E121" s="40" t="s">
        <v>3755</v>
      </c>
    </row>
    <row r="122" spans="1:5" ht="153">
      <c r="A122" t="s">
        <v>58</v>
      </c>
      <c r="E122" s="39" t="s">
        <v>3756</v>
      </c>
    </row>
    <row r="123" spans="1:13" ht="12.75">
      <c r="A123" t="s">
        <v>47</v>
      </c>
      <c r="C123" s="31" t="s">
        <v>70</v>
      </c>
      <c r="E123" s="33" t="s">
        <v>71</v>
      </c>
      <c r="J123" s="32">
        <f>0</f>
      </c>
      <c s="32">
        <f>0</f>
      </c>
      <c s="32">
        <f>0+L124+L128</f>
      </c>
      <c s="32">
        <f>0+M124+M128</f>
      </c>
    </row>
    <row r="124" spans="1:16" ht="25.5">
      <c r="A124" t="s">
        <v>50</v>
      </c>
      <c s="34" t="s">
        <v>143</v>
      </c>
      <c s="34" t="s">
        <v>3358</v>
      </c>
      <c s="35" t="s">
        <v>5</v>
      </c>
      <c s="6" t="s">
        <v>3359</v>
      </c>
      <c s="36" t="s">
        <v>68</v>
      </c>
      <c s="37">
        <v>777</v>
      </c>
      <c s="36">
        <v>0</v>
      </c>
      <c s="36">
        <f>ROUND(G124*H124,6)</f>
      </c>
      <c r="L124" s="38">
        <v>0</v>
      </c>
      <c s="32">
        <f>ROUND(ROUND(L124,2)*ROUND(G124,3),2)</f>
      </c>
      <c s="36" t="s">
        <v>55</v>
      </c>
      <c>
        <f>(M124*21)/100</f>
      </c>
      <c t="s">
        <v>28</v>
      </c>
    </row>
    <row r="125" spans="1:5" ht="12.75">
      <c r="A125" s="35" t="s">
        <v>56</v>
      </c>
      <c r="E125" s="39" t="s">
        <v>5</v>
      </c>
    </row>
    <row r="126" spans="1:5" ht="12.75">
      <c r="A126" s="35" t="s">
        <v>57</v>
      </c>
      <c r="E126" s="40" t="s">
        <v>3757</v>
      </c>
    </row>
    <row r="127" spans="1:5" ht="204">
      <c r="A127" t="s">
        <v>58</v>
      </c>
      <c r="E127" s="39" t="s">
        <v>3758</v>
      </c>
    </row>
    <row r="128" spans="1:16" ht="25.5">
      <c r="A128" t="s">
        <v>50</v>
      </c>
      <c s="34" t="s">
        <v>147</v>
      </c>
      <c s="34" t="s">
        <v>3759</v>
      </c>
      <c s="35" t="s">
        <v>5</v>
      </c>
      <c s="6" t="s">
        <v>3760</v>
      </c>
      <c s="36" t="s">
        <v>68</v>
      </c>
      <c s="37">
        <v>36</v>
      </c>
      <c s="36">
        <v>0</v>
      </c>
      <c s="36">
        <f>ROUND(G128*H128,6)</f>
      </c>
      <c r="L128" s="38">
        <v>0</v>
      </c>
      <c s="32">
        <f>ROUND(ROUND(L128,2)*ROUND(G128,3),2)</f>
      </c>
      <c s="36" t="s">
        <v>55</v>
      </c>
      <c>
        <f>(M128*21)/100</f>
      </c>
      <c t="s">
        <v>28</v>
      </c>
    </row>
    <row r="129" spans="1:5" ht="12.75">
      <c r="A129" s="35" t="s">
        <v>56</v>
      </c>
      <c r="E129" s="39" t="s">
        <v>5</v>
      </c>
    </row>
    <row r="130" spans="1:5" ht="12.75">
      <c r="A130" s="35" t="s">
        <v>57</v>
      </c>
      <c r="E130" s="40" t="s">
        <v>3761</v>
      </c>
    </row>
    <row r="131" spans="1:5" ht="204">
      <c r="A131" t="s">
        <v>58</v>
      </c>
      <c r="E131" s="39" t="s">
        <v>3758</v>
      </c>
    </row>
    <row r="132" spans="1:13" ht="12.75">
      <c r="A132" t="s">
        <v>47</v>
      </c>
      <c r="C132" s="31" t="s">
        <v>83</v>
      </c>
      <c r="E132" s="33" t="s">
        <v>2571</v>
      </c>
      <c r="J132" s="32">
        <f>0</f>
      </c>
      <c s="32">
        <f>0</f>
      </c>
      <c s="32">
        <f>0+L133+L137+L141</f>
      </c>
      <c s="32">
        <f>0+M133+M137+M141</f>
      </c>
    </row>
    <row r="133" spans="1:16" ht="12.75">
      <c r="A133" t="s">
        <v>50</v>
      </c>
      <c s="34" t="s">
        <v>151</v>
      </c>
      <c s="34" t="s">
        <v>3762</v>
      </c>
      <c s="35" t="s">
        <v>5</v>
      </c>
      <c s="6" t="s">
        <v>3763</v>
      </c>
      <c s="36" t="s">
        <v>79</v>
      </c>
      <c s="37">
        <v>334</v>
      </c>
      <c s="36">
        <v>0</v>
      </c>
      <c s="36">
        <f>ROUND(G133*H133,6)</f>
      </c>
      <c r="L133" s="38">
        <v>0</v>
      </c>
      <c s="32">
        <f>ROUND(ROUND(L133,2)*ROUND(G133,3),2)</f>
      </c>
      <c s="36" t="s">
        <v>55</v>
      </c>
      <c>
        <f>(M133*21)/100</f>
      </c>
      <c t="s">
        <v>28</v>
      </c>
    </row>
    <row r="134" spans="1:5" ht="12.75">
      <c r="A134" s="35" t="s">
        <v>56</v>
      </c>
      <c r="E134" s="39" t="s">
        <v>5</v>
      </c>
    </row>
    <row r="135" spans="1:5" ht="25.5">
      <c r="A135" s="35" t="s">
        <v>57</v>
      </c>
      <c r="E135" s="40" t="s">
        <v>3764</v>
      </c>
    </row>
    <row r="136" spans="1:5" ht="267.75">
      <c r="A136" t="s">
        <v>58</v>
      </c>
      <c r="E136" s="39" t="s">
        <v>3765</v>
      </c>
    </row>
    <row r="137" spans="1:16" ht="12.75">
      <c r="A137" t="s">
        <v>50</v>
      </c>
      <c s="34" t="s">
        <v>155</v>
      </c>
      <c s="34" t="s">
        <v>3766</v>
      </c>
      <c s="35" t="s">
        <v>5</v>
      </c>
      <c s="6" t="s">
        <v>3767</v>
      </c>
      <c s="36" t="s">
        <v>79</v>
      </c>
      <c s="37">
        <v>301</v>
      </c>
      <c s="36">
        <v>0</v>
      </c>
      <c s="36">
        <f>ROUND(G137*H137,6)</f>
      </c>
      <c r="L137" s="38">
        <v>0</v>
      </c>
      <c s="32">
        <f>ROUND(ROUND(L137,2)*ROUND(G137,3),2)</f>
      </c>
      <c s="36" t="s">
        <v>55</v>
      </c>
      <c>
        <f>(M137*21)/100</f>
      </c>
      <c t="s">
        <v>28</v>
      </c>
    </row>
    <row r="138" spans="1:5" ht="12.75">
      <c r="A138" s="35" t="s">
        <v>56</v>
      </c>
      <c r="E138" s="39" t="s">
        <v>5</v>
      </c>
    </row>
    <row r="139" spans="1:5" ht="12.75">
      <c r="A139" s="35" t="s">
        <v>57</v>
      </c>
      <c r="E139" s="40" t="s">
        <v>3768</v>
      </c>
    </row>
    <row r="140" spans="1:5" ht="267.75">
      <c r="A140" t="s">
        <v>58</v>
      </c>
      <c r="E140" s="39" t="s">
        <v>3765</v>
      </c>
    </row>
    <row r="141" spans="1:16" ht="12.75">
      <c r="A141" t="s">
        <v>50</v>
      </c>
      <c s="34" t="s">
        <v>213</v>
      </c>
      <c s="34" t="s">
        <v>3390</v>
      </c>
      <c s="35" t="s">
        <v>5</v>
      </c>
      <c s="6" t="s">
        <v>3391</v>
      </c>
      <c s="36" t="s">
        <v>75</v>
      </c>
      <c s="37">
        <v>10</v>
      </c>
      <c s="36">
        <v>0</v>
      </c>
      <c s="36">
        <f>ROUND(G141*H141,6)</f>
      </c>
      <c r="L141" s="38">
        <v>0</v>
      </c>
      <c s="32">
        <f>ROUND(ROUND(L141,2)*ROUND(G141,3),2)</f>
      </c>
      <c s="36" t="s">
        <v>55</v>
      </c>
      <c>
        <f>(M141*21)/100</f>
      </c>
      <c t="s">
        <v>28</v>
      </c>
    </row>
    <row r="142" spans="1:5" ht="12.75">
      <c r="A142" s="35" t="s">
        <v>56</v>
      </c>
      <c r="E142" s="39" t="s">
        <v>5</v>
      </c>
    </row>
    <row r="143" spans="1:5" ht="12.75">
      <c r="A143" s="35" t="s">
        <v>57</v>
      </c>
      <c r="E143" s="40" t="s">
        <v>3769</v>
      </c>
    </row>
    <row r="144" spans="1:5" ht="89.25">
      <c r="A144" t="s">
        <v>58</v>
      </c>
      <c r="E144" s="39" t="s">
        <v>3770</v>
      </c>
    </row>
    <row r="145" spans="1:13" ht="12.75">
      <c r="A145" t="s">
        <v>47</v>
      </c>
      <c r="C145" s="31" t="s">
        <v>87</v>
      </c>
      <c r="E145" s="33" t="s">
        <v>1506</v>
      </c>
      <c r="J145" s="32">
        <f>0</f>
      </c>
      <c s="32">
        <f>0</f>
      </c>
      <c s="32">
        <f>0+L146+L150+L154+L158+L162+L166+L170+L174+L178+L182+L186</f>
      </c>
      <c s="32">
        <f>0+M146+M150+M154+M158+M162+M166+M170+M174+M178+M182+M186</f>
      </c>
    </row>
    <row r="146" spans="1:16" ht="12.75">
      <c r="A146" t="s">
        <v>50</v>
      </c>
      <c s="34" t="s">
        <v>158</v>
      </c>
      <c s="34" t="s">
        <v>3620</v>
      </c>
      <c s="35" t="s">
        <v>5</v>
      </c>
      <c s="6" t="s">
        <v>3624</v>
      </c>
      <c s="36" t="s">
        <v>79</v>
      </c>
      <c s="37">
        <v>106</v>
      </c>
      <c s="36">
        <v>0</v>
      </c>
      <c s="36">
        <f>ROUND(G146*H146,6)</f>
      </c>
      <c r="L146" s="38">
        <v>0</v>
      </c>
      <c s="32">
        <f>ROUND(ROUND(L146,2)*ROUND(G146,3),2)</f>
      </c>
      <c s="36" t="s">
        <v>55</v>
      </c>
      <c>
        <f>(M146*21)/100</f>
      </c>
      <c t="s">
        <v>28</v>
      </c>
    </row>
    <row r="147" spans="1:5" ht="12.75">
      <c r="A147" s="35" t="s">
        <v>56</v>
      </c>
      <c r="E147" s="39" t="s">
        <v>5</v>
      </c>
    </row>
    <row r="148" spans="1:5" ht="12.75">
      <c r="A148" s="35" t="s">
        <v>57</v>
      </c>
      <c r="E148" s="40" t="s">
        <v>3771</v>
      </c>
    </row>
    <row r="149" spans="1:5" ht="51">
      <c r="A149" t="s">
        <v>58</v>
      </c>
      <c r="E149" s="39" t="s">
        <v>3772</v>
      </c>
    </row>
    <row r="150" spans="1:16" ht="12.75">
      <c r="A150" t="s">
        <v>50</v>
      </c>
      <c s="34" t="s">
        <v>162</v>
      </c>
      <c s="34" t="s">
        <v>3773</v>
      </c>
      <c s="35" t="s">
        <v>51</v>
      </c>
      <c s="6" t="s">
        <v>3774</v>
      </c>
      <c s="36" t="s">
        <v>79</v>
      </c>
      <c s="37">
        <v>377</v>
      </c>
      <c s="36">
        <v>0</v>
      </c>
      <c s="36">
        <f>ROUND(G150*H150,6)</f>
      </c>
      <c r="L150" s="38">
        <v>0</v>
      </c>
      <c s="32">
        <f>ROUND(ROUND(L150,2)*ROUND(G150,3),2)</f>
      </c>
      <c s="36" t="s">
        <v>55</v>
      </c>
      <c>
        <f>(M150*21)/100</f>
      </c>
      <c t="s">
        <v>28</v>
      </c>
    </row>
    <row r="151" spans="1:5" ht="12.75">
      <c r="A151" s="35" t="s">
        <v>56</v>
      </c>
      <c r="E151" s="39" t="s">
        <v>5</v>
      </c>
    </row>
    <row r="152" spans="1:5" ht="51">
      <c r="A152" s="35" t="s">
        <v>57</v>
      </c>
      <c r="E152" s="40" t="s">
        <v>3775</v>
      </c>
    </row>
    <row r="153" spans="1:5" ht="229.5">
      <c r="A153" t="s">
        <v>58</v>
      </c>
      <c r="E153" s="39" t="s">
        <v>3776</v>
      </c>
    </row>
    <row r="154" spans="1:16" ht="12.75">
      <c r="A154" t="s">
        <v>50</v>
      </c>
      <c s="34" t="s">
        <v>165</v>
      </c>
      <c s="34" t="s">
        <v>3773</v>
      </c>
      <c s="35" t="s">
        <v>28</v>
      </c>
      <c s="6" t="s">
        <v>3777</v>
      </c>
      <c s="36" t="s">
        <v>79</v>
      </c>
      <c s="37">
        <v>280</v>
      </c>
      <c s="36">
        <v>0</v>
      </c>
      <c s="36">
        <f>ROUND(G154*H154,6)</f>
      </c>
      <c r="L154" s="38">
        <v>0</v>
      </c>
      <c s="32">
        <f>ROUND(ROUND(L154,2)*ROUND(G154,3),2)</f>
      </c>
      <c s="36" t="s">
        <v>55</v>
      </c>
      <c>
        <f>(M154*21)/100</f>
      </c>
      <c t="s">
        <v>28</v>
      </c>
    </row>
    <row r="155" spans="1:5" ht="12.75">
      <c r="A155" s="35" t="s">
        <v>56</v>
      </c>
      <c r="E155" s="39" t="s">
        <v>5</v>
      </c>
    </row>
    <row r="156" spans="1:5" ht="63.75">
      <c r="A156" s="35" t="s">
        <v>57</v>
      </c>
      <c r="E156" s="40" t="s">
        <v>3778</v>
      </c>
    </row>
    <row r="157" spans="1:5" ht="229.5">
      <c r="A157" t="s">
        <v>58</v>
      </c>
      <c r="E157" s="39" t="s">
        <v>3776</v>
      </c>
    </row>
    <row r="158" spans="1:16" ht="25.5">
      <c r="A158" t="s">
        <v>50</v>
      </c>
      <c s="34" t="s">
        <v>169</v>
      </c>
      <c s="34" t="s">
        <v>3779</v>
      </c>
      <c s="35" t="s">
        <v>5</v>
      </c>
      <c s="6" t="s">
        <v>3780</v>
      </c>
      <c s="36" t="s">
        <v>79</v>
      </c>
      <c s="37">
        <v>286.8</v>
      </c>
      <c s="36">
        <v>0</v>
      </c>
      <c s="36">
        <f>ROUND(G158*H158,6)</f>
      </c>
      <c r="L158" s="38">
        <v>0</v>
      </c>
      <c s="32">
        <f>ROUND(ROUND(L158,2)*ROUND(G158,3),2)</f>
      </c>
      <c s="36" t="s">
        <v>55</v>
      </c>
      <c>
        <f>(M158*21)/100</f>
      </c>
      <c t="s">
        <v>28</v>
      </c>
    </row>
    <row r="159" spans="1:5" ht="12.75">
      <c r="A159" s="35" t="s">
        <v>56</v>
      </c>
      <c r="E159" s="39" t="s">
        <v>5</v>
      </c>
    </row>
    <row r="160" spans="1:5" ht="38.25">
      <c r="A160" s="35" t="s">
        <v>57</v>
      </c>
      <c r="E160" s="40" t="s">
        <v>3781</v>
      </c>
    </row>
    <row r="161" spans="1:5" ht="89.25">
      <c r="A161" t="s">
        <v>58</v>
      </c>
      <c r="E161" s="39" t="s">
        <v>3782</v>
      </c>
    </row>
    <row r="162" spans="1:16" ht="12.75">
      <c r="A162" t="s">
        <v>50</v>
      </c>
      <c s="34" t="s">
        <v>173</v>
      </c>
      <c s="34" t="s">
        <v>3783</v>
      </c>
      <c s="35" t="s">
        <v>5</v>
      </c>
      <c s="6" t="s">
        <v>3784</v>
      </c>
      <c s="36" t="s">
        <v>68</v>
      </c>
      <c s="37">
        <v>7</v>
      </c>
      <c s="36">
        <v>0</v>
      </c>
      <c s="36">
        <f>ROUND(G162*H162,6)</f>
      </c>
      <c r="L162" s="38">
        <v>0</v>
      </c>
      <c s="32">
        <f>ROUND(ROUND(L162,2)*ROUND(G162,3),2)</f>
      </c>
      <c s="36" t="s">
        <v>55</v>
      </c>
      <c>
        <f>(M162*21)/100</f>
      </c>
      <c t="s">
        <v>28</v>
      </c>
    </row>
    <row r="163" spans="1:5" ht="12.75">
      <c r="A163" s="35" t="s">
        <v>56</v>
      </c>
      <c r="E163" s="39" t="s">
        <v>5</v>
      </c>
    </row>
    <row r="164" spans="1:5" ht="12.75">
      <c r="A164" s="35" t="s">
        <v>57</v>
      </c>
      <c r="E164" s="40" t="s">
        <v>3785</v>
      </c>
    </row>
    <row r="165" spans="1:5" ht="242.25">
      <c r="A165" t="s">
        <v>58</v>
      </c>
      <c r="E165" s="39" t="s">
        <v>3786</v>
      </c>
    </row>
    <row r="166" spans="1:16" ht="12.75">
      <c r="A166" t="s">
        <v>50</v>
      </c>
      <c s="34" t="s">
        <v>177</v>
      </c>
      <c s="34" t="s">
        <v>3787</v>
      </c>
      <c s="35" t="s">
        <v>51</v>
      </c>
      <c s="6" t="s">
        <v>3788</v>
      </c>
      <c s="36" t="s">
        <v>75</v>
      </c>
      <c s="37">
        <v>4</v>
      </c>
      <c s="36">
        <v>0</v>
      </c>
      <c s="36">
        <f>ROUND(G166*H166,6)</f>
      </c>
      <c r="L166" s="38">
        <v>0</v>
      </c>
      <c s="32">
        <f>ROUND(ROUND(L166,2)*ROUND(G166,3),2)</f>
      </c>
      <c s="36" t="s">
        <v>55</v>
      </c>
      <c>
        <f>(M166*21)/100</f>
      </c>
      <c t="s">
        <v>28</v>
      </c>
    </row>
    <row r="167" spans="1:5" ht="12.75">
      <c r="A167" s="35" t="s">
        <v>56</v>
      </c>
      <c r="E167" s="39" t="s">
        <v>3789</v>
      </c>
    </row>
    <row r="168" spans="1:5" ht="12.75">
      <c r="A168" s="35" t="s">
        <v>57</v>
      </c>
      <c r="E168" s="40" t="s">
        <v>3790</v>
      </c>
    </row>
    <row r="169" spans="1:5" ht="25.5">
      <c r="A169" t="s">
        <v>58</v>
      </c>
      <c r="E169" s="39" t="s">
        <v>3791</v>
      </c>
    </row>
    <row r="170" spans="1:16" ht="25.5">
      <c r="A170" t="s">
        <v>50</v>
      </c>
      <c s="34" t="s">
        <v>181</v>
      </c>
      <c s="34" t="s">
        <v>3792</v>
      </c>
      <c s="35" t="s">
        <v>5</v>
      </c>
      <c s="6" t="s">
        <v>3793</v>
      </c>
      <c s="36" t="s">
        <v>75</v>
      </c>
      <c s="37">
        <v>4</v>
      </c>
      <c s="36">
        <v>0</v>
      </c>
      <c s="36">
        <f>ROUND(G170*H170,6)</f>
      </c>
      <c r="L170" s="38">
        <v>0</v>
      </c>
      <c s="32">
        <f>ROUND(ROUND(L170,2)*ROUND(G170,3),2)</f>
      </c>
      <c s="36" t="s">
        <v>55</v>
      </c>
      <c>
        <f>(M170*21)/100</f>
      </c>
      <c t="s">
        <v>28</v>
      </c>
    </row>
    <row r="171" spans="1:5" ht="12.75">
      <c r="A171" s="35" t="s">
        <v>56</v>
      </c>
      <c r="E171" s="39" t="s">
        <v>5</v>
      </c>
    </row>
    <row r="172" spans="1:5" ht="12.75">
      <c r="A172" s="35" t="s">
        <v>57</v>
      </c>
      <c r="E172" s="40" t="s">
        <v>3794</v>
      </c>
    </row>
    <row r="173" spans="1:5" ht="89.25">
      <c r="A173" t="s">
        <v>58</v>
      </c>
      <c r="E173" s="39" t="s">
        <v>3795</v>
      </c>
    </row>
    <row r="174" spans="1:16" ht="25.5">
      <c r="A174" t="s">
        <v>50</v>
      </c>
      <c s="34" t="s">
        <v>185</v>
      </c>
      <c s="34" t="s">
        <v>3796</v>
      </c>
      <c s="35" t="s">
        <v>5</v>
      </c>
      <c s="6" t="s">
        <v>3797</v>
      </c>
      <c s="36" t="s">
        <v>75</v>
      </c>
      <c s="37">
        <v>2</v>
      </c>
      <c s="36">
        <v>0</v>
      </c>
      <c s="36">
        <f>ROUND(G174*H174,6)</f>
      </c>
      <c r="L174" s="38">
        <v>0</v>
      </c>
      <c s="32">
        <f>ROUND(ROUND(L174,2)*ROUND(G174,3),2)</f>
      </c>
      <c s="36" t="s">
        <v>55</v>
      </c>
      <c>
        <f>(M174*21)/100</f>
      </c>
      <c t="s">
        <v>28</v>
      </c>
    </row>
    <row r="175" spans="1:5" ht="12.75">
      <c r="A175" s="35" t="s">
        <v>56</v>
      </c>
      <c r="E175" s="39" t="s">
        <v>5</v>
      </c>
    </row>
    <row r="176" spans="1:5" ht="12.75">
      <c r="A176" s="35" t="s">
        <v>57</v>
      </c>
      <c r="E176" s="40" t="s">
        <v>3798</v>
      </c>
    </row>
    <row r="177" spans="1:5" ht="89.25">
      <c r="A177" t="s">
        <v>58</v>
      </c>
      <c r="E177" s="39" t="s">
        <v>3795</v>
      </c>
    </row>
    <row r="178" spans="1:16" ht="12.75">
      <c r="A178" t="s">
        <v>50</v>
      </c>
      <c s="34" t="s">
        <v>682</v>
      </c>
      <c s="34" t="s">
        <v>3799</v>
      </c>
      <c s="35" t="s">
        <v>5</v>
      </c>
      <c s="6" t="s">
        <v>3800</v>
      </c>
      <c s="36" t="s">
        <v>3801</v>
      </c>
      <c s="37">
        <v>4</v>
      </c>
      <c s="36">
        <v>0</v>
      </c>
      <c s="36">
        <f>ROUND(G178*H178,6)</f>
      </c>
      <c r="L178" s="38">
        <v>0</v>
      </c>
      <c s="32">
        <f>ROUND(ROUND(L178,2)*ROUND(G178,3),2)</f>
      </c>
      <c s="36" t="s">
        <v>55</v>
      </c>
      <c>
        <f>(M178*21)/100</f>
      </c>
      <c t="s">
        <v>28</v>
      </c>
    </row>
    <row r="179" spans="1:5" ht="12.75">
      <c r="A179" s="35" t="s">
        <v>56</v>
      </c>
      <c r="E179" s="39" t="s">
        <v>3802</v>
      </c>
    </row>
    <row r="180" spans="1:5" ht="38.25">
      <c r="A180" s="35" t="s">
        <v>57</v>
      </c>
      <c r="E180" s="40" t="s">
        <v>3803</v>
      </c>
    </row>
    <row r="181" spans="1:5" ht="12.75">
      <c r="A181" t="s">
        <v>58</v>
      </c>
      <c r="E181" s="39" t="s">
        <v>5</v>
      </c>
    </row>
    <row r="182" spans="1:16" ht="25.5">
      <c r="A182" t="s">
        <v>50</v>
      </c>
      <c s="34" t="s">
        <v>218</v>
      </c>
      <c s="34" t="s">
        <v>3804</v>
      </c>
      <c s="35" t="s">
        <v>51</v>
      </c>
      <c s="6" t="s">
        <v>3805</v>
      </c>
      <c s="36" t="s">
        <v>75</v>
      </c>
      <c s="37">
        <v>4</v>
      </c>
      <c s="36">
        <v>0</v>
      </c>
      <c s="36">
        <f>ROUND(G182*H182,6)</f>
      </c>
      <c r="L182" s="38">
        <v>0</v>
      </c>
      <c s="32">
        <f>ROUND(ROUND(L182,2)*ROUND(G182,3),2)</f>
      </c>
      <c s="36" t="s">
        <v>55</v>
      </c>
      <c>
        <f>(M182*21)/100</f>
      </c>
      <c t="s">
        <v>28</v>
      </c>
    </row>
    <row r="183" spans="1:5" ht="12.75">
      <c r="A183" s="35" t="s">
        <v>56</v>
      </c>
      <c r="E183" s="39" t="s">
        <v>3806</v>
      </c>
    </row>
    <row r="184" spans="1:5" ht="12.75">
      <c r="A184" s="35" t="s">
        <v>57</v>
      </c>
      <c r="E184" s="40" t="s">
        <v>3798</v>
      </c>
    </row>
    <row r="185" spans="1:5" ht="76.5">
      <c r="A185" t="s">
        <v>58</v>
      </c>
      <c r="E185" s="39" t="s">
        <v>3807</v>
      </c>
    </row>
    <row r="186" spans="1:16" ht="12.75">
      <c r="A186" t="s">
        <v>50</v>
      </c>
      <c s="34" t="s">
        <v>226</v>
      </c>
      <c s="34" t="s">
        <v>3787</v>
      </c>
      <c s="35" t="s">
        <v>5</v>
      </c>
      <c s="6" t="s">
        <v>3808</v>
      </c>
      <c s="36" t="s">
        <v>75</v>
      </c>
      <c s="37">
        <v>4</v>
      </c>
      <c s="36">
        <v>0</v>
      </c>
      <c s="36">
        <f>ROUND(G186*H186,6)</f>
      </c>
      <c r="L186" s="38">
        <v>0</v>
      </c>
      <c s="32">
        <f>ROUND(ROUND(L186,2)*ROUND(G186,3),2)</f>
      </c>
      <c s="36" t="s">
        <v>55</v>
      </c>
      <c>
        <f>(M186*21)/100</f>
      </c>
      <c t="s">
        <v>28</v>
      </c>
    </row>
    <row r="187" spans="1:5" ht="12.75">
      <c r="A187" s="35" t="s">
        <v>56</v>
      </c>
      <c r="E187" s="39" t="s">
        <v>3809</v>
      </c>
    </row>
    <row r="188" spans="1:5" ht="12.75">
      <c r="A188" s="35" t="s">
        <v>57</v>
      </c>
      <c r="E188" s="40" t="s">
        <v>3790</v>
      </c>
    </row>
    <row r="189" spans="1:5" ht="76.5">
      <c r="A189" t="s">
        <v>58</v>
      </c>
      <c r="E189" s="39" t="s">
        <v>3807</v>
      </c>
    </row>
    <row r="190" spans="1:13" ht="12.75">
      <c r="A190" t="s">
        <v>47</v>
      </c>
      <c r="C190" s="31" t="s">
        <v>551</v>
      </c>
      <c r="E190" s="33" t="s">
        <v>552</v>
      </c>
      <c r="J190" s="32">
        <f>0</f>
      </c>
      <c s="32">
        <f>0</f>
      </c>
      <c s="32">
        <f>0+L191+L195+L199+L203</f>
      </c>
      <c s="32">
        <f>0+M191+M195+M199+M203</f>
      </c>
    </row>
    <row r="191" spans="1:16" ht="38.25">
      <c r="A191" t="s">
        <v>50</v>
      </c>
      <c s="34" t="s">
        <v>686</v>
      </c>
      <c s="34" t="s">
        <v>554</v>
      </c>
      <c s="35" t="s">
        <v>377</v>
      </c>
      <c s="6" t="s">
        <v>556</v>
      </c>
      <c s="36" t="s">
        <v>557</v>
      </c>
      <c s="37">
        <v>579.373</v>
      </c>
      <c s="36">
        <v>0</v>
      </c>
      <c s="36">
        <f>ROUND(G191*H191,6)</f>
      </c>
      <c r="L191" s="38">
        <v>0</v>
      </c>
      <c s="32">
        <f>ROUND(ROUND(L191,2)*ROUND(G191,3),2)</f>
      </c>
      <c s="36" t="s">
        <v>55</v>
      </c>
      <c>
        <f>(M191*21)/100</f>
      </c>
      <c t="s">
        <v>28</v>
      </c>
    </row>
    <row r="192" spans="1:5" ht="12.75">
      <c r="A192" s="35" t="s">
        <v>56</v>
      </c>
      <c r="E192" s="39" t="s">
        <v>558</v>
      </c>
    </row>
    <row r="193" spans="1:5" ht="12.75">
      <c r="A193" s="35" t="s">
        <v>57</v>
      </c>
      <c r="E193" s="40" t="s">
        <v>5</v>
      </c>
    </row>
    <row r="194" spans="1:5" ht="178.5">
      <c r="A194" t="s">
        <v>58</v>
      </c>
      <c r="E194" s="39" t="s">
        <v>3810</v>
      </c>
    </row>
    <row r="195" spans="1:16" ht="38.25">
      <c r="A195" t="s">
        <v>50</v>
      </c>
      <c s="34" t="s">
        <v>189</v>
      </c>
      <c s="34" t="s">
        <v>561</v>
      </c>
      <c s="35" t="s">
        <v>377</v>
      </c>
      <c s="6" t="s">
        <v>562</v>
      </c>
      <c s="36" t="s">
        <v>557</v>
      </c>
      <c s="37">
        <v>303.207</v>
      </c>
      <c s="36">
        <v>0</v>
      </c>
      <c s="36">
        <f>ROUND(G195*H195,6)</f>
      </c>
      <c r="L195" s="38">
        <v>0</v>
      </c>
      <c s="32">
        <f>ROUND(ROUND(L195,2)*ROUND(G195,3),2)</f>
      </c>
      <c s="36" t="s">
        <v>55</v>
      </c>
      <c>
        <f>(M195*21)/100</f>
      </c>
      <c t="s">
        <v>28</v>
      </c>
    </row>
    <row r="196" spans="1:5" ht="12.75">
      <c r="A196" s="35" t="s">
        <v>56</v>
      </c>
      <c r="E196" s="39" t="s">
        <v>558</v>
      </c>
    </row>
    <row r="197" spans="1:5" ht="12.75">
      <c r="A197" s="35" t="s">
        <v>57</v>
      </c>
      <c r="E197" s="40" t="s">
        <v>3811</v>
      </c>
    </row>
    <row r="198" spans="1:5" ht="178.5">
      <c r="A198" t="s">
        <v>58</v>
      </c>
      <c r="E198" s="39" t="s">
        <v>3810</v>
      </c>
    </row>
    <row r="199" spans="1:16" ht="38.25">
      <c r="A199" t="s">
        <v>50</v>
      </c>
      <c s="34" t="s">
        <v>193</v>
      </c>
      <c s="34" t="s">
        <v>3488</v>
      </c>
      <c s="35" t="s">
        <v>377</v>
      </c>
      <c s="6" t="s">
        <v>3489</v>
      </c>
      <c s="36" t="s">
        <v>557</v>
      </c>
      <c s="37">
        <v>32.187</v>
      </c>
      <c s="36">
        <v>0</v>
      </c>
      <c s="36">
        <f>ROUND(G199*H199,6)</f>
      </c>
      <c r="L199" s="38">
        <v>0</v>
      </c>
      <c s="32">
        <f>ROUND(ROUND(L199,2)*ROUND(G199,3),2)</f>
      </c>
      <c s="36" t="s">
        <v>55</v>
      </c>
      <c>
        <f>(M199*21)/100</f>
      </c>
      <c t="s">
        <v>28</v>
      </c>
    </row>
    <row r="200" spans="1:5" ht="38.25">
      <c r="A200" s="35" t="s">
        <v>56</v>
      </c>
      <c r="E200" s="39" t="s">
        <v>3632</v>
      </c>
    </row>
    <row r="201" spans="1:5" ht="12.75">
      <c r="A201" s="35" t="s">
        <v>57</v>
      </c>
      <c r="E201" s="40" t="s">
        <v>5</v>
      </c>
    </row>
    <row r="202" spans="1:5" ht="178.5">
      <c r="A202" t="s">
        <v>58</v>
      </c>
      <c r="E202" s="39" t="s">
        <v>3810</v>
      </c>
    </row>
    <row r="203" spans="1:16" ht="38.25">
      <c r="A203" t="s">
        <v>50</v>
      </c>
      <c s="34" t="s">
        <v>197</v>
      </c>
      <c s="34" t="s">
        <v>3492</v>
      </c>
      <c s="35" t="s">
        <v>377</v>
      </c>
      <c s="6" t="s">
        <v>3493</v>
      </c>
      <c s="36" t="s">
        <v>557</v>
      </c>
      <c s="37">
        <v>32.187</v>
      </c>
      <c s="36">
        <v>0</v>
      </c>
      <c s="36">
        <f>ROUND(G203*H203,6)</f>
      </c>
      <c r="L203" s="38">
        <v>0</v>
      </c>
      <c s="32">
        <f>ROUND(ROUND(L203,2)*ROUND(G203,3),2)</f>
      </c>
      <c s="36" t="s">
        <v>55</v>
      </c>
      <c>
        <f>(M203*21)/100</f>
      </c>
      <c t="s">
        <v>28</v>
      </c>
    </row>
    <row r="204" spans="1:5" ht="51">
      <c r="A204" s="35" t="s">
        <v>56</v>
      </c>
      <c r="E204" s="39" t="s">
        <v>3634</v>
      </c>
    </row>
    <row r="205" spans="1:5" ht="12.75">
      <c r="A205" s="35" t="s">
        <v>57</v>
      </c>
      <c r="E205" s="40" t="s">
        <v>3635</v>
      </c>
    </row>
    <row r="206" spans="1:5" ht="178.5">
      <c r="A206" t="s">
        <v>58</v>
      </c>
      <c r="E206" s="39" t="s">
        <v>3810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3812</v>
      </c>
      <c s="41">
        <f>Rekapitulace!C57</f>
      </c>
      <c s="20" t="s">
        <v>0</v>
      </c>
      <c t="s">
        <v>23</v>
      </c>
      <c t="s">
        <v>28</v>
      </c>
    </row>
    <row r="4" spans="1:16" ht="32" customHeight="1">
      <c r="A4" s="24" t="s">
        <v>20</v>
      </c>
      <c s="25" t="s">
        <v>29</v>
      </c>
      <c s="27" t="s">
        <v>3812</v>
      </c>
      <c r="E4" s="26" t="s">
        <v>3813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COUNTIFS(L8:L176,"=0",A8:A176,"P")+COUNTIFS(L8:L176,"",A8:A176,"P")+SUM(Q8:Q176)</f>
      </c>
    </row>
    <row r="8" spans="1:13" ht="12.75">
      <c r="A8" t="s">
        <v>45</v>
      </c>
      <c r="C8" s="28" t="s">
        <v>3816</v>
      </c>
      <c r="E8" s="30" t="s">
        <v>3815</v>
      </c>
      <c r="J8" s="29">
        <f>0+J9+J34+J55+J76+J101+J130+J163</f>
      </c>
      <c s="29">
        <f>0+K9+K34+K55+K76+K101+K130+K163</f>
      </c>
      <c s="29">
        <f>0+L9+L34+L55+L76+L101+L130+L163</f>
      </c>
      <c s="29">
        <f>0+M9+M34+M55+M76+M101+M130+M163</f>
      </c>
    </row>
    <row r="9" spans="1:13" ht="12.75">
      <c r="A9" t="s">
        <v>47</v>
      </c>
      <c r="C9" s="31" t="s">
        <v>51</v>
      </c>
      <c r="E9" s="33" t="s">
        <v>60</v>
      </c>
      <c r="J9" s="32">
        <f>0</f>
      </c>
      <c s="32">
        <f>0</f>
      </c>
      <c s="32">
        <f>0+L10+L14+L18+L22+L26+L30</f>
      </c>
      <c s="32">
        <f>0+M10+M14+M18+M22+M26+M30</f>
      </c>
    </row>
    <row r="10" spans="1:16" ht="12.75">
      <c r="A10" t="s">
        <v>50</v>
      </c>
      <c s="34" t="s">
        <v>51</v>
      </c>
      <c s="34" t="s">
        <v>3817</v>
      </c>
      <c s="35" t="s">
        <v>5</v>
      </c>
      <c s="6" t="s">
        <v>3818</v>
      </c>
      <c s="36" t="s">
        <v>63</v>
      </c>
      <c s="37">
        <v>10.956</v>
      </c>
      <c s="36">
        <v>0</v>
      </c>
      <c s="36">
        <f>ROUND(G10*H10,6)</f>
      </c>
      <c r="L10" s="38">
        <v>0</v>
      </c>
      <c s="32">
        <f>ROUND(ROUND(L10,2)*ROUND(G10,3),2)</f>
      </c>
      <c s="36" t="s">
        <v>55</v>
      </c>
      <c>
        <f>(M10*21)/100</f>
      </c>
      <c t="s">
        <v>28</v>
      </c>
    </row>
    <row r="11" spans="1:5" ht="12.75">
      <c r="A11" s="35" t="s">
        <v>56</v>
      </c>
      <c r="E11" s="39" t="s">
        <v>3819</v>
      </c>
    </row>
    <row r="12" spans="1:5" ht="63.75">
      <c r="A12" s="35" t="s">
        <v>57</v>
      </c>
      <c r="E12" s="40" t="s">
        <v>3820</v>
      </c>
    </row>
    <row r="13" spans="1:5" ht="25.5">
      <c r="A13" t="s">
        <v>58</v>
      </c>
      <c r="E13" s="39" t="s">
        <v>3821</v>
      </c>
    </row>
    <row r="14" spans="1:16" ht="12.75">
      <c r="A14" t="s">
        <v>50</v>
      </c>
      <c s="34" t="s">
        <v>28</v>
      </c>
      <c s="34" t="s">
        <v>3822</v>
      </c>
      <c s="35" t="s">
        <v>5</v>
      </c>
      <c s="6" t="s">
        <v>3823</v>
      </c>
      <c s="36" t="s">
        <v>63</v>
      </c>
      <c s="37">
        <v>2926.171</v>
      </c>
      <c s="36">
        <v>0</v>
      </c>
      <c s="36">
        <f>ROUND(G14*H14,6)</f>
      </c>
      <c r="L14" s="38">
        <v>0</v>
      </c>
      <c s="32">
        <f>ROUND(ROUND(L14,2)*ROUND(G14,3),2)</f>
      </c>
      <c s="36" t="s">
        <v>55</v>
      </c>
      <c>
        <f>(M14*21)/100</f>
      </c>
      <c t="s">
        <v>28</v>
      </c>
    </row>
    <row r="15" spans="1:5" ht="12.75">
      <c r="A15" s="35" t="s">
        <v>56</v>
      </c>
      <c r="E15" s="39" t="s">
        <v>3819</v>
      </c>
    </row>
    <row r="16" spans="1:5" ht="191.25">
      <c r="A16" s="35" t="s">
        <v>57</v>
      </c>
      <c r="E16" s="40" t="s">
        <v>3824</v>
      </c>
    </row>
    <row r="17" spans="1:5" ht="318.75">
      <c r="A17" t="s">
        <v>58</v>
      </c>
      <c r="E17" s="39" t="s">
        <v>3825</v>
      </c>
    </row>
    <row r="18" spans="1:16" ht="12.75">
      <c r="A18" t="s">
        <v>50</v>
      </c>
      <c s="34" t="s">
        <v>26</v>
      </c>
      <c s="34" t="s">
        <v>799</v>
      </c>
      <c s="35" t="s">
        <v>5</v>
      </c>
      <c s="6" t="s">
        <v>800</v>
      </c>
      <c s="36" t="s">
        <v>63</v>
      </c>
      <c s="37">
        <v>81.675</v>
      </c>
      <c s="36">
        <v>0</v>
      </c>
      <c s="36">
        <f>ROUND(G18*H18,6)</f>
      </c>
      <c r="L18" s="38">
        <v>0</v>
      </c>
      <c s="32">
        <f>ROUND(ROUND(L18,2)*ROUND(G18,3),2)</f>
      </c>
      <c s="36" t="s">
        <v>55</v>
      </c>
      <c>
        <f>(M18*21)/100</f>
      </c>
      <c t="s">
        <v>28</v>
      </c>
    </row>
    <row r="19" spans="1:5" ht="12.75">
      <c r="A19" s="35" t="s">
        <v>56</v>
      </c>
      <c r="E19" s="39" t="s">
        <v>3826</v>
      </c>
    </row>
    <row r="20" spans="1:5" ht="38.25">
      <c r="A20" s="35" t="s">
        <v>57</v>
      </c>
      <c r="E20" s="40" t="s">
        <v>3827</v>
      </c>
    </row>
    <row r="21" spans="1:5" ht="229.5">
      <c r="A21" t="s">
        <v>58</v>
      </c>
      <c r="E21" s="39" t="s">
        <v>3828</v>
      </c>
    </row>
    <row r="22" spans="1:16" ht="12.75">
      <c r="A22" t="s">
        <v>50</v>
      </c>
      <c s="34" t="s">
        <v>65</v>
      </c>
      <c s="34" t="s">
        <v>3829</v>
      </c>
      <c s="35" t="s">
        <v>5</v>
      </c>
      <c s="6" t="s">
        <v>3830</v>
      </c>
      <c s="36" t="s">
        <v>63</v>
      </c>
      <c s="37">
        <v>10.956</v>
      </c>
      <c s="36">
        <v>0</v>
      </c>
      <c s="36">
        <f>ROUND(G22*H22,6)</f>
      </c>
      <c r="L22" s="38">
        <v>0</v>
      </c>
      <c s="32">
        <f>ROUND(ROUND(L22,2)*ROUND(G22,3),2)</f>
      </c>
      <c s="36" t="s">
        <v>55</v>
      </c>
      <c>
        <f>(M22*21)/100</f>
      </c>
      <c t="s">
        <v>28</v>
      </c>
    </row>
    <row r="23" spans="1:5" ht="12.75">
      <c r="A23" s="35" t="s">
        <v>56</v>
      </c>
      <c r="E23" s="39" t="s">
        <v>5</v>
      </c>
    </row>
    <row r="24" spans="1:5" ht="25.5">
      <c r="A24" s="35" t="s">
        <v>57</v>
      </c>
      <c r="E24" s="40" t="s">
        <v>3831</v>
      </c>
    </row>
    <row r="25" spans="1:5" ht="38.25">
      <c r="A25" t="s">
        <v>58</v>
      </c>
      <c r="E25" s="39" t="s">
        <v>3832</v>
      </c>
    </row>
    <row r="26" spans="1:16" ht="12.75">
      <c r="A26" t="s">
        <v>50</v>
      </c>
      <c s="34" t="s">
        <v>72</v>
      </c>
      <c s="34" t="s">
        <v>3712</v>
      </c>
      <c s="35" t="s">
        <v>5</v>
      </c>
      <c s="6" t="s">
        <v>3713</v>
      </c>
      <c s="36" t="s">
        <v>68</v>
      </c>
      <c s="37">
        <v>45</v>
      </c>
      <c s="36">
        <v>0</v>
      </c>
      <c s="36">
        <f>ROUND(G26*H26,6)</f>
      </c>
      <c r="L26" s="38">
        <v>0</v>
      </c>
      <c s="32">
        <f>ROUND(ROUND(L26,2)*ROUND(G26,3),2)</f>
      </c>
      <c s="36" t="s">
        <v>55</v>
      </c>
      <c>
        <f>(M26*21)/100</f>
      </c>
      <c t="s">
        <v>28</v>
      </c>
    </row>
    <row r="27" spans="1:5" ht="12.75">
      <c r="A27" s="35" t="s">
        <v>56</v>
      </c>
      <c r="E27" s="39" t="s">
        <v>3819</v>
      </c>
    </row>
    <row r="28" spans="1:5" ht="38.25">
      <c r="A28" s="35" t="s">
        <v>57</v>
      </c>
      <c r="E28" s="40" t="s">
        <v>3833</v>
      </c>
    </row>
    <row r="29" spans="1:5" ht="25.5">
      <c r="A29" t="s">
        <v>58</v>
      </c>
      <c r="E29" s="39" t="s">
        <v>3714</v>
      </c>
    </row>
    <row r="30" spans="1:16" ht="12.75">
      <c r="A30" t="s">
        <v>50</v>
      </c>
      <c s="34" t="s">
        <v>27</v>
      </c>
      <c s="34" t="s">
        <v>3834</v>
      </c>
      <c s="35" t="s">
        <v>5</v>
      </c>
      <c s="6" t="s">
        <v>3835</v>
      </c>
      <c s="36" t="s">
        <v>68</v>
      </c>
      <c s="37">
        <v>16</v>
      </c>
      <c s="36">
        <v>0</v>
      </c>
      <c s="36">
        <f>ROUND(G30*H30,6)</f>
      </c>
      <c r="L30" s="38">
        <v>0</v>
      </c>
      <c s="32">
        <f>ROUND(ROUND(L30,2)*ROUND(G30,3),2)</f>
      </c>
      <c s="36" t="s">
        <v>55</v>
      </c>
      <c>
        <f>(M30*21)/100</f>
      </c>
      <c t="s">
        <v>28</v>
      </c>
    </row>
    <row r="31" spans="1:5" ht="12.75">
      <c r="A31" s="35" t="s">
        <v>56</v>
      </c>
      <c r="E31" s="39" t="s">
        <v>3836</v>
      </c>
    </row>
    <row r="32" spans="1:5" ht="12.75">
      <c r="A32" s="35" t="s">
        <v>57</v>
      </c>
      <c r="E32" s="40" t="s">
        <v>3837</v>
      </c>
    </row>
    <row r="33" spans="1:5" ht="38.25">
      <c r="A33" t="s">
        <v>58</v>
      </c>
      <c r="E33" s="39" t="s">
        <v>3838</v>
      </c>
    </row>
    <row r="34" spans="1:13" ht="12.75">
      <c r="A34" t="s">
        <v>47</v>
      </c>
      <c r="C34" s="31" t="s">
        <v>28</v>
      </c>
      <c r="E34" s="33" t="s">
        <v>1411</v>
      </c>
      <c r="J34" s="32">
        <f>0</f>
      </c>
      <c s="32">
        <f>0</f>
      </c>
      <c s="32">
        <f>0+L35+L39+L43+L47+L51</f>
      </c>
      <c s="32">
        <f>0+M35+M39+M43+M47+M51</f>
      </c>
    </row>
    <row r="35" spans="1:16" ht="12.75">
      <c r="A35" t="s">
        <v>50</v>
      </c>
      <c s="34" t="s">
        <v>70</v>
      </c>
      <c s="34" t="s">
        <v>3284</v>
      </c>
      <c s="35" t="s">
        <v>5</v>
      </c>
      <c s="6" t="s">
        <v>3285</v>
      </c>
      <c s="36" t="s">
        <v>68</v>
      </c>
      <c s="37">
        <v>104</v>
      </c>
      <c s="36">
        <v>0</v>
      </c>
      <c s="36">
        <f>ROUND(G35*H35,6)</f>
      </c>
      <c r="L35" s="38">
        <v>0</v>
      </c>
      <c s="32">
        <f>ROUND(ROUND(L35,2)*ROUND(G35,3),2)</f>
      </c>
      <c s="36" t="s">
        <v>55</v>
      </c>
      <c>
        <f>(M35*21)/100</f>
      </c>
      <c t="s">
        <v>28</v>
      </c>
    </row>
    <row r="36" spans="1:5" ht="12.75">
      <c r="A36" s="35" t="s">
        <v>56</v>
      </c>
      <c r="E36" s="39" t="s">
        <v>5</v>
      </c>
    </row>
    <row r="37" spans="1:5" ht="12.75">
      <c r="A37" s="35" t="s">
        <v>57</v>
      </c>
      <c r="E37" s="40" t="s">
        <v>3839</v>
      </c>
    </row>
    <row r="38" spans="1:5" ht="25.5">
      <c r="A38" t="s">
        <v>58</v>
      </c>
      <c r="E38" s="39" t="s">
        <v>3288</v>
      </c>
    </row>
    <row r="39" spans="1:16" ht="12.75">
      <c r="A39" t="s">
        <v>50</v>
      </c>
      <c s="34" t="s">
        <v>83</v>
      </c>
      <c s="34" t="s">
        <v>3840</v>
      </c>
      <c s="35" t="s">
        <v>5</v>
      </c>
      <c s="6" t="s">
        <v>3841</v>
      </c>
      <c s="36" t="s">
        <v>79</v>
      </c>
      <c s="37">
        <v>52</v>
      </c>
      <c s="36">
        <v>0</v>
      </c>
      <c s="36">
        <f>ROUND(G39*H39,6)</f>
      </c>
      <c r="L39" s="38">
        <v>0</v>
      </c>
      <c s="32">
        <f>ROUND(ROUND(L39,2)*ROUND(G39,3),2)</f>
      </c>
      <c s="36" t="s">
        <v>55</v>
      </c>
      <c>
        <f>(M39*21)/100</f>
      </c>
      <c t="s">
        <v>28</v>
      </c>
    </row>
    <row r="40" spans="1:5" ht="12.75">
      <c r="A40" s="35" t="s">
        <v>56</v>
      </c>
      <c r="E40" s="39" t="s">
        <v>3842</v>
      </c>
    </row>
    <row r="41" spans="1:5" ht="12.75">
      <c r="A41" s="35" t="s">
        <v>57</v>
      </c>
      <c r="E41" s="40" t="s">
        <v>3843</v>
      </c>
    </row>
    <row r="42" spans="1:5" ht="165.75">
      <c r="A42" t="s">
        <v>58</v>
      </c>
      <c r="E42" s="39" t="s">
        <v>3844</v>
      </c>
    </row>
    <row r="43" spans="1:16" ht="12.75">
      <c r="A43" t="s">
        <v>50</v>
      </c>
      <c s="34" t="s">
        <v>87</v>
      </c>
      <c s="34" t="s">
        <v>3845</v>
      </c>
      <c s="35" t="s">
        <v>5</v>
      </c>
      <c s="6" t="s">
        <v>3846</v>
      </c>
      <c s="36" t="s">
        <v>63</v>
      </c>
      <c s="37">
        <v>91.572</v>
      </c>
      <c s="36">
        <v>0</v>
      </c>
      <c s="36">
        <f>ROUND(G43*H43,6)</f>
      </c>
      <c r="L43" s="38">
        <v>0</v>
      </c>
      <c s="32">
        <f>ROUND(ROUND(L43,2)*ROUND(G43,3),2)</f>
      </c>
      <c s="36" t="s">
        <v>55</v>
      </c>
      <c>
        <f>(M43*21)/100</f>
      </c>
      <c t="s">
        <v>28</v>
      </c>
    </row>
    <row r="44" spans="1:5" ht="12.75">
      <c r="A44" s="35" t="s">
        <v>56</v>
      </c>
      <c r="E44" s="39" t="s">
        <v>5</v>
      </c>
    </row>
    <row r="45" spans="1:5" ht="38.25">
      <c r="A45" s="35" t="s">
        <v>57</v>
      </c>
      <c r="E45" s="40" t="s">
        <v>3847</v>
      </c>
    </row>
    <row r="46" spans="1:5" ht="409.5">
      <c r="A46" t="s">
        <v>58</v>
      </c>
      <c r="E46" s="39" t="s">
        <v>3848</v>
      </c>
    </row>
    <row r="47" spans="1:16" ht="12.75">
      <c r="A47" t="s">
        <v>50</v>
      </c>
      <c s="34" t="s">
        <v>91</v>
      </c>
      <c s="34" t="s">
        <v>3849</v>
      </c>
      <c s="35" t="s">
        <v>5</v>
      </c>
      <c s="6" t="s">
        <v>3850</v>
      </c>
      <c s="36" t="s">
        <v>557</v>
      </c>
      <c s="37">
        <v>19.044</v>
      </c>
      <c s="36">
        <v>0</v>
      </c>
      <c s="36">
        <f>ROUND(G47*H47,6)</f>
      </c>
      <c r="L47" s="38">
        <v>0</v>
      </c>
      <c s="32">
        <f>ROUND(ROUND(L47,2)*ROUND(G47,3),2)</f>
      </c>
      <c s="36" t="s">
        <v>55</v>
      </c>
      <c>
        <f>(M47*21)/100</f>
      </c>
      <c t="s">
        <v>28</v>
      </c>
    </row>
    <row r="48" spans="1:5" ht="12.75">
      <c r="A48" s="35" t="s">
        <v>56</v>
      </c>
      <c r="E48" s="39" t="s">
        <v>5</v>
      </c>
    </row>
    <row r="49" spans="1:5" ht="12.75">
      <c r="A49" s="35" t="s">
        <v>57</v>
      </c>
      <c r="E49" s="40" t="s">
        <v>3851</v>
      </c>
    </row>
    <row r="50" spans="1:5" ht="267.75">
      <c r="A50" t="s">
        <v>58</v>
      </c>
      <c r="E50" s="39" t="s">
        <v>3852</v>
      </c>
    </row>
    <row r="51" spans="1:16" ht="12.75">
      <c r="A51" t="s">
        <v>50</v>
      </c>
      <c s="34" t="s">
        <v>95</v>
      </c>
      <c s="34" t="s">
        <v>3853</v>
      </c>
      <c s="35" t="s">
        <v>5</v>
      </c>
      <c s="6" t="s">
        <v>3854</v>
      </c>
      <c s="36" t="s">
        <v>79</v>
      </c>
      <c s="37">
        <v>293.5</v>
      </c>
      <c s="36">
        <v>0</v>
      </c>
      <c s="36">
        <f>ROUND(G51*H51,6)</f>
      </c>
      <c r="L51" s="38">
        <v>0</v>
      </c>
      <c s="32">
        <f>ROUND(ROUND(L51,2)*ROUND(G51,3),2)</f>
      </c>
      <c s="36" t="s">
        <v>55</v>
      </c>
      <c>
        <f>(M51*21)/100</f>
      </c>
      <c t="s">
        <v>28</v>
      </c>
    </row>
    <row r="52" spans="1:5" ht="12.75">
      <c r="A52" s="35" t="s">
        <v>56</v>
      </c>
      <c r="E52" s="39" t="s">
        <v>5</v>
      </c>
    </row>
    <row r="53" spans="1:5" ht="38.25">
      <c r="A53" s="35" t="s">
        <v>57</v>
      </c>
      <c r="E53" s="40" t="s">
        <v>3855</v>
      </c>
    </row>
    <row r="54" spans="1:5" ht="191.25">
      <c r="A54" t="s">
        <v>58</v>
      </c>
      <c r="E54" s="39" t="s">
        <v>3856</v>
      </c>
    </row>
    <row r="55" spans="1:13" ht="12.75">
      <c r="A55" t="s">
        <v>47</v>
      </c>
      <c r="C55" s="31" t="s">
        <v>26</v>
      </c>
      <c r="E55" s="33" t="s">
        <v>3302</v>
      </c>
      <c r="J55" s="32">
        <f>0</f>
      </c>
      <c s="32">
        <f>0</f>
      </c>
      <c s="32">
        <f>0+L56+L60+L64+L68+L72</f>
      </c>
      <c s="32">
        <f>0+M56+M60+M64+M68+M72</f>
      </c>
    </row>
    <row r="56" spans="1:16" ht="12.75">
      <c r="A56" t="s">
        <v>50</v>
      </c>
      <c s="34" t="s">
        <v>99</v>
      </c>
      <c s="34" t="s">
        <v>3857</v>
      </c>
      <c s="35" t="s">
        <v>5</v>
      </c>
      <c s="6" t="s">
        <v>3858</v>
      </c>
      <c s="36" t="s">
        <v>63</v>
      </c>
      <c s="37">
        <v>94.349</v>
      </c>
      <c s="36">
        <v>0</v>
      </c>
      <c s="36">
        <f>ROUND(G56*H56,6)</f>
      </c>
      <c r="L56" s="38">
        <v>0</v>
      </c>
      <c s="32">
        <f>ROUND(ROUND(L56,2)*ROUND(G56,3),2)</f>
      </c>
      <c s="36" t="s">
        <v>55</v>
      </c>
      <c>
        <f>(M56*21)/100</f>
      </c>
      <c t="s">
        <v>28</v>
      </c>
    </row>
    <row r="57" spans="1:5" ht="12.75">
      <c r="A57" s="35" t="s">
        <v>56</v>
      </c>
      <c r="E57" s="39" t="s">
        <v>5</v>
      </c>
    </row>
    <row r="58" spans="1:5" ht="242.25">
      <c r="A58" s="35" t="s">
        <v>57</v>
      </c>
      <c r="E58" s="40" t="s">
        <v>3859</v>
      </c>
    </row>
    <row r="59" spans="1:5" ht="369.75">
      <c r="A59" t="s">
        <v>58</v>
      </c>
      <c r="E59" s="39" t="s">
        <v>3860</v>
      </c>
    </row>
    <row r="60" spans="1:16" ht="12.75">
      <c r="A60" t="s">
        <v>50</v>
      </c>
      <c s="34" t="s">
        <v>103</v>
      </c>
      <c s="34" t="s">
        <v>3861</v>
      </c>
      <c s="35" t="s">
        <v>5</v>
      </c>
      <c s="6" t="s">
        <v>3862</v>
      </c>
      <c s="36" t="s">
        <v>557</v>
      </c>
      <c s="37">
        <v>12.835</v>
      </c>
      <c s="36">
        <v>0</v>
      </c>
      <c s="36">
        <f>ROUND(G60*H60,6)</f>
      </c>
      <c r="L60" s="38">
        <v>0</v>
      </c>
      <c s="32">
        <f>ROUND(ROUND(L60,2)*ROUND(G60,3),2)</f>
      </c>
      <c s="36" t="s">
        <v>55</v>
      </c>
      <c>
        <f>(M60*21)/100</f>
      </c>
      <c t="s">
        <v>28</v>
      </c>
    </row>
    <row r="61" spans="1:5" ht="12.75">
      <c r="A61" s="35" t="s">
        <v>56</v>
      </c>
      <c r="E61" s="39" t="s">
        <v>5</v>
      </c>
    </row>
    <row r="62" spans="1:5" ht="51">
      <c r="A62" s="35" t="s">
        <v>57</v>
      </c>
      <c r="E62" s="40" t="s">
        <v>3863</v>
      </c>
    </row>
    <row r="63" spans="1:5" ht="267.75">
      <c r="A63" t="s">
        <v>58</v>
      </c>
      <c r="E63" s="39" t="s">
        <v>3864</v>
      </c>
    </row>
    <row r="64" spans="1:16" ht="12.75">
      <c r="A64" t="s">
        <v>50</v>
      </c>
      <c s="34" t="s">
        <v>107</v>
      </c>
      <c s="34" t="s">
        <v>3589</v>
      </c>
      <c s="35" t="s">
        <v>5</v>
      </c>
      <c s="6" t="s">
        <v>3590</v>
      </c>
      <c s="36" t="s">
        <v>2357</v>
      </c>
      <c s="37">
        <v>2128.28</v>
      </c>
      <c s="36">
        <v>0</v>
      </c>
      <c s="36">
        <f>ROUND(G64*H64,6)</f>
      </c>
      <c r="L64" s="38">
        <v>0</v>
      </c>
      <c s="32">
        <f>ROUND(ROUND(L64,2)*ROUND(G64,3),2)</f>
      </c>
      <c s="36" t="s">
        <v>55</v>
      </c>
      <c>
        <f>(M64*21)/100</f>
      </c>
      <c t="s">
        <v>28</v>
      </c>
    </row>
    <row r="65" spans="1:5" ht="12.75">
      <c r="A65" s="35" t="s">
        <v>56</v>
      </c>
      <c r="E65" s="39" t="s">
        <v>3865</v>
      </c>
    </row>
    <row r="66" spans="1:5" ht="63.75">
      <c r="A66" s="35" t="s">
        <v>57</v>
      </c>
      <c r="E66" s="40" t="s">
        <v>3866</v>
      </c>
    </row>
    <row r="67" spans="1:5" ht="293.25">
      <c r="A67" t="s">
        <v>58</v>
      </c>
      <c r="E67" s="39" t="s">
        <v>3867</v>
      </c>
    </row>
    <row r="68" spans="1:16" ht="12.75">
      <c r="A68" t="s">
        <v>50</v>
      </c>
      <c s="34" t="s">
        <v>112</v>
      </c>
      <c s="34" t="s">
        <v>3868</v>
      </c>
      <c s="35" t="s">
        <v>5</v>
      </c>
      <c s="6" t="s">
        <v>3869</v>
      </c>
      <c s="36" t="s">
        <v>63</v>
      </c>
      <c s="37">
        <v>440.68</v>
      </c>
      <c s="36">
        <v>0</v>
      </c>
      <c s="36">
        <f>ROUND(G68*H68,6)</f>
      </c>
      <c r="L68" s="38">
        <v>0</v>
      </c>
      <c s="32">
        <f>ROUND(ROUND(L68,2)*ROUND(G68,3),2)</f>
      </c>
      <c s="36" t="s">
        <v>55</v>
      </c>
      <c>
        <f>(M68*21)/100</f>
      </c>
      <c t="s">
        <v>28</v>
      </c>
    </row>
    <row r="69" spans="1:5" ht="12.75">
      <c r="A69" s="35" t="s">
        <v>56</v>
      </c>
      <c r="E69" s="39" t="s">
        <v>5</v>
      </c>
    </row>
    <row r="70" spans="1:5" ht="76.5">
      <c r="A70" s="35" t="s">
        <v>57</v>
      </c>
      <c r="E70" s="40" t="s">
        <v>3870</v>
      </c>
    </row>
    <row r="71" spans="1:5" ht="369.75">
      <c r="A71" t="s">
        <v>58</v>
      </c>
      <c r="E71" s="39" t="s">
        <v>3860</v>
      </c>
    </row>
    <row r="72" spans="1:16" ht="12.75">
      <c r="A72" t="s">
        <v>50</v>
      </c>
      <c s="34" t="s">
        <v>116</v>
      </c>
      <c s="34" t="s">
        <v>3871</v>
      </c>
      <c s="35" t="s">
        <v>5</v>
      </c>
      <c s="6" t="s">
        <v>3872</v>
      </c>
      <c s="36" t="s">
        <v>557</v>
      </c>
      <c s="37">
        <v>53.547</v>
      </c>
      <c s="36">
        <v>0</v>
      </c>
      <c s="36">
        <f>ROUND(G72*H72,6)</f>
      </c>
      <c r="L72" s="38">
        <v>0</v>
      </c>
      <c s="32">
        <f>ROUND(ROUND(L72,2)*ROUND(G72,3),2)</f>
      </c>
      <c s="36" t="s">
        <v>55</v>
      </c>
      <c>
        <f>(M72*21)/100</f>
      </c>
      <c t="s">
        <v>28</v>
      </c>
    </row>
    <row r="73" spans="1:5" ht="12.75">
      <c r="A73" s="35" t="s">
        <v>56</v>
      </c>
      <c r="E73" s="39" t="s">
        <v>5</v>
      </c>
    </row>
    <row r="74" spans="1:5" ht="12.75">
      <c r="A74" s="35" t="s">
        <v>57</v>
      </c>
      <c r="E74" s="40" t="s">
        <v>3873</v>
      </c>
    </row>
    <row r="75" spans="1:5" ht="267.75">
      <c r="A75" t="s">
        <v>58</v>
      </c>
      <c r="E75" s="39" t="s">
        <v>3864</v>
      </c>
    </row>
    <row r="76" spans="1:13" ht="12.75">
      <c r="A76" t="s">
        <v>47</v>
      </c>
      <c r="C76" s="31" t="s">
        <v>65</v>
      </c>
      <c r="E76" s="33" t="s">
        <v>3308</v>
      </c>
      <c r="J76" s="32">
        <f>0</f>
      </c>
      <c s="32">
        <f>0</f>
      </c>
      <c s="32">
        <f>0+L77+L81+L85+L89+L93+L97</f>
      </c>
      <c s="32">
        <f>0+M77+M81+M85+M89+M93+M97</f>
      </c>
    </row>
    <row r="77" spans="1:16" ht="12.75">
      <c r="A77" t="s">
        <v>50</v>
      </c>
      <c s="34" t="s">
        <v>119</v>
      </c>
      <c s="34" t="s">
        <v>3874</v>
      </c>
      <c s="35" t="s">
        <v>5</v>
      </c>
      <c s="6" t="s">
        <v>3875</v>
      </c>
      <c s="36" t="s">
        <v>63</v>
      </c>
      <c s="37">
        <v>24.839</v>
      </c>
      <c s="36">
        <v>0</v>
      </c>
      <c s="36">
        <f>ROUND(G77*H77,6)</f>
      </c>
      <c r="L77" s="38">
        <v>0</v>
      </c>
      <c s="32">
        <f>ROUND(ROUND(L77,2)*ROUND(G77,3),2)</f>
      </c>
      <c s="36" t="s">
        <v>55</v>
      </c>
      <c>
        <f>(M77*21)/100</f>
      </c>
      <c t="s">
        <v>28</v>
      </c>
    </row>
    <row r="78" spans="1:5" ht="12.75">
      <c r="A78" s="35" t="s">
        <v>56</v>
      </c>
      <c r="E78" s="39" t="s">
        <v>3876</v>
      </c>
    </row>
    <row r="79" spans="1:5" ht="63.75">
      <c r="A79" s="35" t="s">
        <v>57</v>
      </c>
      <c r="E79" s="40" t="s">
        <v>3877</v>
      </c>
    </row>
    <row r="80" spans="1:5" ht="369.75">
      <c r="A80" t="s">
        <v>58</v>
      </c>
      <c r="E80" s="39" t="s">
        <v>3860</v>
      </c>
    </row>
    <row r="81" spans="1:16" ht="12.75">
      <c r="A81" t="s">
        <v>50</v>
      </c>
      <c s="34" t="s">
        <v>122</v>
      </c>
      <c s="34" t="s">
        <v>3878</v>
      </c>
      <c s="35" t="s">
        <v>5</v>
      </c>
      <c s="6" t="s">
        <v>3879</v>
      </c>
      <c s="36" t="s">
        <v>63</v>
      </c>
      <c s="37">
        <v>50.49</v>
      </c>
      <c s="36">
        <v>0</v>
      </c>
      <c s="36">
        <f>ROUND(G81*H81,6)</f>
      </c>
      <c r="L81" s="38">
        <v>0</v>
      </c>
      <c s="32">
        <f>ROUND(ROUND(L81,2)*ROUND(G81,3),2)</f>
      </c>
      <c s="36" t="s">
        <v>55</v>
      </c>
      <c>
        <f>(M81*21)/100</f>
      </c>
      <c t="s">
        <v>28</v>
      </c>
    </row>
    <row r="82" spans="1:5" ht="12.75">
      <c r="A82" s="35" t="s">
        <v>56</v>
      </c>
      <c r="E82" s="39" t="s">
        <v>3819</v>
      </c>
    </row>
    <row r="83" spans="1:5" ht="51">
      <c r="A83" s="35" t="s">
        <v>57</v>
      </c>
      <c r="E83" s="40" t="s">
        <v>3880</v>
      </c>
    </row>
    <row r="84" spans="1:5" ht="369.75">
      <c r="A84" t="s">
        <v>58</v>
      </c>
      <c r="E84" s="39" t="s">
        <v>3860</v>
      </c>
    </row>
    <row r="85" spans="1:16" ht="12.75">
      <c r="A85" t="s">
        <v>50</v>
      </c>
      <c s="34" t="s">
        <v>126</v>
      </c>
      <c s="34" t="s">
        <v>3881</v>
      </c>
      <c s="35" t="s">
        <v>5</v>
      </c>
      <c s="6" t="s">
        <v>3882</v>
      </c>
      <c s="36" t="s">
        <v>63</v>
      </c>
      <c s="37">
        <v>897.1</v>
      </c>
      <c s="36">
        <v>0</v>
      </c>
      <c s="36">
        <f>ROUND(G85*H85,6)</f>
      </c>
      <c r="L85" s="38">
        <v>0</v>
      </c>
      <c s="32">
        <f>ROUND(ROUND(L85,2)*ROUND(G85,3),2)</f>
      </c>
      <c s="36" t="s">
        <v>55</v>
      </c>
      <c>
        <f>(M85*21)/100</f>
      </c>
      <c t="s">
        <v>28</v>
      </c>
    </row>
    <row r="86" spans="1:5" ht="12.75">
      <c r="A86" s="35" t="s">
        <v>56</v>
      </c>
      <c r="E86" s="39" t="s">
        <v>3883</v>
      </c>
    </row>
    <row r="87" spans="1:5" ht="38.25">
      <c r="A87" s="35" t="s">
        <v>57</v>
      </c>
      <c r="E87" s="40" t="s">
        <v>3884</v>
      </c>
    </row>
    <row r="88" spans="1:5" ht="38.25">
      <c r="A88" t="s">
        <v>58</v>
      </c>
      <c r="E88" s="39" t="s">
        <v>3885</v>
      </c>
    </row>
    <row r="89" spans="1:16" ht="12.75">
      <c r="A89" t="s">
        <v>50</v>
      </c>
      <c s="34" t="s">
        <v>129</v>
      </c>
      <c s="34" t="s">
        <v>3886</v>
      </c>
      <c s="35" t="s">
        <v>5</v>
      </c>
      <c s="6" t="s">
        <v>3887</v>
      </c>
      <c s="36" t="s">
        <v>63</v>
      </c>
      <c s="37">
        <v>501.94</v>
      </c>
      <c s="36">
        <v>0</v>
      </c>
      <c s="36">
        <f>ROUND(G89*H89,6)</f>
      </c>
      <c r="L89" s="38">
        <v>0</v>
      </c>
      <c s="32">
        <f>ROUND(ROUND(L89,2)*ROUND(G89,3),2)</f>
      </c>
      <c s="36" t="s">
        <v>55</v>
      </c>
      <c>
        <f>(M89*21)/100</f>
      </c>
      <c t="s">
        <v>28</v>
      </c>
    </row>
    <row r="90" spans="1:5" ht="12.75">
      <c r="A90" s="35" t="s">
        <v>56</v>
      </c>
      <c r="E90" s="39" t="s">
        <v>3883</v>
      </c>
    </row>
    <row r="91" spans="1:5" ht="38.25">
      <c r="A91" s="35" t="s">
        <v>57</v>
      </c>
      <c r="E91" s="40" t="s">
        <v>3888</v>
      </c>
    </row>
    <row r="92" spans="1:5" ht="38.25">
      <c r="A92" t="s">
        <v>58</v>
      </c>
      <c r="E92" s="39" t="s">
        <v>3889</v>
      </c>
    </row>
    <row r="93" spans="1:16" ht="12.75">
      <c r="A93" t="s">
        <v>50</v>
      </c>
      <c s="34" t="s">
        <v>134</v>
      </c>
      <c s="34" t="s">
        <v>3890</v>
      </c>
      <c s="35" t="s">
        <v>5</v>
      </c>
      <c s="6" t="s">
        <v>3891</v>
      </c>
      <c s="36" t="s">
        <v>63</v>
      </c>
      <c s="37">
        <v>44.08</v>
      </c>
      <c s="36">
        <v>0</v>
      </c>
      <c s="36">
        <f>ROUND(G93*H93,6)</f>
      </c>
      <c r="L93" s="38">
        <v>0</v>
      </c>
      <c s="32">
        <f>ROUND(ROUND(L93,2)*ROUND(G93,3),2)</f>
      </c>
      <c s="36" t="s">
        <v>55</v>
      </c>
      <c>
        <f>(M93*21)/100</f>
      </c>
      <c t="s">
        <v>28</v>
      </c>
    </row>
    <row r="94" spans="1:5" ht="12.75">
      <c r="A94" s="35" t="s">
        <v>56</v>
      </c>
      <c r="E94" s="39" t="s">
        <v>5</v>
      </c>
    </row>
    <row r="95" spans="1:5" ht="12.75">
      <c r="A95" s="35" t="s">
        <v>57</v>
      </c>
      <c r="E95" s="40" t="s">
        <v>3892</v>
      </c>
    </row>
    <row r="96" spans="1:5" ht="51">
      <c r="A96" t="s">
        <v>58</v>
      </c>
      <c r="E96" s="39" t="s">
        <v>3893</v>
      </c>
    </row>
    <row r="97" spans="1:16" ht="12.75">
      <c r="A97" t="s">
        <v>50</v>
      </c>
      <c s="34" t="s">
        <v>137</v>
      </c>
      <c s="34" t="s">
        <v>3319</v>
      </c>
      <c s="35" t="s">
        <v>5</v>
      </c>
      <c s="6" t="s">
        <v>3320</v>
      </c>
      <c s="36" t="s">
        <v>63</v>
      </c>
      <c s="37">
        <v>6.96</v>
      </c>
      <c s="36">
        <v>0</v>
      </c>
      <c s="36">
        <f>ROUND(G97*H97,6)</f>
      </c>
      <c r="L97" s="38">
        <v>0</v>
      </c>
      <c s="32">
        <f>ROUND(ROUND(L97,2)*ROUND(G97,3),2)</f>
      </c>
      <c s="36" t="s">
        <v>55</v>
      </c>
      <c>
        <f>(M97*21)/100</f>
      </c>
      <c t="s">
        <v>28</v>
      </c>
    </row>
    <row r="98" spans="1:5" ht="12.75">
      <c r="A98" s="35" t="s">
        <v>56</v>
      </c>
      <c r="E98" s="39" t="s">
        <v>3819</v>
      </c>
    </row>
    <row r="99" spans="1:5" ht="12.75">
      <c r="A99" s="35" t="s">
        <v>57</v>
      </c>
      <c r="E99" s="40" t="s">
        <v>3894</v>
      </c>
    </row>
    <row r="100" spans="1:5" ht="114.75">
      <c r="A100" t="s">
        <v>58</v>
      </c>
      <c r="E100" s="39" t="s">
        <v>3895</v>
      </c>
    </row>
    <row r="101" spans="1:13" ht="12.75">
      <c r="A101" t="s">
        <v>47</v>
      </c>
      <c r="C101" s="31" t="s">
        <v>70</v>
      </c>
      <c r="E101" s="33" t="s">
        <v>71</v>
      </c>
      <c r="J101" s="32">
        <f>0</f>
      </c>
      <c s="32">
        <f>0</f>
      </c>
      <c s="32">
        <f>0+L102+L106+L110+L114+L118+L122+L126</f>
      </c>
      <c s="32">
        <f>0+M102+M106+M110+M114+M118+M122+M126</f>
      </c>
    </row>
    <row r="102" spans="1:16" ht="25.5">
      <c r="A102" t="s">
        <v>50</v>
      </c>
      <c s="34" t="s">
        <v>140</v>
      </c>
      <c s="34" t="s">
        <v>3896</v>
      </c>
      <c s="35" t="s">
        <v>5</v>
      </c>
      <c s="6" t="s">
        <v>3897</v>
      </c>
      <c s="36" t="s">
        <v>68</v>
      </c>
      <c s="37">
        <v>323.106</v>
      </c>
      <c s="36">
        <v>0</v>
      </c>
      <c s="36">
        <f>ROUND(G102*H102,6)</f>
      </c>
      <c r="L102" s="38">
        <v>0</v>
      </c>
      <c s="32">
        <f>ROUND(ROUND(L102,2)*ROUND(G102,3),2)</f>
      </c>
      <c s="36" t="s">
        <v>55</v>
      </c>
      <c>
        <f>(M102*21)/100</f>
      </c>
      <c t="s">
        <v>28</v>
      </c>
    </row>
    <row r="103" spans="1:5" ht="25.5">
      <c r="A103" s="35" t="s">
        <v>56</v>
      </c>
      <c r="E103" s="39" t="s">
        <v>3898</v>
      </c>
    </row>
    <row r="104" spans="1:5" ht="76.5">
      <c r="A104" s="35" t="s">
        <v>57</v>
      </c>
      <c r="E104" s="40" t="s">
        <v>3899</v>
      </c>
    </row>
    <row r="105" spans="1:5" ht="191.25">
      <c r="A105" t="s">
        <v>58</v>
      </c>
      <c r="E105" s="39" t="s">
        <v>3900</v>
      </c>
    </row>
    <row r="106" spans="1:16" ht="25.5">
      <c r="A106" t="s">
        <v>50</v>
      </c>
      <c s="34" t="s">
        <v>143</v>
      </c>
      <c s="34" t="s">
        <v>3901</v>
      </c>
      <c s="35" t="s">
        <v>5</v>
      </c>
      <c s="6" t="s">
        <v>3902</v>
      </c>
      <c s="36" t="s">
        <v>68</v>
      </c>
      <c s="37">
        <v>354.8</v>
      </c>
      <c s="36">
        <v>0</v>
      </c>
      <c s="36">
        <f>ROUND(G106*H106,6)</f>
      </c>
      <c r="L106" s="38">
        <v>0</v>
      </c>
      <c s="32">
        <f>ROUND(ROUND(L106,2)*ROUND(G106,3),2)</f>
      </c>
      <c s="36" t="s">
        <v>55</v>
      </c>
      <c>
        <f>(M106*21)/100</f>
      </c>
      <c t="s">
        <v>28</v>
      </c>
    </row>
    <row r="107" spans="1:5" ht="25.5">
      <c r="A107" s="35" t="s">
        <v>56</v>
      </c>
      <c r="E107" s="39" t="s">
        <v>3903</v>
      </c>
    </row>
    <row r="108" spans="1:5" ht="63.75">
      <c r="A108" s="35" t="s">
        <v>57</v>
      </c>
      <c r="E108" s="40" t="s">
        <v>3904</v>
      </c>
    </row>
    <row r="109" spans="1:5" ht="191.25">
      <c r="A109" t="s">
        <v>58</v>
      </c>
      <c r="E109" s="39" t="s">
        <v>3900</v>
      </c>
    </row>
    <row r="110" spans="1:16" ht="12.75">
      <c r="A110" t="s">
        <v>50</v>
      </c>
      <c s="34" t="s">
        <v>147</v>
      </c>
      <c s="34" t="s">
        <v>3905</v>
      </c>
      <c s="35" t="s">
        <v>5</v>
      </c>
      <c s="6" t="s">
        <v>3906</v>
      </c>
      <c s="36" t="s">
        <v>68</v>
      </c>
      <c s="37">
        <v>351.378</v>
      </c>
      <c s="36">
        <v>0</v>
      </c>
      <c s="36">
        <f>ROUND(G110*H110,6)</f>
      </c>
      <c r="L110" s="38">
        <v>0</v>
      </c>
      <c s="32">
        <f>ROUND(ROUND(L110,2)*ROUND(G110,3),2)</f>
      </c>
      <c s="36" t="s">
        <v>55</v>
      </c>
      <c>
        <f>(M110*21)/100</f>
      </c>
      <c t="s">
        <v>28</v>
      </c>
    </row>
    <row r="111" spans="1:5" ht="25.5">
      <c r="A111" s="35" t="s">
        <v>56</v>
      </c>
      <c r="E111" s="39" t="s">
        <v>3907</v>
      </c>
    </row>
    <row r="112" spans="1:5" ht="38.25">
      <c r="A112" s="35" t="s">
        <v>57</v>
      </c>
      <c r="E112" s="40" t="s">
        <v>3908</v>
      </c>
    </row>
    <row r="113" spans="1:5" ht="204">
      <c r="A113" t="s">
        <v>58</v>
      </c>
      <c r="E113" s="39" t="s">
        <v>3909</v>
      </c>
    </row>
    <row r="114" spans="1:16" ht="12.75">
      <c r="A114" t="s">
        <v>50</v>
      </c>
      <c s="34" t="s">
        <v>151</v>
      </c>
      <c s="34" t="s">
        <v>3910</v>
      </c>
      <c s="35" t="s">
        <v>51</v>
      </c>
      <c s="6" t="s">
        <v>3911</v>
      </c>
      <c s="36" t="s">
        <v>68</v>
      </c>
      <c s="37">
        <v>169.128</v>
      </c>
      <c s="36">
        <v>0</v>
      </c>
      <c s="36">
        <f>ROUND(G114*H114,6)</f>
      </c>
      <c r="L114" s="38">
        <v>0</v>
      </c>
      <c s="32">
        <f>ROUND(ROUND(L114,2)*ROUND(G114,3),2)</f>
      </c>
      <c s="36" t="s">
        <v>55</v>
      </c>
      <c>
        <f>(M114*21)/100</f>
      </c>
      <c t="s">
        <v>28</v>
      </c>
    </row>
    <row r="115" spans="1:5" ht="25.5">
      <c r="A115" s="35" t="s">
        <v>56</v>
      </c>
      <c r="E115" s="39" t="s">
        <v>3912</v>
      </c>
    </row>
    <row r="116" spans="1:5" ht="12.75">
      <c r="A116" s="35" t="s">
        <v>57</v>
      </c>
      <c r="E116" s="40" t="s">
        <v>3913</v>
      </c>
    </row>
    <row r="117" spans="1:5" ht="38.25">
      <c r="A117" t="s">
        <v>58</v>
      </c>
      <c r="E117" s="39" t="s">
        <v>3914</v>
      </c>
    </row>
    <row r="118" spans="1:16" ht="12.75">
      <c r="A118" t="s">
        <v>50</v>
      </c>
      <c s="34" t="s">
        <v>155</v>
      </c>
      <c s="34" t="s">
        <v>3910</v>
      </c>
      <c s="35" t="s">
        <v>28</v>
      </c>
      <c s="6" t="s">
        <v>3911</v>
      </c>
      <c s="36" t="s">
        <v>68</v>
      </c>
      <c s="37">
        <v>182.25</v>
      </c>
      <c s="36">
        <v>0</v>
      </c>
      <c s="36">
        <f>ROUND(G118*H118,6)</f>
      </c>
      <c r="L118" s="38">
        <v>0</v>
      </c>
      <c s="32">
        <f>ROUND(ROUND(L118,2)*ROUND(G118,3),2)</f>
      </c>
      <c s="36" t="s">
        <v>55</v>
      </c>
      <c>
        <f>(M118*21)/100</f>
      </c>
      <c t="s">
        <v>28</v>
      </c>
    </row>
    <row r="119" spans="1:5" ht="25.5">
      <c r="A119" s="35" t="s">
        <v>56</v>
      </c>
      <c r="E119" s="39" t="s">
        <v>3915</v>
      </c>
    </row>
    <row r="120" spans="1:5" ht="38.25">
      <c r="A120" s="35" t="s">
        <v>57</v>
      </c>
      <c r="E120" s="40" t="s">
        <v>3916</v>
      </c>
    </row>
    <row r="121" spans="1:5" ht="38.25">
      <c r="A121" t="s">
        <v>58</v>
      </c>
      <c r="E121" s="39" t="s">
        <v>3914</v>
      </c>
    </row>
    <row r="122" spans="1:16" ht="12.75">
      <c r="A122" t="s">
        <v>50</v>
      </c>
      <c s="34" t="s">
        <v>158</v>
      </c>
      <c s="34" t="s">
        <v>3917</v>
      </c>
      <c s="35" t="s">
        <v>5</v>
      </c>
      <c s="6" t="s">
        <v>3918</v>
      </c>
      <c s="36" t="s">
        <v>68</v>
      </c>
      <c s="37">
        <v>354.8</v>
      </c>
      <c s="36">
        <v>0</v>
      </c>
      <c s="36">
        <f>ROUND(G122*H122,6)</f>
      </c>
      <c r="L122" s="38">
        <v>0</v>
      </c>
      <c s="32">
        <f>ROUND(ROUND(L122,2)*ROUND(G122,3),2)</f>
      </c>
      <c s="36" t="s">
        <v>55</v>
      </c>
      <c>
        <f>(M122*21)/100</f>
      </c>
      <c t="s">
        <v>28</v>
      </c>
    </row>
    <row r="123" spans="1:5" ht="25.5">
      <c r="A123" s="35" t="s">
        <v>56</v>
      </c>
      <c r="E123" s="39" t="s">
        <v>3903</v>
      </c>
    </row>
    <row r="124" spans="1:5" ht="51">
      <c r="A124" s="35" t="s">
        <v>57</v>
      </c>
      <c r="E124" s="40" t="s">
        <v>3919</v>
      </c>
    </row>
    <row r="125" spans="1:5" ht="38.25">
      <c r="A125" t="s">
        <v>58</v>
      </c>
      <c r="E125" s="39" t="s">
        <v>3914</v>
      </c>
    </row>
    <row r="126" spans="1:16" ht="12.75">
      <c r="A126" t="s">
        <v>50</v>
      </c>
      <c s="34" t="s">
        <v>162</v>
      </c>
      <c s="34" t="s">
        <v>3920</v>
      </c>
      <c s="35" t="s">
        <v>5</v>
      </c>
      <c s="6" t="s">
        <v>3921</v>
      </c>
      <c s="36" t="s">
        <v>68</v>
      </c>
      <c s="37">
        <v>47.04</v>
      </c>
      <c s="36">
        <v>0</v>
      </c>
      <c s="36">
        <f>ROUND(G126*H126,6)</f>
      </c>
      <c r="L126" s="38">
        <v>0</v>
      </c>
      <c s="32">
        <f>ROUND(ROUND(L126,2)*ROUND(G126,3),2)</f>
      </c>
      <c s="36" t="s">
        <v>55</v>
      </c>
      <c>
        <f>(M126*21)/100</f>
      </c>
      <c t="s">
        <v>28</v>
      </c>
    </row>
    <row r="127" spans="1:5" ht="12.75">
      <c r="A127" s="35" t="s">
        <v>56</v>
      </c>
      <c r="E127" s="39" t="s">
        <v>5</v>
      </c>
    </row>
    <row r="128" spans="1:5" ht="38.25">
      <c r="A128" s="35" t="s">
        <v>57</v>
      </c>
      <c r="E128" s="40" t="s">
        <v>3922</v>
      </c>
    </row>
    <row r="129" spans="1:5" ht="51">
      <c r="A129" t="s">
        <v>58</v>
      </c>
      <c r="E129" s="39" t="s">
        <v>3923</v>
      </c>
    </row>
    <row r="130" spans="1:13" ht="12.75">
      <c r="A130" t="s">
        <v>47</v>
      </c>
      <c r="C130" s="31" t="s">
        <v>87</v>
      </c>
      <c r="E130" s="33" t="s">
        <v>1506</v>
      </c>
      <c r="J130" s="32">
        <f>0</f>
      </c>
      <c s="32">
        <f>0</f>
      </c>
      <c s="32">
        <f>0+L131+L135+L139+L143+L147+L151+L155+L159</f>
      </c>
      <c s="32">
        <f>0+M131+M135+M139+M143+M147+M151+M155+M159</f>
      </c>
    </row>
    <row r="131" spans="1:16" ht="12.75">
      <c r="A131" t="s">
        <v>50</v>
      </c>
      <c s="34" t="s">
        <v>165</v>
      </c>
      <c s="34" t="s">
        <v>3924</v>
      </c>
      <c s="35" t="s">
        <v>5</v>
      </c>
      <c s="6" t="s">
        <v>3925</v>
      </c>
      <c s="36" t="s">
        <v>75</v>
      </c>
      <c s="37">
        <v>2</v>
      </c>
      <c s="36">
        <v>0</v>
      </c>
      <c s="36">
        <f>ROUND(G131*H131,6)</f>
      </c>
      <c r="L131" s="38">
        <v>0</v>
      </c>
      <c s="32">
        <f>ROUND(ROUND(L131,2)*ROUND(G131,3),2)</f>
      </c>
      <c s="36" t="s">
        <v>55</v>
      </c>
      <c>
        <f>(M131*21)/100</f>
      </c>
      <c t="s">
        <v>28</v>
      </c>
    </row>
    <row r="132" spans="1:5" ht="12.75">
      <c r="A132" s="35" t="s">
        <v>56</v>
      </c>
      <c r="E132" s="39" t="s">
        <v>5</v>
      </c>
    </row>
    <row r="133" spans="1:5" ht="12.75">
      <c r="A133" s="35" t="s">
        <v>57</v>
      </c>
      <c r="E133" s="40" t="s">
        <v>5</v>
      </c>
    </row>
    <row r="134" spans="1:5" ht="25.5">
      <c r="A134" t="s">
        <v>58</v>
      </c>
      <c r="E134" s="39" t="s">
        <v>3926</v>
      </c>
    </row>
    <row r="135" spans="1:16" ht="12.75">
      <c r="A135" t="s">
        <v>50</v>
      </c>
      <c s="34" t="s">
        <v>169</v>
      </c>
      <c s="34" t="s">
        <v>3620</v>
      </c>
      <c s="35" t="s">
        <v>5</v>
      </c>
      <c s="6" t="s">
        <v>3624</v>
      </c>
      <c s="36" t="s">
        <v>79</v>
      </c>
      <c s="37">
        <v>33.2</v>
      </c>
      <c s="36">
        <v>0</v>
      </c>
      <c s="36">
        <f>ROUND(G135*H135,6)</f>
      </c>
      <c r="L135" s="38">
        <v>0</v>
      </c>
      <c s="32">
        <f>ROUND(ROUND(L135,2)*ROUND(G135,3),2)</f>
      </c>
      <c s="36" t="s">
        <v>55</v>
      </c>
      <c>
        <f>(M135*21)/100</f>
      </c>
      <c t="s">
        <v>28</v>
      </c>
    </row>
    <row r="136" spans="1:5" ht="12.75">
      <c r="A136" s="35" t="s">
        <v>56</v>
      </c>
      <c r="E136" s="39" t="s">
        <v>3927</v>
      </c>
    </row>
    <row r="137" spans="1:5" ht="12.75">
      <c r="A137" s="35" t="s">
        <v>57</v>
      </c>
      <c r="E137" s="40" t="s">
        <v>3928</v>
      </c>
    </row>
    <row r="138" spans="1:5" ht="51">
      <c r="A138" t="s">
        <v>58</v>
      </c>
      <c r="E138" s="39" t="s">
        <v>3929</v>
      </c>
    </row>
    <row r="139" spans="1:16" ht="12.75">
      <c r="A139" t="s">
        <v>50</v>
      </c>
      <c s="34" t="s">
        <v>173</v>
      </c>
      <c s="34" t="s">
        <v>3930</v>
      </c>
      <c s="35" t="s">
        <v>5</v>
      </c>
      <c s="6" t="s">
        <v>3931</v>
      </c>
      <c s="36" t="s">
        <v>75</v>
      </c>
      <c s="37">
        <v>54</v>
      </c>
      <c s="36">
        <v>0</v>
      </c>
      <c s="36">
        <f>ROUND(G139*H139,6)</f>
      </c>
      <c r="L139" s="38">
        <v>0</v>
      </c>
      <c s="32">
        <f>ROUND(ROUND(L139,2)*ROUND(G139,3),2)</f>
      </c>
      <c s="36" t="s">
        <v>55</v>
      </c>
      <c>
        <f>(M139*21)/100</f>
      </c>
      <c t="s">
        <v>28</v>
      </c>
    </row>
    <row r="140" spans="1:5" ht="12.75">
      <c r="A140" s="35" t="s">
        <v>56</v>
      </c>
      <c r="E140" s="39" t="s">
        <v>5</v>
      </c>
    </row>
    <row r="141" spans="1:5" ht="12.75">
      <c r="A141" s="35" t="s">
        <v>57</v>
      </c>
      <c r="E141" s="40" t="s">
        <v>3932</v>
      </c>
    </row>
    <row r="142" spans="1:5" ht="114.75">
      <c r="A142" t="s">
        <v>58</v>
      </c>
      <c r="E142" s="39" t="s">
        <v>3933</v>
      </c>
    </row>
    <row r="143" spans="1:16" ht="12.75">
      <c r="A143" t="s">
        <v>50</v>
      </c>
      <c s="34" t="s">
        <v>177</v>
      </c>
      <c s="34" t="s">
        <v>3934</v>
      </c>
      <c s="35" t="s">
        <v>5</v>
      </c>
      <c s="6" t="s">
        <v>3935</v>
      </c>
      <c s="36" t="s">
        <v>2357</v>
      </c>
      <c s="37">
        <v>16</v>
      </c>
      <c s="36">
        <v>0</v>
      </c>
      <c s="36">
        <f>ROUND(G143*H143,6)</f>
      </c>
      <c r="L143" s="38">
        <v>0</v>
      </c>
      <c s="32">
        <f>ROUND(ROUND(L143,2)*ROUND(G143,3),2)</f>
      </c>
      <c s="36" t="s">
        <v>55</v>
      </c>
      <c>
        <f>(M143*21)/100</f>
      </c>
      <c t="s">
        <v>28</v>
      </c>
    </row>
    <row r="144" spans="1:5" ht="12.75">
      <c r="A144" s="35" t="s">
        <v>56</v>
      </c>
      <c r="E144" s="39" t="s">
        <v>3936</v>
      </c>
    </row>
    <row r="145" spans="1:5" ht="12.75">
      <c r="A145" s="35" t="s">
        <v>57</v>
      </c>
      <c r="E145" s="40" t="s">
        <v>3937</v>
      </c>
    </row>
    <row r="146" spans="1:5" ht="357">
      <c r="A146" t="s">
        <v>58</v>
      </c>
      <c r="E146" s="39" t="s">
        <v>3938</v>
      </c>
    </row>
    <row r="147" spans="1:16" ht="12.75">
      <c r="A147" t="s">
        <v>50</v>
      </c>
      <c s="34" t="s">
        <v>181</v>
      </c>
      <c s="34" t="s">
        <v>3456</v>
      </c>
      <c s="35" t="s">
        <v>5</v>
      </c>
      <c s="6" t="s">
        <v>3457</v>
      </c>
      <c s="36" t="s">
        <v>63</v>
      </c>
      <c s="37">
        <v>623.812</v>
      </c>
      <c s="36">
        <v>0</v>
      </c>
      <c s="36">
        <f>ROUND(G147*H147,6)</f>
      </c>
      <c r="L147" s="38">
        <v>0</v>
      </c>
      <c s="32">
        <f>ROUND(ROUND(L147,2)*ROUND(G147,3),2)</f>
      </c>
      <c s="36" t="s">
        <v>55</v>
      </c>
      <c>
        <f>(M147*21)/100</f>
      </c>
      <c t="s">
        <v>28</v>
      </c>
    </row>
    <row r="148" spans="1:5" ht="12.75">
      <c r="A148" s="35" t="s">
        <v>56</v>
      </c>
      <c r="E148" s="39" t="s">
        <v>5</v>
      </c>
    </row>
    <row r="149" spans="1:5" ht="38.25">
      <c r="A149" s="35" t="s">
        <v>57</v>
      </c>
      <c r="E149" s="40" t="s">
        <v>3939</v>
      </c>
    </row>
    <row r="150" spans="1:5" ht="114.75">
      <c r="A150" t="s">
        <v>58</v>
      </c>
      <c r="E150" s="39" t="s">
        <v>3940</v>
      </c>
    </row>
    <row r="151" spans="1:16" ht="12.75">
      <c r="A151" t="s">
        <v>50</v>
      </c>
      <c s="34" t="s">
        <v>185</v>
      </c>
      <c s="34" t="s">
        <v>3460</v>
      </c>
      <c s="35" t="s">
        <v>5</v>
      </c>
      <c s="6" t="s">
        <v>3461</v>
      </c>
      <c s="36" t="s">
        <v>557</v>
      </c>
      <c s="37">
        <v>0.15</v>
      </c>
      <c s="36">
        <v>0</v>
      </c>
      <c s="36">
        <f>ROUND(G151*H151,6)</f>
      </c>
      <c r="L151" s="38">
        <v>0</v>
      </c>
      <c s="32">
        <f>ROUND(ROUND(L151,2)*ROUND(G151,3),2)</f>
      </c>
      <c s="36" t="s">
        <v>55</v>
      </c>
      <c>
        <f>(M151*21)/100</f>
      </c>
      <c t="s">
        <v>28</v>
      </c>
    </row>
    <row r="152" spans="1:5" ht="12.75">
      <c r="A152" s="35" t="s">
        <v>56</v>
      </c>
      <c r="E152" s="39" t="s">
        <v>5</v>
      </c>
    </row>
    <row r="153" spans="1:5" ht="12.75">
      <c r="A153" s="35" t="s">
        <v>57</v>
      </c>
      <c r="E153" s="40" t="s">
        <v>3941</v>
      </c>
    </row>
    <row r="154" spans="1:5" ht="114.75">
      <c r="A154" t="s">
        <v>58</v>
      </c>
      <c r="E154" s="39" t="s">
        <v>3942</v>
      </c>
    </row>
    <row r="155" spans="1:16" ht="12.75">
      <c r="A155" t="s">
        <v>50</v>
      </c>
      <c s="34" t="s">
        <v>682</v>
      </c>
      <c s="34" t="s">
        <v>3524</v>
      </c>
      <c s="35" t="s">
        <v>5</v>
      </c>
      <c s="6" t="s">
        <v>3525</v>
      </c>
      <c s="36" t="s">
        <v>68</v>
      </c>
      <c s="37">
        <v>142.88</v>
      </c>
      <c s="36">
        <v>0</v>
      </c>
      <c s="36">
        <f>ROUND(G155*H155,6)</f>
      </c>
      <c r="L155" s="38">
        <v>0</v>
      </c>
      <c s="32">
        <f>ROUND(ROUND(L155,2)*ROUND(G155,3),2)</f>
      </c>
      <c s="36" t="s">
        <v>55</v>
      </c>
      <c>
        <f>(M155*21)/100</f>
      </c>
      <c t="s">
        <v>28</v>
      </c>
    </row>
    <row r="156" spans="1:5" ht="12.75">
      <c r="A156" s="35" t="s">
        <v>56</v>
      </c>
      <c r="E156" s="39" t="s">
        <v>5</v>
      </c>
    </row>
    <row r="157" spans="1:5" ht="12.75">
      <c r="A157" s="35" t="s">
        <v>57</v>
      </c>
      <c r="E157" s="40" t="s">
        <v>3943</v>
      </c>
    </row>
    <row r="158" spans="1:5" ht="89.25">
      <c r="A158" t="s">
        <v>58</v>
      </c>
      <c r="E158" s="39" t="s">
        <v>3944</v>
      </c>
    </row>
    <row r="159" spans="1:16" ht="12.75">
      <c r="A159" t="s">
        <v>50</v>
      </c>
      <c s="34" t="s">
        <v>686</v>
      </c>
      <c s="34" t="s">
        <v>3945</v>
      </c>
      <c s="35" t="s">
        <v>5</v>
      </c>
      <c s="6" t="s">
        <v>3946</v>
      </c>
      <c s="36" t="s">
        <v>75</v>
      </c>
      <c s="37">
        <v>1</v>
      </c>
      <c s="36">
        <v>0</v>
      </c>
      <c s="36">
        <f>ROUND(G159*H159,6)</f>
      </c>
      <c r="L159" s="38">
        <v>0</v>
      </c>
      <c s="32">
        <f>ROUND(ROUND(L159,2)*ROUND(G159,3),2)</f>
      </c>
      <c s="36" t="s">
        <v>55</v>
      </c>
      <c>
        <f>(M159*21)/100</f>
      </c>
      <c t="s">
        <v>28</v>
      </c>
    </row>
    <row r="160" spans="1:5" ht="25.5">
      <c r="A160" s="35" t="s">
        <v>56</v>
      </c>
      <c r="E160" s="39" t="s">
        <v>3947</v>
      </c>
    </row>
    <row r="161" spans="1:5" ht="12.75">
      <c r="A161" s="35" t="s">
        <v>57</v>
      </c>
      <c r="E161" s="40" t="s">
        <v>5</v>
      </c>
    </row>
    <row r="162" spans="1:5" ht="89.25">
      <c r="A162" t="s">
        <v>58</v>
      </c>
      <c r="E162" s="39" t="s">
        <v>3948</v>
      </c>
    </row>
    <row r="163" spans="1:13" ht="12.75">
      <c r="A163" t="s">
        <v>47</v>
      </c>
      <c r="C163" s="31" t="s">
        <v>551</v>
      </c>
      <c r="E163" s="33" t="s">
        <v>552</v>
      </c>
      <c r="J163" s="32">
        <f>0</f>
      </c>
      <c s="32">
        <f>0</f>
      </c>
      <c s="32">
        <f>0+L164+L168+L172+L176</f>
      </c>
      <c s="32">
        <f>0+M164+M168+M172+M176</f>
      </c>
    </row>
    <row r="164" spans="1:16" ht="38.25">
      <c r="A164" t="s">
        <v>50</v>
      </c>
      <c s="34" t="s">
        <v>189</v>
      </c>
      <c s="34" t="s">
        <v>3483</v>
      </c>
      <c s="35" t="s">
        <v>555</v>
      </c>
      <c s="6" t="s">
        <v>3484</v>
      </c>
      <c s="36" t="s">
        <v>557</v>
      </c>
      <c s="37">
        <v>5582.825</v>
      </c>
      <c s="36">
        <v>0</v>
      </c>
      <c s="36">
        <f>ROUND(G164*H164,6)</f>
      </c>
      <c r="L164" s="38">
        <v>0</v>
      </c>
      <c s="32">
        <f>ROUND(ROUND(L164,2)*ROUND(G164,3),2)</f>
      </c>
      <c s="36" t="s">
        <v>55</v>
      </c>
      <c>
        <f>(M164*21)/100</f>
      </c>
      <c t="s">
        <v>28</v>
      </c>
    </row>
    <row r="165" spans="1:5" ht="12.75">
      <c r="A165" s="35" t="s">
        <v>56</v>
      </c>
      <c r="E165" s="39" t="s">
        <v>558</v>
      </c>
    </row>
    <row r="166" spans="1:5" ht="38.25">
      <c r="A166" s="35" t="s">
        <v>57</v>
      </c>
      <c r="E166" s="40" t="s">
        <v>3949</v>
      </c>
    </row>
    <row r="167" spans="1:5" ht="165.75">
      <c r="A167" t="s">
        <v>58</v>
      </c>
      <c r="E167" s="39" t="s">
        <v>1772</v>
      </c>
    </row>
    <row r="168" spans="1:16" ht="38.25">
      <c r="A168" t="s">
        <v>50</v>
      </c>
      <c s="34" t="s">
        <v>193</v>
      </c>
      <c s="34" t="s">
        <v>561</v>
      </c>
      <c s="35" t="s">
        <v>555</v>
      </c>
      <c s="6" t="s">
        <v>562</v>
      </c>
      <c s="36" t="s">
        <v>557</v>
      </c>
      <c s="37">
        <v>1559.53</v>
      </c>
      <c s="36">
        <v>0</v>
      </c>
      <c s="36">
        <f>ROUND(G168*H168,6)</f>
      </c>
      <c r="L168" s="38">
        <v>0</v>
      </c>
      <c s="32">
        <f>ROUND(ROUND(L168,2)*ROUND(G168,3),2)</f>
      </c>
      <c s="36" t="s">
        <v>55</v>
      </c>
      <c>
        <f>(M168*21)/100</f>
      </c>
      <c t="s">
        <v>28</v>
      </c>
    </row>
    <row r="169" spans="1:5" ht="12.75">
      <c r="A169" s="35" t="s">
        <v>56</v>
      </c>
      <c r="E169" s="39" t="s">
        <v>558</v>
      </c>
    </row>
    <row r="170" spans="1:5" ht="12.75">
      <c r="A170" s="35" t="s">
        <v>57</v>
      </c>
      <c r="E170" s="40" t="s">
        <v>3950</v>
      </c>
    </row>
    <row r="171" spans="1:5" ht="165.75">
      <c r="A171" t="s">
        <v>58</v>
      </c>
      <c r="E171" s="39" t="s">
        <v>1772</v>
      </c>
    </row>
    <row r="172" spans="1:16" ht="38.25">
      <c r="A172" t="s">
        <v>50</v>
      </c>
      <c s="34" t="s">
        <v>197</v>
      </c>
      <c s="34" t="s">
        <v>3531</v>
      </c>
      <c s="35" t="s">
        <v>555</v>
      </c>
      <c s="6" t="s">
        <v>3532</v>
      </c>
      <c s="36" t="s">
        <v>557</v>
      </c>
      <c s="37">
        <v>14.288</v>
      </c>
      <c s="36">
        <v>0</v>
      </c>
      <c s="36">
        <f>ROUND(G172*H172,6)</f>
      </c>
      <c r="L172" s="38">
        <v>0</v>
      </c>
      <c s="32">
        <f>ROUND(ROUND(L172,2)*ROUND(G172,3),2)</f>
      </c>
      <c s="36" t="s">
        <v>55</v>
      </c>
      <c>
        <f>(M172*21)/100</f>
      </c>
      <c t="s">
        <v>28</v>
      </c>
    </row>
    <row r="173" spans="1:5" ht="51">
      <c r="A173" s="35" t="s">
        <v>56</v>
      </c>
      <c r="E173" s="39" t="s">
        <v>3951</v>
      </c>
    </row>
    <row r="174" spans="1:5" ht="12.75">
      <c r="A174" s="35" t="s">
        <v>57</v>
      </c>
      <c r="E174" s="40" t="s">
        <v>3952</v>
      </c>
    </row>
    <row r="175" spans="1:5" ht="165.75">
      <c r="A175" t="s">
        <v>58</v>
      </c>
      <c r="E175" s="39" t="s">
        <v>1772</v>
      </c>
    </row>
    <row r="176" spans="1:16" ht="25.5">
      <c r="A176" t="s">
        <v>50</v>
      </c>
      <c s="34" t="s">
        <v>201</v>
      </c>
      <c s="34" t="s">
        <v>2480</v>
      </c>
      <c s="35" t="s">
        <v>555</v>
      </c>
      <c s="6" t="s">
        <v>2481</v>
      </c>
      <c s="36" t="s">
        <v>557</v>
      </c>
      <c s="37">
        <v>0.15</v>
      </c>
      <c s="36">
        <v>0</v>
      </c>
      <c s="36">
        <f>ROUND(G176*H176,6)</f>
      </c>
      <c r="L176" s="38">
        <v>0</v>
      </c>
      <c s="32">
        <f>ROUND(ROUND(L176,2)*ROUND(G176,3),2)</f>
      </c>
      <c s="36" t="s">
        <v>55</v>
      </c>
      <c>
        <f>(M176*21)/100</f>
      </c>
      <c t="s">
        <v>28</v>
      </c>
    </row>
    <row r="177" spans="1:5" ht="25.5">
      <c r="A177" s="35" t="s">
        <v>56</v>
      </c>
      <c r="E177" s="39" t="s">
        <v>1774</v>
      </c>
    </row>
    <row r="178" spans="1:5" ht="12.75">
      <c r="A178" s="35" t="s">
        <v>57</v>
      </c>
      <c r="E178" s="40" t="s">
        <v>3953</v>
      </c>
    </row>
    <row r="179" spans="1:5" ht="165.75">
      <c r="A179" t="s">
        <v>58</v>
      </c>
      <c r="E179" s="39" t="s">
        <v>1772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3812</v>
      </c>
      <c s="41">
        <f>Rekapitulace!C57</f>
      </c>
      <c s="20" t="s">
        <v>0</v>
      </c>
      <c t="s">
        <v>23</v>
      </c>
      <c t="s">
        <v>28</v>
      </c>
    </row>
    <row r="4" spans="1:16" ht="32" customHeight="1">
      <c r="A4" s="24" t="s">
        <v>20</v>
      </c>
      <c s="25" t="s">
        <v>29</v>
      </c>
      <c s="27" t="s">
        <v>3812</v>
      </c>
      <c r="E4" s="26" t="s">
        <v>3813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COUNTIFS(L8:L89,"=0",A8:A89,"P")+COUNTIFS(L8:L89,"",A8:A89,"P")+SUM(Q8:Q89)</f>
      </c>
    </row>
    <row r="8" spans="1:13" ht="12.75">
      <c r="A8" t="s">
        <v>45</v>
      </c>
      <c r="C8" s="28" t="s">
        <v>3956</v>
      </c>
      <c r="E8" s="30" t="s">
        <v>3955</v>
      </c>
      <c r="J8" s="29">
        <f>0+J9+J22+J27+J36+J45+J66+J71+J88</f>
      </c>
      <c s="29">
        <f>0+K9+K22+K27+K36+K45+K66+K71+K88</f>
      </c>
      <c s="29">
        <f>0+L9+L22+L27+L36+L45+L66+L71+L88</f>
      </c>
      <c s="29">
        <f>0+M9+M22+M27+M36+M45+M66+M71+M88</f>
      </c>
    </row>
    <row r="9" spans="1:13" ht="12.75">
      <c r="A9" t="s">
        <v>47</v>
      </c>
      <c r="C9" s="31" t="s">
        <v>51</v>
      </c>
      <c r="E9" s="33" t="s">
        <v>60</v>
      </c>
      <c r="J9" s="32">
        <f>0</f>
      </c>
      <c s="32">
        <f>0</f>
      </c>
      <c s="32">
        <f>0+L10+L14+L18</f>
      </c>
      <c s="32">
        <f>0+M10+M14+M18</f>
      </c>
    </row>
    <row r="10" spans="1:16" ht="12.75">
      <c r="A10" t="s">
        <v>50</v>
      </c>
      <c s="34" t="s">
        <v>51</v>
      </c>
      <c s="34" t="s">
        <v>3957</v>
      </c>
      <c s="35" t="s">
        <v>5</v>
      </c>
      <c s="6" t="s">
        <v>3958</v>
      </c>
      <c s="36" t="s">
        <v>79</v>
      </c>
      <c s="37">
        <v>60</v>
      </c>
      <c s="36">
        <v>0</v>
      </c>
      <c s="36">
        <f>ROUND(G10*H10,6)</f>
      </c>
      <c r="L10" s="38">
        <v>0</v>
      </c>
      <c s="32">
        <f>ROUND(ROUND(L10,2)*ROUND(G10,3),2)</f>
      </c>
      <c s="36" t="s">
        <v>970</v>
      </c>
      <c>
        <f>(M10*21)/100</f>
      </c>
      <c t="s">
        <v>28</v>
      </c>
    </row>
    <row r="11" spans="1:5" ht="12.75">
      <c r="A11" s="35" t="s">
        <v>56</v>
      </c>
      <c r="E11" s="39" t="s">
        <v>5</v>
      </c>
    </row>
    <row r="12" spans="1:5" ht="12.75">
      <c r="A12" s="35" t="s">
        <v>57</v>
      </c>
      <c r="E12" s="40" t="s">
        <v>3959</v>
      </c>
    </row>
    <row r="13" spans="1:5" ht="38.25">
      <c r="A13" t="s">
        <v>58</v>
      </c>
      <c r="E13" s="39" t="s">
        <v>3960</v>
      </c>
    </row>
    <row r="14" spans="1:16" ht="12.75">
      <c r="A14" t="s">
        <v>50</v>
      </c>
      <c s="34" t="s">
        <v>28</v>
      </c>
      <c s="34" t="s">
        <v>3961</v>
      </c>
      <c s="35" t="s">
        <v>5</v>
      </c>
      <c s="6" t="s">
        <v>3962</v>
      </c>
      <c s="36" t="s">
        <v>63</v>
      </c>
      <c s="37">
        <v>75</v>
      </c>
      <c s="36">
        <v>0</v>
      </c>
      <c s="36">
        <f>ROUND(G14*H14,6)</f>
      </c>
      <c r="L14" s="38">
        <v>0</v>
      </c>
      <c s="32">
        <f>ROUND(ROUND(L14,2)*ROUND(G14,3),2)</f>
      </c>
      <c s="36" t="s">
        <v>970</v>
      </c>
      <c>
        <f>(M14*21)/100</f>
      </c>
      <c t="s">
        <v>28</v>
      </c>
    </row>
    <row r="15" spans="1:5" ht="12.75">
      <c r="A15" s="35" t="s">
        <v>56</v>
      </c>
      <c r="E15" s="39" t="s">
        <v>5</v>
      </c>
    </row>
    <row r="16" spans="1:5" ht="12.75">
      <c r="A16" s="35" t="s">
        <v>57</v>
      </c>
      <c r="E16" s="40" t="s">
        <v>3963</v>
      </c>
    </row>
    <row r="17" spans="1:5" ht="63.75">
      <c r="A17" t="s">
        <v>58</v>
      </c>
      <c r="E17" s="39" t="s">
        <v>3964</v>
      </c>
    </row>
    <row r="18" spans="1:16" ht="12.75">
      <c r="A18" t="s">
        <v>50</v>
      </c>
      <c s="34" t="s">
        <v>26</v>
      </c>
      <c s="34" t="s">
        <v>3822</v>
      </c>
      <c s="35" t="s">
        <v>5</v>
      </c>
      <c s="6" t="s">
        <v>3823</v>
      </c>
      <c s="36" t="s">
        <v>63</v>
      </c>
      <c s="37">
        <v>25.5</v>
      </c>
      <c s="36">
        <v>0</v>
      </c>
      <c s="36">
        <f>ROUND(G18*H18,6)</f>
      </c>
      <c r="L18" s="38">
        <v>0</v>
      </c>
      <c s="32">
        <f>ROUND(ROUND(L18,2)*ROUND(G18,3),2)</f>
      </c>
      <c s="36" t="s">
        <v>970</v>
      </c>
      <c>
        <f>(M18*21)/100</f>
      </c>
      <c t="s">
        <v>28</v>
      </c>
    </row>
    <row r="19" spans="1:5" ht="12.75">
      <c r="A19" s="35" t="s">
        <v>56</v>
      </c>
      <c r="E19" s="39" t="s">
        <v>5</v>
      </c>
    </row>
    <row r="20" spans="1:5" ht="12.75">
      <c r="A20" s="35" t="s">
        <v>57</v>
      </c>
      <c r="E20" s="40" t="s">
        <v>3965</v>
      </c>
    </row>
    <row r="21" spans="1:5" ht="318.75">
      <c r="A21" t="s">
        <v>58</v>
      </c>
      <c r="E21" s="39" t="s">
        <v>3966</v>
      </c>
    </row>
    <row r="22" spans="1:13" ht="12.75">
      <c r="A22" t="s">
        <v>47</v>
      </c>
      <c r="C22" s="31" t="s">
        <v>28</v>
      </c>
      <c r="E22" s="33" t="s">
        <v>1411</v>
      </c>
      <c r="J22" s="32">
        <f>0</f>
      </c>
      <c s="32">
        <f>0</f>
      </c>
      <c s="32">
        <f>0+L23</f>
      </c>
      <c s="32">
        <f>0+M23</f>
      </c>
    </row>
    <row r="23" spans="1:16" ht="25.5">
      <c r="A23" t="s">
        <v>50</v>
      </c>
      <c s="34" t="s">
        <v>65</v>
      </c>
      <c s="34" t="s">
        <v>3967</v>
      </c>
      <c s="35" t="s">
        <v>5</v>
      </c>
      <c s="6" t="s">
        <v>3968</v>
      </c>
      <c s="36" t="s">
        <v>75</v>
      </c>
      <c s="37">
        <v>42</v>
      </c>
      <c s="36">
        <v>0</v>
      </c>
      <c s="36">
        <f>ROUND(G23*H23,6)</f>
      </c>
      <c r="L23" s="38">
        <v>0</v>
      </c>
      <c s="32">
        <f>ROUND(ROUND(L23,2)*ROUND(G23,3),2)</f>
      </c>
      <c s="36" t="s">
        <v>970</v>
      </c>
      <c>
        <f>(M23*21)/100</f>
      </c>
      <c t="s">
        <v>28</v>
      </c>
    </row>
    <row r="24" spans="1:5" ht="12.75">
      <c r="A24" s="35" t="s">
        <v>56</v>
      </c>
      <c r="E24" s="39" t="s">
        <v>3969</v>
      </c>
    </row>
    <row r="25" spans="1:5" ht="12.75">
      <c r="A25" s="35" t="s">
        <v>57</v>
      </c>
      <c r="E25" s="40" t="s">
        <v>3970</v>
      </c>
    </row>
    <row r="26" spans="1:5" ht="63.75">
      <c r="A26" t="s">
        <v>58</v>
      </c>
      <c r="E26" s="39" t="s">
        <v>3971</v>
      </c>
    </row>
    <row r="27" spans="1:13" ht="12.75">
      <c r="A27" t="s">
        <v>47</v>
      </c>
      <c r="C27" s="31" t="s">
        <v>26</v>
      </c>
      <c r="E27" s="33" t="s">
        <v>3302</v>
      </c>
      <c r="J27" s="32">
        <f>0</f>
      </c>
      <c s="32">
        <f>0</f>
      </c>
      <c s="32">
        <f>0+L28+L32</f>
      </c>
      <c s="32">
        <f>0+M28+M32</f>
      </c>
    </row>
    <row r="28" spans="1:16" ht="12.75">
      <c r="A28" t="s">
        <v>50</v>
      </c>
      <c s="34" t="s">
        <v>72</v>
      </c>
      <c s="34" t="s">
        <v>3972</v>
      </c>
      <c s="35" t="s">
        <v>5</v>
      </c>
      <c s="6" t="s">
        <v>3973</v>
      </c>
      <c s="36" t="s">
        <v>63</v>
      </c>
      <c s="37">
        <v>1.72</v>
      </c>
      <c s="36">
        <v>0</v>
      </c>
      <c s="36">
        <f>ROUND(G28*H28,6)</f>
      </c>
      <c r="L28" s="38">
        <v>0</v>
      </c>
      <c s="32">
        <f>ROUND(ROUND(L28,2)*ROUND(G28,3),2)</f>
      </c>
      <c s="36" t="s">
        <v>970</v>
      </c>
      <c>
        <f>(M28*21)/100</f>
      </c>
      <c t="s">
        <v>28</v>
      </c>
    </row>
    <row r="29" spans="1:5" ht="12.75">
      <c r="A29" s="35" t="s">
        <v>56</v>
      </c>
      <c r="E29" s="39" t="s">
        <v>5</v>
      </c>
    </row>
    <row r="30" spans="1:5" ht="12.75">
      <c r="A30" s="35" t="s">
        <v>57</v>
      </c>
      <c r="E30" s="40" t="s">
        <v>3974</v>
      </c>
    </row>
    <row r="31" spans="1:5" ht="382.5">
      <c r="A31" t="s">
        <v>58</v>
      </c>
      <c r="E31" s="39" t="s">
        <v>3975</v>
      </c>
    </row>
    <row r="32" spans="1:16" ht="12.75">
      <c r="A32" t="s">
        <v>50</v>
      </c>
      <c s="34" t="s">
        <v>27</v>
      </c>
      <c s="34" t="s">
        <v>3976</v>
      </c>
      <c s="35" t="s">
        <v>5</v>
      </c>
      <c s="6" t="s">
        <v>3977</v>
      </c>
      <c s="36" t="s">
        <v>557</v>
      </c>
      <c s="37">
        <v>0.13</v>
      </c>
      <c s="36">
        <v>0</v>
      </c>
      <c s="36">
        <f>ROUND(G32*H32,6)</f>
      </c>
      <c r="L32" s="38">
        <v>0</v>
      </c>
      <c s="32">
        <f>ROUND(ROUND(L32,2)*ROUND(G32,3),2)</f>
      </c>
      <c s="36" t="s">
        <v>970</v>
      </c>
      <c>
        <f>(M32*21)/100</f>
      </c>
      <c t="s">
        <v>28</v>
      </c>
    </row>
    <row r="33" spans="1:5" ht="12.75">
      <c r="A33" s="35" t="s">
        <v>56</v>
      </c>
      <c r="E33" s="39" t="s">
        <v>5</v>
      </c>
    </row>
    <row r="34" spans="1:5" ht="12.75">
      <c r="A34" s="35" t="s">
        <v>57</v>
      </c>
      <c r="E34" s="40" t="s">
        <v>3978</v>
      </c>
    </row>
    <row r="35" spans="1:5" ht="242.25">
      <c r="A35" t="s">
        <v>58</v>
      </c>
      <c r="E35" s="39" t="s">
        <v>3979</v>
      </c>
    </row>
    <row r="36" spans="1:13" ht="12.75">
      <c r="A36" t="s">
        <v>47</v>
      </c>
      <c r="C36" s="31" t="s">
        <v>65</v>
      </c>
      <c r="E36" s="33" t="s">
        <v>3308</v>
      </c>
      <c r="J36" s="32">
        <f>0</f>
      </c>
      <c s="32">
        <f>0</f>
      </c>
      <c s="32">
        <f>0+L37+L41</f>
      </c>
      <c s="32">
        <f>0+M37+M41</f>
      </c>
    </row>
    <row r="37" spans="1:16" ht="12.75">
      <c r="A37" t="s">
        <v>50</v>
      </c>
      <c s="34" t="s">
        <v>70</v>
      </c>
      <c s="34" t="s">
        <v>3878</v>
      </c>
      <c s="35" t="s">
        <v>5</v>
      </c>
      <c s="6" t="s">
        <v>3879</v>
      </c>
      <c s="36" t="s">
        <v>63</v>
      </c>
      <c s="37">
        <v>29</v>
      </c>
      <c s="36">
        <v>0</v>
      </c>
      <c s="36">
        <f>ROUND(G37*H37,6)</f>
      </c>
      <c r="L37" s="38">
        <v>0</v>
      </c>
      <c s="32">
        <f>ROUND(ROUND(L37,2)*ROUND(G37,3),2)</f>
      </c>
      <c s="36" t="s">
        <v>970</v>
      </c>
      <c>
        <f>(M37*21)/100</f>
      </c>
      <c t="s">
        <v>28</v>
      </c>
    </row>
    <row r="38" spans="1:5" ht="12.75">
      <c r="A38" s="35" t="s">
        <v>56</v>
      </c>
      <c r="E38" s="39" t="s">
        <v>5</v>
      </c>
    </row>
    <row r="39" spans="1:5" ht="63.75">
      <c r="A39" s="35" t="s">
        <v>57</v>
      </c>
      <c r="E39" s="40" t="s">
        <v>3980</v>
      </c>
    </row>
    <row r="40" spans="1:5" ht="369.75">
      <c r="A40" t="s">
        <v>58</v>
      </c>
      <c r="E40" s="39" t="s">
        <v>3981</v>
      </c>
    </row>
    <row r="41" spans="1:16" ht="12.75">
      <c r="A41" t="s">
        <v>50</v>
      </c>
      <c s="34" t="s">
        <v>83</v>
      </c>
      <c s="34" t="s">
        <v>3319</v>
      </c>
      <c s="35" t="s">
        <v>5</v>
      </c>
      <c s="6" t="s">
        <v>3320</v>
      </c>
      <c s="36" t="s">
        <v>63</v>
      </c>
      <c s="37">
        <v>44.4</v>
      </c>
      <c s="36">
        <v>0</v>
      </c>
      <c s="36">
        <f>ROUND(G41*H41,6)</f>
      </c>
      <c r="L41" s="38">
        <v>0</v>
      </c>
      <c s="32">
        <f>ROUND(ROUND(L41,2)*ROUND(G41,3),2)</f>
      </c>
      <c s="36" t="s">
        <v>970</v>
      </c>
      <c>
        <f>(M41*21)/100</f>
      </c>
      <c t="s">
        <v>28</v>
      </c>
    </row>
    <row r="42" spans="1:5" ht="12.75">
      <c r="A42" s="35" t="s">
        <v>56</v>
      </c>
      <c r="E42" s="39" t="s">
        <v>5</v>
      </c>
    </row>
    <row r="43" spans="1:5" ht="38.25">
      <c r="A43" s="35" t="s">
        <v>57</v>
      </c>
      <c r="E43" s="40" t="s">
        <v>3982</v>
      </c>
    </row>
    <row r="44" spans="1:5" ht="102">
      <c r="A44" t="s">
        <v>58</v>
      </c>
      <c r="E44" s="39" t="s">
        <v>3983</v>
      </c>
    </row>
    <row r="45" spans="1:13" ht="12.75">
      <c r="A45" t="s">
        <v>47</v>
      </c>
      <c r="C45" s="31" t="s">
        <v>27</v>
      </c>
      <c r="E45" s="33" t="s">
        <v>3984</v>
      </c>
      <c r="J45" s="32">
        <f>0</f>
      </c>
      <c s="32">
        <f>0</f>
      </c>
      <c s="32">
        <f>0+L46+L50+L54+L58+L62</f>
      </c>
      <c s="32">
        <f>0+M46+M50+M54+M58+M62</f>
      </c>
    </row>
    <row r="46" spans="1:16" ht="25.5">
      <c r="A46" t="s">
        <v>50</v>
      </c>
      <c s="34" t="s">
        <v>87</v>
      </c>
      <c s="34" t="s">
        <v>3985</v>
      </c>
      <c s="35" t="s">
        <v>5</v>
      </c>
      <c s="6" t="s">
        <v>3986</v>
      </c>
      <c s="36" t="s">
        <v>68</v>
      </c>
      <c s="37">
        <v>199</v>
      </c>
      <c s="36">
        <v>0</v>
      </c>
      <c s="36">
        <f>ROUND(G46*H46,6)</f>
      </c>
      <c r="L46" s="38">
        <v>0</v>
      </c>
      <c s="32">
        <f>ROUND(ROUND(L46,2)*ROUND(G46,3),2)</f>
      </c>
      <c s="36" t="s">
        <v>970</v>
      </c>
      <c>
        <f>(M46*21)/100</f>
      </c>
      <c t="s">
        <v>28</v>
      </c>
    </row>
    <row r="47" spans="1:5" ht="12.75">
      <c r="A47" s="35" t="s">
        <v>56</v>
      </c>
      <c r="E47" s="39" t="s">
        <v>5</v>
      </c>
    </row>
    <row r="48" spans="1:5" ht="25.5">
      <c r="A48" s="35" t="s">
        <v>57</v>
      </c>
      <c r="E48" s="40" t="s">
        <v>3987</v>
      </c>
    </row>
    <row r="49" spans="1:5" ht="76.5">
      <c r="A49" t="s">
        <v>58</v>
      </c>
      <c r="E49" s="39" t="s">
        <v>3988</v>
      </c>
    </row>
    <row r="50" spans="1:16" ht="25.5">
      <c r="A50" t="s">
        <v>50</v>
      </c>
      <c s="34" t="s">
        <v>91</v>
      </c>
      <c s="34" t="s">
        <v>3989</v>
      </c>
      <c s="35" t="s">
        <v>5</v>
      </c>
      <c s="6" t="s">
        <v>3990</v>
      </c>
      <c s="36" t="s">
        <v>68</v>
      </c>
      <c s="37">
        <v>199</v>
      </c>
      <c s="36">
        <v>0</v>
      </c>
      <c s="36">
        <f>ROUND(G50*H50,6)</f>
      </c>
      <c r="L50" s="38">
        <v>0</v>
      </c>
      <c s="32">
        <f>ROUND(ROUND(L50,2)*ROUND(G50,3),2)</f>
      </c>
      <c s="36" t="s">
        <v>970</v>
      </c>
      <c>
        <f>(M50*21)/100</f>
      </c>
      <c t="s">
        <v>28</v>
      </c>
    </row>
    <row r="51" spans="1:5" ht="12.75">
      <c r="A51" s="35" t="s">
        <v>56</v>
      </c>
      <c r="E51" s="39" t="s">
        <v>5</v>
      </c>
    </row>
    <row r="52" spans="1:5" ht="25.5">
      <c r="A52" s="35" t="s">
        <v>57</v>
      </c>
      <c r="E52" s="40" t="s">
        <v>3987</v>
      </c>
    </row>
    <row r="53" spans="1:5" ht="76.5">
      <c r="A53" t="s">
        <v>58</v>
      </c>
      <c r="E53" s="39" t="s">
        <v>3988</v>
      </c>
    </row>
    <row r="54" spans="1:16" ht="12.75">
      <c r="A54" t="s">
        <v>50</v>
      </c>
      <c s="34" t="s">
        <v>95</v>
      </c>
      <c s="34" t="s">
        <v>3991</v>
      </c>
      <c s="35" t="s">
        <v>5</v>
      </c>
      <c s="6" t="s">
        <v>3992</v>
      </c>
      <c s="36" t="s">
        <v>68</v>
      </c>
      <c s="37">
        <v>398</v>
      </c>
      <c s="36">
        <v>0</v>
      </c>
      <c s="36">
        <f>ROUND(G54*H54,6)</f>
      </c>
      <c r="L54" s="38">
        <v>0</v>
      </c>
      <c s="32">
        <f>ROUND(ROUND(L54,2)*ROUND(G54,3),2)</f>
      </c>
      <c s="36" t="s">
        <v>970</v>
      </c>
      <c>
        <f>(M54*21)/100</f>
      </c>
      <c t="s">
        <v>28</v>
      </c>
    </row>
    <row r="55" spans="1:5" ht="12.75">
      <c r="A55" s="35" t="s">
        <v>56</v>
      </c>
      <c r="E55" s="39" t="s">
        <v>5</v>
      </c>
    </row>
    <row r="56" spans="1:5" ht="12.75">
      <c r="A56" s="35" t="s">
        <v>57</v>
      </c>
      <c r="E56" s="40" t="s">
        <v>3993</v>
      </c>
    </row>
    <row r="57" spans="1:5" ht="76.5">
      <c r="A57" t="s">
        <v>58</v>
      </c>
      <c r="E57" s="39" t="s">
        <v>3988</v>
      </c>
    </row>
    <row r="58" spans="1:16" ht="12.75">
      <c r="A58" t="s">
        <v>50</v>
      </c>
      <c s="34" t="s">
        <v>99</v>
      </c>
      <c s="34" t="s">
        <v>3994</v>
      </c>
      <c s="35" t="s">
        <v>5</v>
      </c>
      <c s="6" t="s">
        <v>3995</v>
      </c>
      <c s="36" t="s">
        <v>79</v>
      </c>
      <c s="37">
        <v>30</v>
      </c>
      <c s="36">
        <v>0</v>
      </c>
      <c s="36">
        <f>ROUND(G58*H58,6)</f>
      </c>
      <c r="L58" s="38">
        <v>0</v>
      </c>
      <c s="32">
        <f>ROUND(ROUND(L58,2)*ROUND(G58,3),2)</f>
      </c>
      <c s="36" t="s">
        <v>970</v>
      </c>
      <c>
        <f>(M58*21)/100</f>
      </c>
      <c t="s">
        <v>28</v>
      </c>
    </row>
    <row r="59" spans="1:5" ht="12.75">
      <c r="A59" s="35" t="s">
        <v>56</v>
      </c>
      <c r="E59" s="39" t="s">
        <v>5</v>
      </c>
    </row>
    <row r="60" spans="1:5" ht="12.75">
      <c r="A60" s="35" t="s">
        <v>57</v>
      </c>
      <c r="E60" s="40" t="s">
        <v>1677</v>
      </c>
    </row>
    <row r="61" spans="1:5" ht="76.5">
      <c r="A61" t="s">
        <v>58</v>
      </c>
      <c r="E61" s="39" t="s">
        <v>3996</v>
      </c>
    </row>
    <row r="62" spans="1:16" ht="12.75">
      <c r="A62" t="s">
        <v>50</v>
      </c>
      <c s="34" t="s">
        <v>103</v>
      </c>
      <c s="34" t="s">
        <v>3997</v>
      </c>
      <c s="35" t="s">
        <v>5</v>
      </c>
      <c s="6" t="s">
        <v>3998</v>
      </c>
      <c s="36" t="s">
        <v>79</v>
      </c>
      <c s="37">
        <v>33</v>
      </c>
      <c s="36">
        <v>0</v>
      </c>
      <c s="36">
        <f>ROUND(G62*H62,6)</f>
      </c>
      <c r="L62" s="38">
        <v>0</v>
      </c>
      <c s="32">
        <f>ROUND(ROUND(L62,2)*ROUND(G62,3),2)</f>
      </c>
      <c s="36" t="s">
        <v>970</v>
      </c>
      <c>
        <f>(M62*21)/100</f>
      </c>
      <c t="s">
        <v>28</v>
      </c>
    </row>
    <row r="63" spans="1:5" ht="12.75">
      <c r="A63" s="35" t="s">
        <v>56</v>
      </c>
      <c r="E63" s="39" t="s">
        <v>5</v>
      </c>
    </row>
    <row r="64" spans="1:5" ht="12.75">
      <c r="A64" s="35" t="s">
        <v>57</v>
      </c>
      <c r="E64" s="40" t="s">
        <v>5</v>
      </c>
    </row>
    <row r="65" spans="1:5" ht="76.5">
      <c r="A65" t="s">
        <v>58</v>
      </c>
      <c r="E65" s="39" t="s">
        <v>3996</v>
      </c>
    </row>
    <row r="66" spans="1:13" ht="12.75">
      <c r="A66" t="s">
        <v>47</v>
      </c>
      <c r="C66" s="31" t="s">
        <v>70</v>
      </c>
      <c r="E66" s="33" t="s">
        <v>71</v>
      </c>
      <c r="J66" s="32">
        <f>0</f>
      </c>
      <c s="32">
        <f>0</f>
      </c>
      <c s="32">
        <f>0+L67</f>
      </c>
      <c s="32">
        <f>0+M67</f>
      </c>
    </row>
    <row r="67" spans="1:16" ht="12.75">
      <c r="A67" t="s">
        <v>50</v>
      </c>
      <c s="34" t="s">
        <v>107</v>
      </c>
      <c s="34" t="s">
        <v>3999</v>
      </c>
      <c s="35" t="s">
        <v>5</v>
      </c>
      <c s="6" t="s">
        <v>4000</v>
      </c>
      <c s="36" t="s">
        <v>68</v>
      </c>
      <c s="37">
        <v>86.32</v>
      </c>
      <c s="36">
        <v>0</v>
      </c>
      <c s="36">
        <f>ROUND(G67*H67,6)</f>
      </c>
      <c r="L67" s="38">
        <v>0</v>
      </c>
      <c s="32">
        <f>ROUND(ROUND(L67,2)*ROUND(G67,3),2)</f>
      </c>
      <c s="36" t="s">
        <v>970</v>
      </c>
      <c>
        <f>(M67*21)/100</f>
      </c>
      <c t="s">
        <v>28</v>
      </c>
    </row>
    <row r="68" spans="1:5" ht="12.75">
      <c r="A68" s="35" t="s">
        <v>56</v>
      </c>
      <c r="E68" s="39" t="s">
        <v>4001</v>
      </c>
    </row>
    <row r="69" spans="1:5" ht="12.75">
      <c r="A69" s="35" t="s">
        <v>57</v>
      </c>
      <c r="E69" s="40" t="s">
        <v>4002</v>
      </c>
    </row>
    <row r="70" spans="1:5" ht="51">
      <c r="A70" t="s">
        <v>58</v>
      </c>
      <c r="E70" s="39" t="s">
        <v>3923</v>
      </c>
    </row>
    <row r="71" spans="1:13" ht="12.75">
      <c r="A71" t="s">
        <v>47</v>
      </c>
      <c r="C71" s="31" t="s">
        <v>87</v>
      </c>
      <c r="E71" s="33" t="s">
        <v>1506</v>
      </c>
      <c r="J71" s="32">
        <f>0</f>
      </c>
      <c s="32">
        <f>0</f>
      </c>
      <c s="32">
        <f>0+L72+L76+L80+L84</f>
      </c>
      <c s="32">
        <f>0+M72+M76+M80+M84</f>
      </c>
    </row>
    <row r="72" spans="1:16" ht="12.75">
      <c r="A72" t="s">
        <v>50</v>
      </c>
      <c s="34" t="s">
        <v>112</v>
      </c>
      <c s="34" t="s">
        <v>4003</v>
      </c>
      <c s="35" t="s">
        <v>5</v>
      </c>
      <c s="6" t="s">
        <v>4004</v>
      </c>
      <c s="36" t="s">
        <v>79</v>
      </c>
      <c s="37">
        <v>33.6</v>
      </c>
      <c s="36">
        <v>0</v>
      </c>
      <c s="36">
        <f>ROUND(G72*H72,6)</f>
      </c>
      <c r="L72" s="38">
        <v>0</v>
      </c>
      <c s="32">
        <f>ROUND(ROUND(L72,2)*ROUND(G72,3),2)</f>
      </c>
      <c s="36" t="s">
        <v>970</v>
      </c>
      <c>
        <f>(M72*21)/100</f>
      </c>
      <c t="s">
        <v>28</v>
      </c>
    </row>
    <row r="73" spans="1:5" ht="12.75">
      <c r="A73" s="35" t="s">
        <v>56</v>
      </c>
      <c r="E73" s="39" t="s">
        <v>5</v>
      </c>
    </row>
    <row r="74" spans="1:5" ht="12.75">
      <c r="A74" s="35" t="s">
        <v>57</v>
      </c>
      <c r="E74" s="40" t="s">
        <v>4005</v>
      </c>
    </row>
    <row r="75" spans="1:5" ht="63.75">
      <c r="A75" t="s">
        <v>58</v>
      </c>
      <c r="E75" s="39" t="s">
        <v>4006</v>
      </c>
    </row>
    <row r="76" spans="1:16" ht="12.75">
      <c r="A76" t="s">
        <v>50</v>
      </c>
      <c s="34" t="s">
        <v>116</v>
      </c>
      <c s="34" t="s">
        <v>4007</v>
      </c>
      <c s="35" t="s">
        <v>5</v>
      </c>
      <c s="6" t="s">
        <v>4008</v>
      </c>
      <c s="36" t="s">
        <v>79</v>
      </c>
      <c s="37">
        <v>13</v>
      </c>
      <c s="36">
        <v>0</v>
      </c>
      <c s="36">
        <f>ROUND(G76*H76,6)</f>
      </c>
      <c r="L76" s="38">
        <v>0</v>
      </c>
      <c s="32">
        <f>ROUND(ROUND(L76,2)*ROUND(G76,3),2)</f>
      </c>
      <c s="36" t="s">
        <v>970</v>
      </c>
      <c>
        <f>(M76*21)/100</f>
      </c>
      <c t="s">
        <v>28</v>
      </c>
    </row>
    <row r="77" spans="1:5" ht="12.75">
      <c r="A77" s="35" t="s">
        <v>56</v>
      </c>
      <c r="E77" s="39" t="s">
        <v>5</v>
      </c>
    </row>
    <row r="78" spans="1:5" ht="12.75">
      <c r="A78" s="35" t="s">
        <v>57</v>
      </c>
      <c r="E78" s="40" t="s">
        <v>4009</v>
      </c>
    </row>
    <row r="79" spans="1:5" ht="89.25">
      <c r="A79" t="s">
        <v>58</v>
      </c>
      <c r="E79" s="39" t="s">
        <v>4010</v>
      </c>
    </row>
    <row r="80" spans="1:16" ht="12.75">
      <c r="A80" t="s">
        <v>50</v>
      </c>
      <c s="34" t="s">
        <v>119</v>
      </c>
      <c s="34" t="s">
        <v>4011</v>
      </c>
      <c s="35" t="s">
        <v>5</v>
      </c>
      <c s="6" t="s">
        <v>4012</v>
      </c>
      <c s="36" t="s">
        <v>68</v>
      </c>
      <c s="37">
        <v>398</v>
      </c>
      <c s="36">
        <v>0</v>
      </c>
      <c s="36">
        <f>ROUND(G80*H80,6)</f>
      </c>
      <c r="L80" s="38">
        <v>0</v>
      </c>
      <c s="32">
        <f>ROUND(ROUND(L80,2)*ROUND(G80,3),2)</f>
      </c>
      <c s="36" t="s">
        <v>970</v>
      </c>
      <c>
        <f>(M80*21)/100</f>
      </c>
      <c t="s">
        <v>28</v>
      </c>
    </row>
    <row r="81" spans="1:5" ht="12.75">
      <c r="A81" s="35" t="s">
        <v>56</v>
      </c>
      <c r="E81" s="39" t="s">
        <v>5</v>
      </c>
    </row>
    <row r="82" spans="1:5" ht="12.75">
      <c r="A82" s="35" t="s">
        <v>57</v>
      </c>
      <c r="E82" s="40" t="s">
        <v>3993</v>
      </c>
    </row>
    <row r="83" spans="1:5" ht="25.5">
      <c r="A83" t="s">
        <v>58</v>
      </c>
      <c r="E83" s="39" t="s">
        <v>4013</v>
      </c>
    </row>
    <row r="84" spans="1:16" ht="12.75">
      <c r="A84" t="s">
        <v>50</v>
      </c>
      <c s="34" t="s">
        <v>122</v>
      </c>
      <c s="34" t="s">
        <v>4014</v>
      </c>
      <c s="35" t="s">
        <v>5</v>
      </c>
      <c s="6" t="s">
        <v>4015</v>
      </c>
      <c s="36" t="s">
        <v>63</v>
      </c>
      <c s="37">
        <v>52.44</v>
      </c>
      <c s="36">
        <v>0</v>
      </c>
      <c s="36">
        <f>ROUND(G84*H84,6)</f>
      </c>
      <c r="L84" s="38">
        <v>0</v>
      </c>
      <c s="32">
        <f>ROUND(ROUND(L84,2)*ROUND(G84,3),2)</f>
      </c>
      <c s="36" t="s">
        <v>970</v>
      </c>
      <c>
        <f>(M84*21)/100</f>
      </c>
      <c t="s">
        <v>28</v>
      </c>
    </row>
    <row r="85" spans="1:5" ht="12.75">
      <c r="A85" s="35" t="s">
        <v>56</v>
      </c>
      <c r="E85" s="39" t="s">
        <v>5</v>
      </c>
    </row>
    <row r="86" spans="1:5" ht="38.25">
      <c r="A86" s="35" t="s">
        <v>57</v>
      </c>
      <c r="E86" s="40" t="s">
        <v>4016</v>
      </c>
    </row>
    <row r="87" spans="1:5" ht="114.75">
      <c r="A87" t="s">
        <v>58</v>
      </c>
      <c r="E87" s="39" t="s">
        <v>3519</v>
      </c>
    </row>
    <row r="88" spans="1:13" ht="12.75">
      <c r="A88" t="s">
        <v>47</v>
      </c>
      <c r="C88" s="31" t="s">
        <v>551</v>
      </c>
      <c r="E88" s="33" t="s">
        <v>552</v>
      </c>
      <c r="J88" s="32">
        <f>0</f>
      </c>
      <c s="32">
        <f>0</f>
      </c>
      <c s="32">
        <f>0+L89</f>
      </c>
      <c s="32">
        <f>0+M89</f>
      </c>
    </row>
    <row r="89" spans="1:16" ht="38.25">
      <c r="A89" t="s">
        <v>50</v>
      </c>
      <c s="34" t="s">
        <v>126</v>
      </c>
      <c s="34" t="s">
        <v>3483</v>
      </c>
      <c s="35" t="s">
        <v>555</v>
      </c>
      <c s="6" t="s">
        <v>3484</v>
      </c>
      <c s="36" t="s">
        <v>557</v>
      </c>
      <c s="37">
        <v>312</v>
      </c>
      <c s="36">
        <v>0</v>
      </c>
      <c s="36">
        <f>ROUND(G89*H89,6)</f>
      </c>
      <c r="L89" s="38">
        <v>0</v>
      </c>
      <c s="32">
        <f>ROUND(ROUND(L89,2)*ROUND(G89,3),2)</f>
      </c>
      <c s="36" t="s">
        <v>55</v>
      </c>
      <c>
        <f>(M89*21)/100</f>
      </c>
      <c t="s">
        <v>28</v>
      </c>
    </row>
    <row r="90" spans="1:5" ht="12.75">
      <c r="A90" s="35" t="s">
        <v>56</v>
      </c>
      <c r="E90" s="39" t="s">
        <v>558</v>
      </c>
    </row>
    <row r="91" spans="1:5" ht="114.75">
      <c r="A91" s="35" t="s">
        <v>57</v>
      </c>
      <c r="E91" s="40" t="s">
        <v>4017</v>
      </c>
    </row>
    <row r="92" spans="1:5" ht="165.75">
      <c r="A92" t="s">
        <v>58</v>
      </c>
      <c r="E92"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3812</v>
      </c>
      <c s="41">
        <f>Rekapitulace!C57</f>
      </c>
      <c s="20" t="s">
        <v>0</v>
      </c>
      <c t="s">
        <v>23</v>
      </c>
      <c t="s">
        <v>28</v>
      </c>
    </row>
    <row r="4" spans="1:16" ht="32" customHeight="1">
      <c r="A4" s="24" t="s">
        <v>20</v>
      </c>
      <c s="25" t="s">
        <v>29</v>
      </c>
      <c s="27" t="s">
        <v>3812</v>
      </c>
      <c r="E4" s="26" t="s">
        <v>3813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COUNTIFS(L8:L117,"=0",A8:A117,"P")+COUNTIFS(L8:L117,"",A8:A117,"P")+SUM(Q8:Q117)</f>
      </c>
    </row>
    <row r="8" spans="1:13" ht="12.75">
      <c r="A8" t="s">
        <v>45</v>
      </c>
      <c r="C8" s="28" t="s">
        <v>4020</v>
      </c>
      <c r="E8" s="30" t="s">
        <v>4019</v>
      </c>
      <c r="J8" s="29">
        <f>0+J9+J14+J27+J40+J57+J74+J87+J108</f>
      </c>
      <c s="29">
        <f>0+K9+K14+K27+K40+K57+K74+K87+K108</f>
      </c>
      <c s="29">
        <f>0+L9+L14+L27+L40+L57+L74+L87+L108</f>
      </c>
      <c s="29">
        <f>0+M9+M14+M27+M40+M57+M74+M87+M108</f>
      </c>
    </row>
    <row r="9" spans="1:13" ht="12.75">
      <c r="A9" t="s">
        <v>47</v>
      </c>
      <c r="C9" s="31" t="s">
        <v>51</v>
      </c>
      <c r="E9" s="33" t="s">
        <v>60</v>
      </c>
      <c r="J9" s="32">
        <f>0</f>
      </c>
      <c s="32">
        <f>0</f>
      </c>
      <c s="32">
        <f>0+L10</f>
      </c>
      <c s="32">
        <f>0+M10</f>
      </c>
    </row>
    <row r="10" spans="1:16" ht="12.75">
      <c r="A10" t="s">
        <v>50</v>
      </c>
      <c s="34" t="s">
        <v>51</v>
      </c>
      <c s="34" t="s">
        <v>3822</v>
      </c>
      <c s="35" t="s">
        <v>5</v>
      </c>
      <c s="6" t="s">
        <v>3823</v>
      </c>
      <c s="36" t="s">
        <v>63</v>
      </c>
      <c s="37">
        <v>166.754</v>
      </c>
      <c s="36">
        <v>0</v>
      </c>
      <c s="36">
        <f>ROUND(G10*H10,6)</f>
      </c>
      <c r="L10" s="38">
        <v>0</v>
      </c>
      <c s="32">
        <f>ROUND(ROUND(L10,2)*ROUND(G10,3),2)</f>
      </c>
      <c s="36" t="s">
        <v>970</v>
      </c>
      <c>
        <f>(M10*21)/100</f>
      </c>
      <c t="s">
        <v>28</v>
      </c>
    </row>
    <row r="11" spans="1:5" ht="12.75">
      <c r="A11" s="35" t="s">
        <v>56</v>
      </c>
      <c r="E11" s="39" t="s">
        <v>5</v>
      </c>
    </row>
    <row r="12" spans="1:5" ht="38.25">
      <c r="A12" s="35" t="s">
        <v>57</v>
      </c>
      <c r="E12" s="40" t="s">
        <v>4021</v>
      </c>
    </row>
    <row r="13" spans="1:5" ht="344.25">
      <c r="A13" t="s">
        <v>58</v>
      </c>
      <c r="E13" s="39" t="s">
        <v>4022</v>
      </c>
    </row>
    <row r="14" spans="1:13" ht="12.75">
      <c r="A14" t="s">
        <v>47</v>
      </c>
      <c r="C14" s="31" t="s">
        <v>28</v>
      </c>
      <c r="E14" s="33" t="s">
        <v>1411</v>
      </c>
      <c r="J14" s="32">
        <f>0</f>
      </c>
      <c s="32">
        <f>0</f>
      </c>
      <c s="32">
        <f>0+L15+L19+L23</f>
      </c>
      <c s="32">
        <f>0+M15+M19+M23</f>
      </c>
    </row>
    <row r="15" spans="1:16" ht="12.75">
      <c r="A15" t="s">
        <v>50</v>
      </c>
      <c s="34" t="s">
        <v>28</v>
      </c>
      <c s="34" t="s">
        <v>3840</v>
      </c>
      <c s="35" t="s">
        <v>5</v>
      </c>
      <c s="6" t="s">
        <v>3841</v>
      </c>
      <c s="36" t="s">
        <v>79</v>
      </c>
      <c s="37">
        <v>25.6</v>
      </c>
      <c s="36">
        <v>0</v>
      </c>
      <c s="36">
        <f>ROUND(G15*H15,6)</f>
      </c>
      <c r="L15" s="38">
        <v>0</v>
      </c>
      <c s="32">
        <f>ROUND(ROUND(L15,2)*ROUND(G15,3),2)</f>
      </c>
      <c s="36" t="s">
        <v>970</v>
      </c>
      <c>
        <f>(M15*21)/100</f>
      </c>
      <c t="s">
        <v>28</v>
      </c>
    </row>
    <row r="16" spans="1:5" ht="12.75">
      <c r="A16" s="35" t="s">
        <v>56</v>
      </c>
      <c r="E16" s="39" t="s">
        <v>5</v>
      </c>
    </row>
    <row r="17" spans="1:5" ht="12.75">
      <c r="A17" s="35" t="s">
        <v>57</v>
      </c>
      <c r="E17" s="40" t="s">
        <v>4023</v>
      </c>
    </row>
    <row r="18" spans="1:5" ht="165.75">
      <c r="A18" t="s">
        <v>58</v>
      </c>
      <c r="E18" s="39" t="s">
        <v>4024</v>
      </c>
    </row>
    <row r="19" spans="1:16" ht="12.75">
      <c r="A19" t="s">
        <v>50</v>
      </c>
      <c s="34" t="s">
        <v>26</v>
      </c>
      <c s="34" t="s">
        <v>4025</v>
      </c>
      <c s="35" t="s">
        <v>5</v>
      </c>
      <c s="6" t="s">
        <v>4026</v>
      </c>
      <c s="36" t="s">
        <v>68</v>
      </c>
      <c s="37">
        <v>17.2</v>
      </c>
      <c s="36">
        <v>0</v>
      </c>
      <c s="36">
        <f>ROUND(G19*H19,6)</f>
      </c>
      <c r="L19" s="38">
        <v>0</v>
      </c>
      <c s="32">
        <f>ROUND(ROUND(L19,2)*ROUND(G19,3),2)</f>
      </c>
      <c s="36" t="s">
        <v>970</v>
      </c>
      <c>
        <f>(M19*21)/100</f>
      </c>
      <c t="s">
        <v>28</v>
      </c>
    </row>
    <row r="20" spans="1:5" ht="25.5">
      <c r="A20" s="35" t="s">
        <v>56</v>
      </c>
      <c r="E20" s="39" t="s">
        <v>4027</v>
      </c>
    </row>
    <row r="21" spans="1:5" ht="12.75">
      <c r="A21" s="35" t="s">
        <v>57</v>
      </c>
      <c r="E21" s="40" t="s">
        <v>4028</v>
      </c>
    </row>
    <row r="22" spans="1:5" ht="102">
      <c r="A22" t="s">
        <v>58</v>
      </c>
      <c r="E22" s="39" t="s">
        <v>4029</v>
      </c>
    </row>
    <row r="23" spans="1:16" ht="25.5">
      <c r="A23" t="s">
        <v>50</v>
      </c>
      <c s="34" t="s">
        <v>65</v>
      </c>
      <c s="34" t="s">
        <v>4030</v>
      </c>
      <c s="35" t="s">
        <v>5</v>
      </c>
      <c s="6" t="s">
        <v>4031</v>
      </c>
      <c s="36" t="s">
        <v>75</v>
      </c>
      <c s="37">
        <v>400</v>
      </c>
      <c s="36">
        <v>0</v>
      </c>
      <c s="36">
        <f>ROUND(G23*H23,6)</f>
      </c>
      <c r="L23" s="38">
        <v>0</v>
      </c>
      <c s="32">
        <f>ROUND(ROUND(L23,2)*ROUND(G23,3),2)</f>
      </c>
      <c s="36" t="s">
        <v>970</v>
      </c>
      <c>
        <f>(M23*21)/100</f>
      </c>
      <c t="s">
        <v>28</v>
      </c>
    </row>
    <row r="24" spans="1:5" ht="12.75">
      <c r="A24" s="35" t="s">
        <v>56</v>
      </c>
      <c r="E24" s="39" t="s">
        <v>4032</v>
      </c>
    </row>
    <row r="25" spans="1:5" ht="12.75">
      <c r="A25" s="35" t="s">
        <v>57</v>
      </c>
      <c r="E25" s="40" t="s">
        <v>5</v>
      </c>
    </row>
    <row r="26" spans="1:5" ht="63.75">
      <c r="A26" t="s">
        <v>58</v>
      </c>
      <c r="E26" s="39" t="s">
        <v>3971</v>
      </c>
    </row>
    <row r="27" spans="1:13" ht="12.75">
      <c r="A27" t="s">
        <v>47</v>
      </c>
      <c r="C27" s="31" t="s">
        <v>26</v>
      </c>
      <c r="E27" s="33" t="s">
        <v>3302</v>
      </c>
      <c r="J27" s="32">
        <f>0</f>
      </c>
      <c s="32">
        <f>0</f>
      </c>
      <c s="32">
        <f>0+L28+L32+L36</f>
      </c>
      <c s="32">
        <f>0+M28+M32+M36</f>
      </c>
    </row>
    <row r="28" spans="1:16" ht="12.75">
      <c r="A28" t="s">
        <v>50</v>
      </c>
      <c s="34" t="s">
        <v>72</v>
      </c>
      <c s="34" t="s">
        <v>3972</v>
      </c>
      <c s="35" t="s">
        <v>5</v>
      </c>
      <c s="6" t="s">
        <v>3973</v>
      </c>
      <c s="36" t="s">
        <v>63</v>
      </c>
      <c s="37">
        <v>9.494</v>
      </c>
      <c s="36">
        <v>0</v>
      </c>
      <c s="36">
        <f>ROUND(G28*H28,6)</f>
      </c>
      <c r="L28" s="38">
        <v>0</v>
      </c>
      <c s="32">
        <f>ROUND(ROUND(L28,2)*ROUND(G28,3),2)</f>
      </c>
      <c s="36" t="s">
        <v>970</v>
      </c>
      <c>
        <f>(M28*21)/100</f>
      </c>
      <c t="s">
        <v>28</v>
      </c>
    </row>
    <row r="29" spans="1:5" ht="12.75">
      <c r="A29" s="35" t="s">
        <v>56</v>
      </c>
      <c r="E29" s="39" t="s">
        <v>4033</v>
      </c>
    </row>
    <row r="30" spans="1:5" ht="12.75">
      <c r="A30" s="35" t="s">
        <v>57</v>
      </c>
      <c r="E30" s="40" t="s">
        <v>4034</v>
      </c>
    </row>
    <row r="31" spans="1:5" ht="382.5">
      <c r="A31" t="s">
        <v>58</v>
      </c>
      <c r="E31" s="39" t="s">
        <v>3975</v>
      </c>
    </row>
    <row r="32" spans="1:16" ht="12.75">
      <c r="A32" t="s">
        <v>50</v>
      </c>
      <c s="34" t="s">
        <v>27</v>
      </c>
      <c s="34" t="s">
        <v>3976</v>
      </c>
      <c s="35" t="s">
        <v>5</v>
      </c>
      <c s="6" t="s">
        <v>3977</v>
      </c>
      <c s="36" t="s">
        <v>557</v>
      </c>
      <c s="37">
        <v>1.057</v>
      </c>
      <c s="36">
        <v>0</v>
      </c>
      <c s="36">
        <f>ROUND(G32*H32,6)</f>
      </c>
      <c r="L32" s="38">
        <v>0</v>
      </c>
      <c s="32">
        <f>ROUND(ROUND(L32,2)*ROUND(G32,3),2)</f>
      </c>
      <c s="36" t="s">
        <v>970</v>
      </c>
      <c>
        <f>(M32*21)/100</f>
      </c>
      <c t="s">
        <v>28</v>
      </c>
    </row>
    <row r="33" spans="1:5" ht="12.75">
      <c r="A33" s="35" t="s">
        <v>56</v>
      </c>
      <c r="E33" s="39" t="s">
        <v>4033</v>
      </c>
    </row>
    <row r="34" spans="1:5" ht="12.75">
      <c r="A34" s="35" t="s">
        <v>57</v>
      </c>
      <c r="E34" s="40" t="s">
        <v>5</v>
      </c>
    </row>
    <row r="35" spans="1:5" ht="242.25">
      <c r="A35" t="s">
        <v>58</v>
      </c>
      <c r="E35" s="39" t="s">
        <v>4035</v>
      </c>
    </row>
    <row r="36" spans="1:16" ht="12.75">
      <c r="A36" t="s">
        <v>50</v>
      </c>
      <c s="34" t="s">
        <v>70</v>
      </c>
      <c s="34" t="s">
        <v>3589</v>
      </c>
      <c s="35" t="s">
        <v>5</v>
      </c>
      <c s="6" t="s">
        <v>3590</v>
      </c>
      <c s="36" t="s">
        <v>2357</v>
      </c>
      <c s="37">
        <v>1546.77</v>
      </c>
      <c s="36">
        <v>0</v>
      </c>
      <c s="36">
        <f>ROUND(G36*H36,6)</f>
      </c>
      <c r="L36" s="38">
        <v>0</v>
      </c>
      <c s="32">
        <f>ROUND(ROUND(L36,2)*ROUND(G36,3),2)</f>
      </c>
      <c s="36" t="s">
        <v>970</v>
      </c>
      <c>
        <f>(M36*21)/100</f>
      </c>
      <c t="s">
        <v>28</v>
      </c>
    </row>
    <row r="37" spans="1:5" ht="12.75">
      <c r="A37" s="35" t="s">
        <v>56</v>
      </c>
      <c r="E37" s="39" t="s">
        <v>4036</v>
      </c>
    </row>
    <row r="38" spans="1:5" ht="25.5">
      <c r="A38" s="35" t="s">
        <v>57</v>
      </c>
      <c r="E38" s="40" t="s">
        <v>4037</v>
      </c>
    </row>
    <row r="39" spans="1:5" ht="306">
      <c r="A39" t="s">
        <v>58</v>
      </c>
      <c r="E39" s="39" t="s">
        <v>4038</v>
      </c>
    </row>
    <row r="40" spans="1:13" ht="12.75">
      <c r="A40" t="s">
        <v>47</v>
      </c>
      <c r="C40" s="31" t="s">
        <v>65</v>
      </c>
      <c r="E40" s="33" t="s">
        <v>3308</v>
      </c>
      <c r="J40" s="32">
        <f>0</f>
      </c>
      <c s="32">
        <f>0</f>
      </c>
      <c s="32">
        <f>0+L41+L45+L49+L53</f>
      </c>
      <c s="32">
        <f>0+M41+M45+M49+M53</f>
      </c>
    </row>
    <row r="41" spans="1:16" ht="12.75">
      <c r="A41" t="s">
        <v>50</v>
      </c>
      <c s="34" t="s">
        <v>83</v>
      </c>
      <c s="34" t="s">
        <v>4039</v>
      </c>
      <c s="35" t="s">
        <v>5</v>
      </c>
      <c s="6" t="s">
        <v>4040</v>
      </c>
      <c s="36" t="s">
        <v>63</v>
      </c>
      <c s="37">
        <v>54.17</v>
      </c>
      <c s="36">
        <v>0</v>
      </c>
      <c s="36">
        <f>ROUND(G41*H41,6)</f>
      </c>
      <c r="L41" s="38">
        <v>0</v>
      </c>
      <c s="32">
        <f>ROUND(ROUND(L41,2)*ROUND(G41,3),2)</f>
      </c>
      <c s="36" t="s">
        <v>970</v>
      </c>
      <c>
        <f>(M41*21)/100</f>
      </c>
      <c t="s">
        <v>28</v>
      </c>
    </row>
    <row r="42" spans="1:5" ht="12.75">
      <c r="A42" s="35" t="s">
        <v>56</v>
      </c>
      <c r="E42" s="39" t="s">
        <v>4041</v>
      </c>
    </row>
    <row r="43" spans="1:5" ht="12.75">
      <c r="A43" s="35" t="s">
        <v>57</v>
      </c>
      <c r="E43" s="40" t="s">
        <v>5</v>
      </c>
    </row>
    <row r="44" spans="1:5" ht="229.5">
      <c r="A44" t="s">
        <v>58</v>
      </c>
      <c r="E44" s="39" t="s">
        <v>4042</v>
      </c>
    </row>
    <row r="45" spans="1:16" ht="12.75">
      <c r="A45" t="s">
        <v>50</v>
      </c>
      <c s="34" t="s">
        <v>87</v>
      </c>
      <c s="34" t="s">
        <v>4043</v>
      </c>
      <c s="35" t="s">
        <v>5</v>
      </c>
      <c s="6" t="s">
        <v>4044</v>
      </c>
      <c s="36" t="s">
        <v>557</v>
      </c>
      <c s="37">
        <v>6.506</v>
      </c>
      <c s="36">
        <v>0</v>
      </c>
      <c s="36">
        <f>ROUND(G45*H45,6)</f>
      </c>
      <c r="L45" s="38">
        <v>0</v>
      </c>
      <c s="32">
        <f>ROUND(ROUND(L45,2)*ROUND(G45,3),2)</f>
      </c>
      <c s="36" t="s">
        <v>970</v>
      </c>
      <c>
        <f>(M45*21)/100</f>
      </c>
      <c t="s">
        <v>28</v>
      </c>
    </row>
    <row r="46" spans="1:5" ht="12.75">
      <c r="A46" s="35" t="s">
        <v>56</v>
      </c>
      <c r="E46" s="39" t="s">
        <v>4045</v>
      </c>
    </row>
    <row r="47" spans="1:5" ht="12.75">
      <c r="A47" s="35" t="s">
        <v>57</v>
      </c>
      <c r="E47" s="40" t="s">
        <v>4046</v>
      </c>
    </row>
    <row r="48" spans="1:5" ht="267.75">
      <c r="A48" t="s">
        <v>58</v>
      </c>
      <c r="E48" s="39" t="s">
        <v>4047</v>
      </c>
    </row>
    <row r="49" spans="1:16" ht="12.75">
      <c r="A49" t="s">
        <v>50</v>
      </c>
      <c s="34" t="s">
        <v>91</v>
      </c>
      <c s="34" t="s">
        <v>3878</v>
      </c>
      <c s="35" t="s">
        <v>5</v>
      </c>
      <c s="6" t="s">
        <v>3879</v>
      </c>
      <c s="36" t="s">
        <v>63</v>
      </c>
      <c s="37">
        <v>11.44</v>
      </c>
      <c s="36">
        <v>0</v>
      </c>
      <c s="36">
        <f>ROUND(G49*H49,6)</f>
      </c>
      <c r="L49" s="38">
        <v>0</v>
      </c>
      <c s="32">
        <f>ROUND(ROUND(L49,2)*ROUND(G49,3),2)</f>
      </c>
      <c s="36" t="s">
        <v>970</v>
      </c>
      <c>
        <f>(M49*21)/100</f>
      </c>
      <c t="s">
        <v>28</v>
      </c>
    </row>
    <row r="50" spans="1:5" ht="12.75">
      <c r="A50" s="35" t="s">
        <v>56</v>
      </c>
      <c r="E50" s="39" t="s">
        <v>5</v>
      </c>
    </row>
    <row r="51" spans="1:5" ht="12.75">
      <c r="A51" s="35" t="s">
        <v>57</v>
      </c>
      <c r="E51" s="40" t="s">
        <v>4048</v>
      </c>
    </row>
    <row r="52" spans="1:5" ht="369.75">
      <c r="A52" t="s">
        <v>58</v>
      </c>
      <c r="E52" s="39" t="s">
        <v>3981</v>
      </c>
    </row>
    <row r="53" spans="1:16" ht="12.75">
      <c r="A53" t="s">
        <v>50</v>
      </c>
      <c s="34" t="s">
        <v>95</v>
      </c>
      <c s="34" t="s">
        <v>3314</v>
      </c>
      <c s="35" t="s">
        <v>5</v>
      </c>
      <c s="6" t="s">
        <v>3315</v>
      </c>
      <c s="36" t="s">
        <v>63</v>
      </c>
      <c s="37">
        <v>1.04</v>
      </c>
      <c s="36">
        <v>0</v>
      </c>
      <c s="36">
        <f>ROUND(G53*H53,6)</f>
      </c>
      <c r="L53" s="38">
        <v>0</v>
      </c>
      <c s="32">
        <f>ROUND(ROUND(L53,2)*ROUND(G53,3),2)</f>
      </c>
      <c s="36" t="s">
        <v>970</v>
      </c>
      <c>
        <f>(M53*21)/100</f>
      </c>
      <c t="s">
        <v>28</v>
      </c>
    </row>
    <row r="54" spans="1:5" ht="12.75">
      <c r="A54" s="35" t="s">
        <v>56</v>
      </c>
      <c r="E54" s="39" t="s">
        <v>5</v>
      </c>
    </row>
    <row r="55" spans="1:5" ht="12.75">
      <c r="A55" s="35" t="s">
        <v>57</v>
      </c>
      <c r="E55" s="40" t="s">
        <v>4049</v>
      </c>
    </row>
    <row r="56" spans="1:5" ht="38.25">
      <c r="A56" t="s">
        <v>58</v>
      </c>
      <c r="E56" s="39" t="s">
        <v>3511</v>
      </c>
    </row>
    <row r="57" spans="1:13" ht="12.75">
      <c r="A57" t="s">
        <v>47</v>
      </c>
      <c r="C57" s="31" t="s">
        <v>27</v>
      </c>
      <c r="E57" s="33" t="s">
        <v>3984</v>
      </c>
      <c r="J57" s="32">
        <f>0</f>
      </c>
      <c s="32">
        <f>0</f>
      </c>
      <c s="32">
        <f>0+L58+L62+L66+L70</f>
      </c>
      <c s="32">
        <f>0+M58+M62+M66+M70</f>
      </c>
    </row>
    <row r="58" spans="1:16" ht="25.5">
      <c r="A58" t="s">
        <v>50</v>
      </c>
      <c s="34" t="s">
        <v>99</v>
      </c>
      <c s="34" t="s">
        <v>4050</v>
      </c>
      <c s="35" t="s">
        <v>5</v>
      </c>
      <c s="6" t="s">
        <v>4051</v>
      </c>
      <c s="36" t="s">
        <v>68</v>
      </c>
      <c s="37">
        <v>37.668</v>
      </c>
      <c s="36">
        <v>0</v>
      </c>
      <c s="36">
        <f>ROUND(G58*H58,6)</f>
      </c>
      <c r="L58" s="38">
        <v>0</v>
      </c>
      <c s="32">
        <f>ROUND(ROUND(L58,2)*ROUND(G58,3),2)</f>
      </c>
      <c s="36" t="s">
        <v>970</v>
      </c>
      <c>
        <f>(M58*21)/100</f>
      </c>
      <c t="s">
        <v>28</v>
      </c>
    </row>
    <row r="59" spans="1:5" ht="12.75">
      <c r="A59" s="35" t="s">
        <v>56</v>
      </c>
      <c r="E59" s="39" t="s">
        <v>5</v>
      </c>
    </row>
    <row r="60" spans="1:5" ht="12.75">
      <c r="A60" s="35" t="s">
        <v>57</v>
      </c>
      <c r="E60" s="40" t="s">
        <v>4052</v>
      </c>
    </row>
    <row r="61" spans="1:5" ht="76.5">
      <c r="A61" t="s">
        <v>58</v>
      </c>
      <c r="E61" s="39" t="s">
        <v>3988</v>
      </c>
    </row>
    <row r="62" spans="1:16" ht="12.75">
      <c r="A62" t="s">
        <v>50</v>
      </c>
      <c s="34" t="s">
        <v>103</v>
      </c>
      <c s="34" t="s">
        <v>3991</v>
      </c>
      <c s="35" t="s">
        <v>5</v>
      </c>
      <c s="6" t="s">
        <v>3992</v>
      </c>
      <c s="36" t="s">
        <v>68</v>
      </c>
      <c s="37">
        <v>125.56</v>
      </c>
      <c s="36">
        <v>0</v>
      </c>
      <c s="36">
        <f>ROUND(G62*H62,6)</f>
      </c>
      <c r="L62" s="38">
        <v>0</v>
      </c>
      <c s="32">
        <f>ROUND(ROUND(L62,2)*ROUND(G62,3),2)</f>
      </c>
      <c s="36" t="s">
        <v>970</v>
      </c>
      <c>
        <f>(M62*21)/100</f>
      </c>
      <c t="s">
        <v>28</v>
      </c>
    </row>
    <row r="63" spans="1:5" ht="12.75">
      <c r="A63" s="35" t="s">
        <v>56</v>
      </c>
      <c r="E63" s="39" t="s">
        <v>5</v>
      </c>
    </row>
    <row r="64" spans="1:5" ht="12.75">
      <c r="A64" s="35" t="s">
        <v>57</v>
      </c>
      <c r="E64" s="40" t="s">
        <v>4053</v>
      </c>
    </row>
    <row r="65" spans="1:5" ht="76.5">
      <c r="A65" t="s">
        <v>58</v>
      </c>
      <c r="E65" s="39" t="s">
        <v>3988</v>
      </c>
    </row>
    <row r="66" spans="1:16" ht="12.75">
      <c r="A66" t="s">
        <v>50</v>
      </c>
      <c s="34" t="s">
        <v>107</v>
      </c>
      <c s="34" t="s">
        <v>3994</v>
      </c>
      <c s="35" t="s">
        <v>5</v>
      </c>
      <c s="6" t="s">
        <v>3995</v>
      </c>
      <c s="36" t="s">
        <v>79</v>
      </c>
      <c s="37">
        <v>20</v>
      </c>
      <c s="36">
        <v>0</v>
      </c>
      <c s="36">
        <f>ROUND(G66*H66,6)</f>
      </c>
      <c r="L66" s="38">
        <v>0</v>
      </c>
      <c s="32">
        <f>ROUND(ROUND(L66,2)*ROUND(G66,3),2)</f>
      </c>
      <c s="36" t="s">
        <v>970</v>
      </c>
      <c>
        <f>(M66*21)/100</f>
      </c>
      <c t="s">
        <v>28</v>
      </c>
    </row>
    <row r="67" spans="1:5" ht="12.75">
      <c r="A67" s="35" t="s">
        <v>56</v>
      </c>
      <c r="E67" s="39" t="s">
        <v>5</v>
      </c>
    </row>
    <row r="68" spans="1:5" ht="12.75">
      <c r="A68" s="35" t="s">
        <v>57</v>
      </c>
      <c r="E68" s="40" t="s">
        <v>5</v>
      </c>
    </row>
    <row r="69" spans="1:5" ht="76.5">
      <c r="A69" t="s">
        <v>58</v>
      </c>
      <c r="E69" s="39" t="s">
        <v>3996</v>
      </c>
    </row>
    <row r="70" spans="1:16" ht="12.75">
      <c r="A70" t="s">
        <v>50</v>
      </c>
      <c s="34" t="s">
        <v>112</v>
      </c>
      <c s="34" t="s">
        <v>4054</v>
      </c>
      <c s="35" t="s">
        <v>5</v>
      </c>
      <c s="6" t="s">
        <v>4055</v>
      </c>
      <c s="36" t="s">
        <v>68</v>
      </c>
      <c s="37">
        <v>158.6</v>
      </c>
      <c s="36">
        <v>0</v>
      </c>
      <c s="36">
        <f>ROUND(G70*H70,6)</f>
      </c>
      <c r="L70" s="38">
        <v>0</v>
      </c>
      <c s="32">
        <f>ROUND(ROUND(L70,2)*ROUND(G70,3),2)</f>
      </c>
      <c s="36" t="s">
        <v>970</v>
      </c>
      <c>
        <f>(M70*21)/100</f>
      </c>
      <c t="s">
        <v>28</v>
      </c>
    </row>
    <row r="71" spans="1:5" ht="12.75">
      <c r="A71" s="35" t="s">
        <v>56</v>
      </c>
      <c r="E71" s="39" t="s">
        <v>5</v>
      </c>
    </row>
    <row r="72" spans="1:5" ht="38.25">
      <c r="A72" s="35" t="s">
        <v>57</v>
      </c>
      <c r="E72" s="40" t="s">
        <v>4056</v>
      </c>
    </row>
    <row r="73" spans="1:5" ht="89.25">
      <c r="A73" t="s">
        <v>58</v>
      </c>
      <c r="E73" s="39" t="s">
        <v>4057</v>
      </c>
    </row>
    <row r="74" spans="1:13" ht="12.75">
      <c r="A74" t="s">
        <v>47</v>
      </c>
      <c r="C74" s="31" t="s">
        <v>70</v>
      </c>
      <c r="E74" s="33" t="s">
        <v>71</v>
      </c>
      <c r="J74" s="32">
        <f>0</f>
      </c>
      <c s="32">
        <f>0</f>
      </c>
      <c s="32">
        <f>0+L75+L79+L83</f>
      </c>
      <c s="32">
        <f>0+M75+M79+M83</f>
      </c>
    </row>
    <row r="75" spans="1:16" ht="12.75">
      <c r="A75" t="s">
        <v>50</v>
      </c>
      <c s="34" t="s">
        <v>116</v>
      </c>
      <c s="34" t="s">
        <v>3905</v>
      </c>
      <c s="35" t="s">
        <v>5</v>
      </c>
      <c s="6" t="s">
        <v>3906</v>
      </c>
      <c s="36" t="s">
        <v>68</v>
      </c>
      <c s="37">
        <v>175.953</v>
      </c>
      <c s="36">
        <v>0</v>
      </c>
      <c s="36">
        <f>ROUND(G75*H75,6)</f>
      </c>
      <c r="L75" s="38">
        <v>0</v>
      </c>
      <c s="32">
        <f>ROUND(ROUND(L75,2)*ROUND(G75,3),2)</f>
      </c>
      <c s="36" t="s">
        <v>970</v>
      </c>
      <c>
        <f>(M75*21)/100</f>
      </c>
      <c t="s">
        <v>28</v>
      </c>
    </row>
    <row r="76" spans="1:5" ht="12.75">
      <c r="A76" s="35" t="s">
        <v>56</v>
      </c>
      <c r="E76" s="39" t="s">
        <v>5</v>
      </c>
    </row>
    <row r="77" spans="1:5" ht="38.25">
      <c r="A77" s="35" t="s">
        <v>57</v>
      </c>
      <c r="E77" s="40" t="s">
        <v>4058</v>
      </c>
    </row>
    <row r="78" spans="1:5" ht="204">
      <c r="A78" t="s">
        <v>58</v>
      </c>
      <c r="E78" s="39" t="s">
        <v>4059</v>
      </c>
    </row>
    <row r="79" spans="1:16" ht="12.75">
      <c r="A79" t="s">
        <v>50</v>
      </c>
      <c s="34" t="s">
        <v>119</v>
      </c>
      <c s="34" t="s">
        <v>3910</v>
      </c>
      <c s="35" t="s">
        <v>5</v>
      </c>
      <c s="6" t="s">
        <v>3911</v>
      </c>
      <c s="36" t="s">
        <v>68</v>
      </c>
      <c s="37">
        <v>147.353</v>
      </c>
      <c s="36">
        <v>0</v>
      </c>
      <c s="36">
        <f>ROUND(G79*H79,6)</f>
      </c>
      <c r="L79" s="38">
        <v>0</v>
      </c>
      <c s="32">
        <f>ROUND(ROUND(L79,2)*ROUND(G79,3),2)</f>
      </c>
      <c s="36" t="s">
        <v>970</v>
      </c>
      <c>
        <f>(M79*21)/100</f>
      </c>
      <c t="s">
        <v>28</v>
      </c>
    </row>
    <row r="80" spans="1:5" ht="12.75">
      <c r="A80" s="35" t="s">
        <v>56</v>
      </c>
      <c r="E80" s="39" t="s">
        <v>4060</v>
      </c>
    </row>
    <row r="81" spans="1:5" ht="12.75">
      <c r="A81" s="35" t="s">
        <v>57</v>
      </c>
      <c r="E81" s="40" t="s">
        <v>4061</v>
      </c>
    </row>
    <row r="82" spans="1:5" ht="38.25">
      <c r="A82" t="s">
        <v>58</v>
      </c>
      <c r="E82" s="39" t="s">
        <v>4062</v>
      </c>
    </row>
    <row r="83" spans="1:16" ht="12.75">
      <c r="A83" t="s">
        <v>50</v>
      </c>
      <c s="34" t="s">
        <v>122</v>
      </c>
      <c s="34" t="s">
        <v>3917</v>
      </c>
      <c s="35" t="s">
        <v>5</v>
      </c>
      <c s="6" t="s">
        <v>3918</v>
      </c>
      <c s="36" t="s">
        <v>68</v>
      </c>
      <c s="37">
        <v>22</v>
      </c>
      <c s="36">
        <v>0</v>
      </c>
      <c s="36">
        <f>ROUND(G83*H83,6)</f>
      </c>
      <c r="L83" s="38">
        <v>0</v>
      </c>
      <c s="32">
        <f>ROUND(ROUND(L83,2)*ROUND(G83,3),2)</f>
      </c>
      <c s="36" t="s">
        <v>970</v>
      </c>
      <c>
        <f>(M83*21)/100</f>
      </c>
      <c t="s">
        <v>28</v>
      </c>
    </row>
    <row r="84" spans="1:5" ht="12.75">
      <c r="A84" s="35" t="s">
        <v>56</v>
      </c>
      <c r="E84" s="39" t="s">
        <v>5</v>
      </c>
    </row>
    <row r="85" spans="1:5" ht="12.75">
      <c r="A85" s="35" t="s">
        <v>57</v>
      </c>
      <c r="E85" s="40" t="s">
        <v>4063</v>
      </c>
    </row>
    <row r="86" spans="1:5" ht="38.25">
      <c r="A86" t="s">
        <v>58</v>
      </c>
      <c r="E86" s="39" t="s">
        <v>4062</v>
      </c>
    </row>
    <row r="87" spans="1:13" ht="12.75">
      <c r="A87" t="s">
        <v>47</v>
      </c>
      <c r="C87" s="31" t="s">
        <v>87</v>
      </c>
      <c r="E87" s="33" t="s">
        <v>1506</v>
      </c>
      <c r="J87" s="32">
        <f>0</f>
      </c>
      <c s="32">
        <f>0</f>
      </c>
      <c s="32">
        <f>0+L88+L92+L96+L100+L104</f>
      </c>
      <c s="32">
        <f>0+M88+M92+M96+M100+M104</f>
      </c>
    </row>
    <row r="88" spans="1:16" ht="12.75">
      <c r="A88" t="s">
        <v>50</v>
      </c>
      <c s="34" t="s">
        <v>126</v>
      </c>
      <c s="34" t="s">
        <v>4064</v>
      </c>
      <c s="35" t="s">
        <v>5</v>
      </c>
      <c s="6" t="s">
        <v>4065</v>
      </c>
      <c s="36" t="s">
        <v>68</v>
      </c>
      <c s="37">
        <v>158.6</v>
      </c>
      <c s="36">
        <v>0</v>
      </c>
      <c s="36">
        <f>ROUND(G88*H88,6)</f>
      </c>
      <c r="L88" s="38">
        <v>0</v>
      </c>
      <c s="32">
        <f>ROUND(ROUND(L88,2)*ROUND(G88,3),2)</f>
      </c>
      <c s="36" t="s">
        <v>970</v>
      </c>
      <c>
        <f>(M88*21)/100</f>
      </c>
      <c t="s">
        <v>28</v>
      </c>
    </row>
    <row r="89" spans="1:5" ht="12.75">
      <c r="A89" s="35" t="s">
        <v>56</v>
      </c>
      <c r="E89" s="39" t="s">
        <v>5</v>
      </c>
    </row>
    <row r="90" spans="1:5" ht="38.25">
      <c r="A90" s="35" t="s">
        <v>57</v>
      </c>
      <c r="E90" s="40" t="s">
        <v>4056</v>
      </c>
    </row>
    <row r="91" spans="1:5" ht="25.5">
      <c r="A91" t="s">
        <v>58</v>
      </c>
      <c r="E91" s="39" t="s">
        <v>4013</v>
      </c>
    </row>
    <row r="92" spans="1:16" ht="12.75">
      <c r="A92" t="s">
        <v>50</v>
      </c>
      <c s="34" t="s">
        <v>129</v>
      </c>
      <c s="34" t="s">
        <v>4011</v>
      </c>
      <c s="35" t="s">
        <v>5</v>
      </c>
      <c s="6" t="s">
        <v>4012</v>
      </c>
      <c s="36" t="s">
        <v>68</v>
      </c>
      <c s="37">
        <v>125.56</v>
      </c>
      <c s="36">
        <v>0</v>
      </c>
      <c s="36">
        <f>ROUND(G92*H92,6)</f>
      </c>
      <c r="L92" s="38">
        <v>0</v>
      </c>
      <c s="32">
        <f>ROUND(ROUND(L92,2)*ROUND(G92,3),2)</f>
      </c>
      <c s="36" t="s">
        <v>970</v>
      </c>
      <c>
        <f>(M92*21)/100</f>
      </c>
      <c t="s">
        <v>28</v>
      </c>
    </row>
    <row r="93" spans="1:5" ht="12.75">
      <c r="A93" s="35" t="s">
        <v>56</v>
      </c>
      <c r="E93" s="39" t="s">
        <v>5</v>
      </c>
    </row>
    <row r="94" spans="1:5" ht="12.75">
      <c r="A94" s="35" t="s">
        <v>57</v>
      </c>
      <c r="E94" s="40" t="s">
        <v>4053</v>
      </c>
    </row>
    <row r="95" spans="1:5" ht="25.5">
      <c r="A95" t="s">
        <v>58</v>
      </c>
      <c r="E95" s="39" t="s">
        <v>4013</v>
      </c>
    </row>
    <row r="96" spans="1:16" ht="12.75">
      <c r="A96" t="s">
        <v>50</v>
      </c>
      <c s="34" t="s">
        <v>134</v>
      </c>
      <c s="34" t="s">
        <v>4014</v>
      </c>
      <c s="35" t="s">
        <v>5</v>
      </c>
      <c s="6" t="s">
        <v>4015</v>
      </c>
      <c s="36" t="s">
        <v>63</v>
      </c>
      <c s="37">
        <v>30.986</v>
      </c>
      <c s="36">
        <v>0</v>
      </c>
      <c s="36">
        <f>ROUND(G96*H96,6)</f>
      </c>
      <c r="L96" s="38">
        <v>0</v>
      </c>
      <c s="32">
        <f>ROUND(ROUND(L96,2)*ROUND(G96,3),2)</f>
      </c>
      <c s="36" t="s">
        <v>970</v>
      </c>
      <c>
        <f>(M96*21)/100</f>
      </c>
      <c t="s">
        <v>28</v>
      </c>
    </row>
    <row r="97" spans="1:5" ht="12.75">
      <c r="A97" s="35" t="s">
        <v>56</v>
      </c>
      <c r="E97" s="39" t="s">
        <v>4066</v>
      </c>
    </row>
    <row r="98" spans="1:5" ht="12.75">
      <c r="A98" s="35" t="s">
        <v>57</v>
      </c>
      <c r="E98" s="40" t="s">
        <v>4067</v>
      </c>
    </row>
    <row r="99" spans="1:5" ht="114.75">
      <c r="A99" t="s">
        <v>58</v>
      </c>
      <c r="E99" s="39" t="s">
        <v>4068</v>
      </c>
    </row>
    <row r="100" spans="1:16" ht="12.75">
      <c r="A100" t="s">
        <v>50</v>
      </c>
      <c s="34" t="s">
        <v>137</v>
      </c>
      <c s="34" t="s">
        <v>3460</v>
      </c>
      <c s="35" t="s">
        <v>5</v>
      </c>
      <c s="6" t="s">
        <v>3461</v>
      </c>
      <c s="36" t="s">
        <v>557</v>
      </c>
      <c s="37">
        <v>1.189</v>
      </c>
      <c s="36">
        <v>0</v>
      </c>
      <c s="36">
        <f>ROUND(G100*H100,6)</f>
      </c>
      <c r="L100" s="38">
        <v>0</v>
      </c>
      <c s="32">
        <f>ROUND(ROUND(L100,2)*ROUND(G100,3),2)</f>
      </c>
      <c s="36" t="s">
        <v>970</v>
      </c>
      <c>
        <f>(M100*21)/100</f>
      </c>
      <c t="s">
        <v>28</v>
      </c>
    </row>
    <row r="101" spans="1:5" ht="12.75">
      <c r="A101" s="35" t="s">
        <v>56</v>
      </c>
      <c r="E101" s="39" t="s">
        <v>4069</v>
      </c>
    </row>
    <row r="102" spans="1:5" ht="12.75">
      <c r="A102" s="35" t="s">
        <v>57</v>
      </c>
      <c r="E102" s="40" t="s">
        <v>4070</v>
      </c>
    </row>
    <row r="103" spans="1:5" ht="114.75">
      <c r="A103" t="s">
        <v>58</v>
      </c>
      <c r="E103" s="39" t="s">
        <v>4071</v>
      </c>
    </row>
    <row r="104" spans="1:16" ht="12.75">
      <c r="A104" t="s">
        <v>50</v>
      </c>
      <c s="34" t="s">
        <v>140</v>
      </c>
      <c s="34" t="s">
        <v>3945</v>
      </c>
      <c s="35" t="s">
        <v>5</v>
      </c>
      <c s="6" t="s">
        <v>3946</v>
      </c>
      <c s="36" t="s">
        <v>75</v>
      </c>
      <c s="37">
        <v>1</v>
      </c>
      <c s="36">
        <v>0</v>
      </c>
      <c s="36">
        <f>ROUND(G104*H104,6)</f>
      </c>
      <c r="L104" s="38">
        <v>0</v>
      </c>
      <c s="32">
        <f>ROUND(ROUND(L104,2)*ROUND(G104,3),2)</f>
      </c>
      <c s="36" t="s">
        <v>970</v>
      </c>
      <c>
        <f>(M104*21)/100</f>
      </c>
      <c t="s">
        <v>28</v>
      </c>
    </row>
    <row r="105" spans="1:5" ht="25.5">
      <c r="A105" s="35" t="s">
        <v>56</v>
      </c>
      <c r="E105" s="39" t="s">
        <v>4072</v>
      </c>
    </row>
    <row r="106" spans="1:5" ht="12.75">
      <c r="A106" s="35" t="s">
        <v>57</v>
      </c>
      <c r="E106" s="40" t="s">
        <v>5</v>
      </c>
    </row>
    <row r="107" spans="1:5" ht="89.25">
      <c r="A107" t="s">
        <v>58</v>
      </c>
      <c r="E107" s="39" t="s">
        <v>4073</v>
      </c>
    </row>
    <row r="108" spans="1:13" ht="12.75">
      <c r="A108" t="s">
        <v>47</v>
      </c>
      <c r="C108" s="31" t="s">
        <v>551</v>
      </c>
      <c r="E108" s="33" t="s">
        <v>552</v>
      </c>
      <c r="J108" s="32">
        <f>0</f>
      </c>
      <c s="32">
        <f>0</f>
      </c>
      <c s="32">
        <f>0+L109+L113+L117</f>
      </c>
      <c s="32">
        <f>0+M109+M113+M117</f>
      </c>
    </row>
    <row r="109" spans="1:16" ht="38.25">
      <c r="A109" t="s">
        <v>50</v>
      </c>
      <c s="34" t="s">
        <v>143</v>
      </c>
      <c s="34" t="s">
        <v>3483</v>
      </c>
      <c s="35" t="s">
        <v>555</v>
      </c>
      <c s="6" t="s">
        <v>3484</v>
      </c>
      <c s="36" t="s">
        <v>557</v>
      </c>
      <c s="37">
        <v>300.157</v>
      </c>
      <c s="36">
        <v>0</v>
      </c>
      <c s="36">
        <f>ROUND(G109*H109,6)</f>
      </c>
      <c r="L109" s="38">
        <v>0</v>
      </c>
      <c s="32">
        <f>ROUND(ROUND(L109,2)*ROUND(G109,3),2)</f>
      </c>
      <c s="36" t="s">
        <v>55</v>
      </c>
      <c>
        <f>(M109*21)/100</f>
      </c>
      <c t="s">
        <v>28</v>
      </c>
    </row>
    <row r="110" spans="1:5" ht="12.75">
      <c r="A110" s="35" t="s">
        <v>56</v>
      </c>
      <c r="E110" s="39" t="s">
        <v>558</v>
      </c>
    </row>
    <row r="111" spans="1:5" ht="12.75">
      <c r="A111" s="35" t="s">
        <v>57</v>
      </c>
      <c r="E111" s="40" t="s">
        <v>4074</v>
      </c>
    </row>
    <row r="112" spans="1:5" ht="165.75">
      <c r="A112" t="s">
        <v>58</v>
      </c>
      <c r="E112" s="39" t="s">
        <v>3529</v>
      </c>
    </row>
    <row r="113" spans="1:16" ht="25.5">
      <c r="A113" t="s">
        <v>50</v>
      </c>
      <c s="34" t="s">
        <v>147</v>
      </c>
      <c s="34" t="s">
        <v>1182</v>
      </c>
      <c s="35" t="s">
        <v>555</v>
      </c>
      <c s="6" t="s">
        <v>1183</v>
      </c>
      <c s="36" t="s">
        <v>557</v>
      </c>
      <c s="37">
        <v>74.366</v>
      </c>
      <c s="36">
        <v>0</v>
      </c>
      <c s="36">
        <f>ROUND(G113*H113,6)</f>
      </c>
      <c r="L113" s="38">
        <v>0</v>
      </c>
      <c s="32">
        <f>ROUND(ROUND(L113,2)*ROUND(G113,3),2)</f>
      </c>
      <c s="36" t="s">
        <v>55</v>
      </c>
      <c>
        <f>(M113*21)/100</f>
      </c>
      <c t="s">
        <v>28</v>
      </c>
    </row>
    <row r="114" spans="1:5" ht="12.75">
      <c r="A114" s="35" t="s">
        <v>56</v>
      </c>
      <c r="E114" s="39" t="s">
        <v>558</v>
      </c>
    </row>
    <row r="115" spans="1:5" ht="25.5">
      <c r="A115" s="35" t="s">
        <v>57</v>
      </c>
      <c r="E115" s="40" t="s">
        <v>4075</v>
      </c>
    </row>
    <row r="116" spans="1:5" ht="165.75">
      <c r="A116" t="s">
        <v>58</v>
      </c>
      <c r="E116" s="39" t="s">
        <v>3529</v>
      </c>
    </row>
    <row r="117" spans="1:16" ht="25.5">
      <c r="A117" t="s">
        <v>50</v>
      </c>
      <c s="34" t="s">
        <v>151</v>
      </c>
      <c s="34" t="s">
        <v>2480</v>
      </c>
      <c s="35" t="s">
        <v>555</v>
      </c>
      <c s="6" t="s">
        <v>2481</v>
      </c>
      <c s="36" t="s">
        <v>557</v>
      </c>
      <c s="37">
        <v>1.189</v>
      </c>
      <c s="36">
        <v>0</v>
      </c>
      <c s="36">
        <f>ROUND(G117*H117,6)</f>
      </c>
      <c r="L117" s="38">
        <v>0</v>
      </c>
      <c s="32">
        <f>ROUND(ROUND(L117,2)*ROUND(G117,3),2)</f>
      </c>
      <c s="36" t="s">
        <v>55</v>
      </c>
      <c>
        <f>(M117*21)/100</f>
      </c>
      <c t="s">
        <v>28</v>
      </c>
    </row>
    <row r="118" spans="1:5" ht="25.5">
      <c r="A118" s="35" t="s">
        <v>56</v>
      </c>
      <c r="E118" s="39" t="s">
        <v>3535</v>
      </c>
    </row>
    <row r="119" spans="1:5" ht="12.75">
      <c r="A119" s="35" t="s">
        <v>57</v>
      </c>
      <c r="E119" s="40" t="s">
        <v>5</v>
      </c>
    </row>
    <row r="120" spans="1:5" ht="165.75">
      <c r="A120" t="s">
        <v>58</v>
      </c>
      <c r="E120"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3812</v>
      </c>
      <c s="41">
        <f>Rekapitulace!C57</f>
      </c>
      <c s="20" t="s">
        <v>0</v>
      </c>
      <c t="s">
        <v>23</v>
      </c>
      <c t="s">
        <v>28</v>
      </c>
    </row>
    <row r="4" spans="1:16" ht="32" customHeight="1">
      <c r="A4" s="24" t="s">
        <v>20</v>
      </c>
      <c s="25" t="s">
        <v>29</v>
      </c>
      <c s="27" t="s">
        <v>3812</v>
      </c>
      <c r="E4" s="26" t="s">
        <v>3813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4078</v>
      </c>
      <c r="E8" s="30" t="s">
        <v>4077</v>
      </c>
      <c r="J8" s="29">
        <f>0+J9+J18+J31+J48+J57+J82</f>
      </c>
      <c s="29">
        <f>0+K9+K18+K31+K48+K57+K82</f>
      </c>
      <c s="29">
        <f>0+L9+L18+L31+L48+L57+L82</f>
      </c>
      <c s="29">
        <f>0+M9+M18+M31+M48+M57+M82</f>
      </c>
    </row>
    <row r="9" spans="1:13" ht="12.75">
      <c r="A9" t="s">
        <v>47</v>
      </c>
      <c r="C9" s="31" t="s">
        <v>51</v>
      </c>
      <c r="E9" s="33" t="s">
        <v>60</v>
      </c>
      <c r="J9" s="32">
        <f>0</f>
      </c>
      <c s="32">
        <f>0</f>
      </c>
      <c s="32">
        <f>0+L10+L14</f>
      </c>
      <c s="32">
        <f>0+M10+M14</f>
      </c>
    </row>
    <row r="10" spans="1:16" ht="12.75">
      <c r="A10" t="s">
        <v>50</v>
      </c>
      <c s="34" t="s">
        <v>51</v>
      </c>
      <c s="34" t="s">
        <v>4079</v>
      </c>
      <c s="35" t="s">
        <v>5</v>
      </c>
      <c s="6" t="s">
        <v>4080</v>
      </c>
      <c s="36" t="s">
        <v>63</v>
      </c>
      <c s="37">
        <v>2.2</v>
      </c>
      <c s="36">
        <v>0</v>
      </c>
      <c s="36">
        <f>ROUND(G10*H10,6)</f>
      </c>
      <c r="L10" s="38">
        <v>0</v>
      </c>
      <c s="32">
        <f>ROUND(ROUND(L10,2)*ROUND(G10,3),2)</f>
      </c>
      <c s="36" t="s">
        <v>970</v>
      </c>
      <c>
        <f>(M10*21)/100</f>
      </c>
      <c t="s">
        <v>28</v>
      </c>
    </row>
    <row r="11" spans="1:5" ht="12.75">
      <c r="A11" s="35" t="s">
        <v>56</v>
      </c>
      <c r="E11" s="39" t="s">
        <v>4081</v>
      </c>
    </row>
    <row r="12" spans="1:5" ht="12.75">
      <c r="A12" s="35" t="s">
        <v>57</v>
      </c>
      <c r="E12" s="40" t="s">
        <v>4082</v>
      </c>
    </row>
    <row r="13" spans="1:5" ht="369.75">
      <c r="A13" t="s">
        <v>58</v>
      </c>
      <c r="E13" s="39" t="s">
        <v>4083</v>
      </c>
    </row>
    <row r="14" spans="1:16" ht="12.75">
      <c r="A14" t="s">
        <v>50</v>
      </c>
      <c s="34" t="s">
        <v>28</v>
      </c>
      <c s="34" t="s">
        <v>3822</v>
      </c>
      <c s="35" t="s">
        <v>5</v>
      </c>
      <c s="6" t="s">
        <v>3823</v>
      </c>
      <c s="36" t="s">
        <v>63</v>
      </c>
      <c s="37">
        <v>54</v>
      </c>
      <c s="36">
        <v>0</v>
      </c>
      <c s="36">
        <f>ROUND(G14*H14,6)</f>
      </c>
      <c r="L14" s="38">
        <v>0</v>
      </c>
      <c s="32">
        <f>ROUND(ROUND(L14,2)*ROUND(G14,3),2)</f>
      </c>
      <c s="36" t="s">
        <v>970</v>
      </c>
      <c>
        <f>(M14*21)/100</f>
      </c>
      <c t="s">
        <v>28</v>
      </c>
    </row>
    <row r="15" spans="1:5" ht="12.75">
      <c r="A15" s="35" t="s">
        <v>56</v>
      </c>
      <c r="E15" s="39" t="s">
        <v>5</v>
      </c>
    </row>
    <row r="16" spans="1:5" ht="12.75">
      <c r="A16" s="35" t="s">
        <v>57</v>
      </c>
      <c r="E16" s="40" t="s">
        <v>4084</v>
      </c>
    </row>
    <row r="17" spans="1:5" ht="318.75">
      <c r="A17" t="s">
        <v>58</v>
      </c>
      <c r="E17" s="39" t="s">
        <v>3966</v>
      </c>
    </row>
    <row r="18" spans="1:13" ht="12.75">
      <c r="A18" t="s">
        <v>47</v>
      </c>
      <c r="C18" s="31" t="s">
        <v>28</v>
      </c>
      <c r="E18" s="33" t="s">
        <v>1411</v>
      </c>
      <c r="J18" s="32">
        <f>0</f>
      </c>
      <c s="32">
        <f>0</f>
      </c>
      <c s="32">
        <f>0+L19+L23+L27</f>
      </c>
      <c s="32">
        <f>0+M19+M23+M27</f>
      </c>
    </row>
    <row r="19" spans="1:16" ht="12.75">
      <c r="A19" t="s">
        <v>50</v>
      </c>
      <c s="34" t="s">
        <v>26</v>
      </c>
      <c s="34" t="s">
        <v>3294</v>
      </c>
      <c s="35" t="s">
        <v>5</v>
      </c>
      <c s="6" t="s">
        <v>3715</v>
      </c>
      <c s="36" t="s">
        <v>63</v>
      </c>
      <c s="37">
        <v>1.764</v>
      </c>
      <c s="36">
        <v>0</v>
      </c>
      <c s="36">
        <f>ROUND(G19*H19,6)</f>
      </c>
      <c r="L19" s="38">
        <v>0</v>
      </c>
      <c s="32">
        <f>ROUND(ROUND(L19,2)*ROUND(G19,3),2)</f>
      </c>
      <c s="36" t="s">
        <v>970</v>
      </c>
      <c>
        <f>(M19*21)/100</f>
      </c>
      <c t="s">
        <v>28</v>
      </c>
    </row>
    <row r="20" spans="1:5" ht="12.75">
      <c r="A20" s="35" t="s">
        <v>56</v>
      </c>
      <c r="E20" s="39" t="s">
        <v>4085</v>
      </c>
    </row>
    <row r="21" spans="1:5" ht="38.25">
      <c r="A21" s="35" t="s">
        <v>57</v>
      </c>
      <c r="E21" s="40" t="s">
        <v>4086</v>
      </c>
    </row>
    <row r="22" spans="1:5" ht="369.75">
      <c r="A22" t="s">
        <v>58</v>
      </c>
      <c r="E22" s="39" t="s">
        <v>1414</v>
      </c>
    </row>
    <row r="23" spans="1:16" ht="12.75">
      <c r="A23" t="s">
        <v>50</v>
      </c>
      <c s="34" t="s">
        <v>65</v>
      </c>
      <c s="34" t="s">
        <v>4087</v>
      </c>
      <c s="35" t="s">
        <v>5</v>
      </c>
      <c s="6" t="s">
        <v>4088</v>
      </c>
      <c s="36" t="s">
        <v>63</v>
      </c>
      <c s="37">
        <v>5.76</v>
      </c>
      <c s="36">
        <v>0</v>
      </c>
      <c s="36">
        <f>ROUND(G23*H23,6)</f>
      </c>
      <c r="L23" s="38">
        <v>0</v>
      </c>
      <c s="32">
        <f>ROUND(ROUND(L23,2)*ROUND(G23,3),2)</f>
      </c>
      <c s="36" t="s">
        <v>970</v>
      </c>
      <c>
        <f>(M23*21)/100</f>
      </c>
      <c t="s">
        <v>28</v>
      </c>
    </row>
    <row r="24" spans="1:5" ht="12.75">
      <c r="A24" s="35" t="s">
        <v>56</v>
      </c>
      <c r="E24" s="39" t="s">
        <v>4089</v>
      </c>
    </row>
    <row r="25" spans="1:5" ht="12.75">
      <c r="A25" s="35" t="s">
        <v>57</v>
      </c>
      <c r="E25" s="40" t="s">
        <v>4090</v>
      </c>
    </row>
    <row r="26" spans="1:5" ht="369.75">
      <c r="A26" t="s">
        <v>58</v>
      </c>
      <c r="E26" s="39" t="s">
        <v>1414</v>
      </c>
    </row>
    <row r="27" spans="1:16" ht="12.75">
      <c r="A27" t="s">
        <v>50</v>
      </c>
      <c s="34" t="s">
        <v>72</v>
      </c>
      <c s="34" t="s">
        <v>3722</v>
      </c>
      <c s="35" t="s">
        <v>5</v>
      </c>
      <c s="6" t="s">
        <v>3586</v>
      </c>
      <c s="36" t="s">
        <v>557</v>
      </c>
      <c s="37">
        <v>0.229</v>
      </c>
      <c s="36">
        <v>0</v>
      </c>
      <c s="36">
        <f>ROUND(G27*H27,6)</f>
      </c>
      <c r="L27" s="38">
        <v>0</v>
      </c>
      <c s="32">
        <f>ROUND(ROUND(L27,2)*ROUND(G27,3),2)</f>
      </c>
      <c s="36" t="s">
        <v>970</v>
      </c>
      <c>
        <f>(M27*21)/100</f>
      </c>
      <c t="s">
        <v>28</v>
      </c>
    </row>
    <row r="28" spans="1:5" ht="12.75">
      <c r="A28" s="35" t="s">
        <v>56</v>
      </c>
      <c r="E28" s="39" t="s">
        <v>4091</v>
      </c>
    </row>
    <row r="29" spans="1:5" ht="38.25">
      <c r="A29" s="35" t="s">
        <v>57</v>
      </c>
      <c r="E29" s="40" t="s">
        <v>4092</v>
      </c>
    </row>
    <row r="30" spans="1:5" ht="267.75">
      <c r="A30" t="s">
        <v>58</v>
      </c>
      <c r="E30" s="39" t="s">
        <v>4093</v>
      </c>
    </row>
    <row r="31" spans="1:13" ht="12.75">
      <c r="A31" t="s">
        <v>47</v>
      </c>
      <c r="C31" s="31" t="s">
        <v>65</v>
      </c>
      <c r="E31" s="33" t="s">
        <v>3308</v>
      </c>
      <c r="J31" s="32">
        <f>0</f>
      </c>
      <c s="32">
        <f>0</f>
      </c>
      <c s="32">
        <f>0+L32+L36+L40+L44</f>
      </c>
      <c s="32">
        <f>0+M32+M36+M40+M44</f>
      </c>
    </row>
    <row r="32" spans="1:16" ht="12.75">
      <c r="A32" t="s">
        <v>50</v>
      </c>
      <c s="34" t="s">
        <v>27</v>
      </c>
      <c s="34" t="s">
        <v>3874</v>
      </c>
      <c s="35" t="s">
        <v>5</v>
      </c>
      <c s="6" t="s">
        <v>3875</v>
      </c>
      <c s="36" t="s">
        <v>63</v>
      </c>
      <c s="37">
        <v>2.16</v>
      </c>
      <c s="36">
        <v>0</v>
      </c>
      <c s="36">
        <f>ROUND(G32*H32,6)</f>
      </c>
      <c r="L32" s="38">
        <v>0</v>
      </c>
      <c s="32">
        <f>ROUND(ROUND(L32,2)*ROUND(G32,3),2)</f>
      </c>
      <c s="36" t="s">
        <v>970</v>
      </c>
      <c>
        <f>(M32*21)/100</f>
      </c>
      <c t="s">
        <v>28</v>
      </c>
    </row>
    <row r="33" spans="1:5" ht="12.75">
      <c r="A33" s="35" t="s">
        <v>56</v>
      </c>
      <c r="E33" s="39" t="s">
        <v>4094</v>
      </c>
    </row>
    <row r="34" spans="1:5" ht="12.75">
      <c r="A34" s="35" t="s">
        <v>57</v>
      </c>
      <c r="E34" s="40" t="s">
        <v>4095</v>
      </c>
    </row>
    <row r="35" spans="1:5" ht="369.75">
      <c r="A35" t="s">
        <v>58</v>
      </c>
      <c r="E35" s="39" t="s">
        <v>3981</v>
      </c>
    </row>
    <row r="36" spans="1:16" ht="12.75">
      <c r="A36" t="s">
        <v>50</v>
      </c>
      <c s="34" t="s">
        <v>70</v>
      </c>
      <c s="34" t="s">
        <v>4096</v>
      </c>
      <c s="35" t="s">
        <v>5</v>
      </c>
      <c s="6" t="s">
        <v>4097</v>
      </c>
      <c s="36" t="s">
        <v>63</v>
      </c>
      <c s="37">
        <v>0.99</v>
      </c>
      <c s="36">
        <v>0</v>
      </c>
      <c s="36">
        <f>ROUND(G36*H36,6)</f>
      </c>
      <c r="L36" s="38">
        <v>0</v>
      </c>
      <c s="32">
        <f>ROUND(ROUND(L36,2)*ROUND(G36,3),2)</f>
      </c>
      <c s="36" t="s">
        <v>970</v>
      </c>
      <c>
        <f>(M36*21)/100</f>
      </c>
      <c t="s">
        <v>28</v>
      </c>
    </row>
    <row r="37" spans="1:5" ht="12.75">
      <c r="A37" s="35" t="s">
        <v>56</v>
      </c>
      <c r="E37" s="39" t="s">
        <v>4098</v>
      </c>
    </row>
    <row r="38" spans="1:5" ht="63.75">
      <c r="A38" s="35" t="s">
        <v>57</v>
      </c>
      <c r="E38" s="40" t="s">
        <v>4099</v>
      </c>
    </row>
    <row r="39" spans="1:5" ht="369.75">
      <c r="A39" t="s">
        <v>58</v>
      </c>
      <c r="E39" s="39" t="s">
        <v>3981</v>
      </c>
    </row>
    <row r="40" spans="1:16" ht="12.75">
      <c r="A40" t="s">
        <v>50</v>
      </c>
      <c s="34" t="s">
        <v>83</v>
      </c>
      <c s="34" t="s">
        <v>3881</v>
      </c>
      <c s="35" t="s">
        <v>5</v>
      </c>
      <c s="6" t="s">
        <v>3882</v>
      </c>
      <c s="36" t="s">
        <v>63</v>
      </c>
      <c s="37">
        <v>38.75</v>
      </c>
      <c s="36">
        <v>0</v>
      </c>
      <c s="36">
        <f>ROUND(G40*H40,6)</f>
      </c>
      <c r="L40" s="38">
        <v>0</v>
      </c>
      <c s="32">
        <f>ROUND(ROUND(L40,2)*ROUND(G40,3),2)</f>
      </c>
      <c s="36" t="s">
        <v>970</v>
      </c>
      <c>
        <f>(M40*21)/100</f>
      </c>
      <c t="s">
        <v>28</v>
      </c>
    </row>
    <row r="41" spans="1:5" ht="12.75">
      <c r="A41" s="35" t="s">
        <v>56</v>
      </c>
      <c r="E41" s="39" t="s">
        <v>4100</v>
      </c>
    </row>
    <row r="42" spans="1:5" ht="12.75">
      <c r="A42" s="35" t="s">
        <v>57</v>
      </c>
      <c r="E42" s="40" t="s">
        <v>4101</v>
      </c>
    </row>
    <row r="43" spans="1:5" ht="38.25">
      <c r="A43" t="s">
        <v>58</v>
      </c>
      <c r="E43" s="39" t="s">
        <v>3511</v>
      </c>
    </row>
    <row r="44" spans="1:16" ht="12.75">
      <c r="A44" t="s">
        <v>50</v>
      </c>
      <c s="34" t="s">
        <v>87</v>
      </c>
      <c s="34" t="s">
        <v>3319</v>
      </c>
      <c s="35" t="s">
        <v>5</v>
      </c>
      <c s="6" t="s">
        <v>3320</v>
      </c>
      <c s="36" t="s">
        <v>63</v>
      </c>
      <c s="37">
        <v>1.98</v>
      </c>
      <c s="36">
        <v>0</v>
      </c>
      <c s="36">
        <f>ROUND(G44*H44,6)</f>
      </c>
      <c r="L44" s="38">
        <v>0</v>
      </c>
      <c s="32">
        <f>ROUND(ROUND(L44,2)*ROUND(G44,3),2)</f>
      </c>
      <c s="36" t="s">
        <v>970</v>
      </c>
      <c>
        <f>(M44*21)/100</f>
      </c>
      <c t="s">
        <v>28</v>
      </c>
    </row>
    <row r="45" spans="1:5" ht="12.75">
      <c r="A45" s="35" t="s">
        <v>56</v>
      </c>
      <c r="E45" s="39" t="s">
        <v>5</v>
      </c>
    </row>
    <row r="46" spans="1:5" ht="63.75">
      <c r="A46" s="35" t="s">
        <v>57</v>
      </c>
      <c r="E46" s="40" t="s">
        <v>4102</v>
      </c>
    </row>
    <row r="47" spans="1:5" ht="102">
      <c r="A47" t="s">
        <v>58</v>
      </c>
      <c r="E47" s="39" t="s">
        <v>3983</v>
      </c>
    </row>
    <row r="48" spans="1:13" ht="12.75">
      <c r="A48" t="s">
        <v>47</v>
      </c>
      <c r="C48" s="31" t="s">
        <v>70</v>
      </c>
      <c r="E48" s="33" t="s">
        <v>71</v>
      </c>
      <c r="J48" s="32">
        <f>0</f>
      </c>
      <c s="32">
        <f>0</f>
      </c>
      <c s="32">
        <f>0+L49+L53</f>
      </c>
      <c s="32">
        <f>0+M49+M53</f>
      </c>
    </row>
    <row r="49" spans="1:16" ht="25.5">
      <c r="A49" t="s">
        <v>50</v>
      </c>
      <c s="34" t="s">
        <v>91</v>
      </c>
      <c s="34" t="s">
        <v>3358</v>
      </c>
      <c s="35" t="s">
        <v>5</v>
      </c>
      <c s="6" t="s">
        <v>3359</v>
      </c>
      <c s="36" t="s">
        <v>68</v>
      </c>
      <c s="37">
        <v>42.05</v>
      </c>
      <c s="36">
        <v>0</v>
      </c>
      <c s="36">
        <f>ROUND(G49*H49,6)</f>
      </c>
      <c r="L49" s="38">
        <v>0</v>
      </c>
      <c s="32">
        <f>ROUND(ROUND(L49,2)*ROUND(G49,3),2)</f>
      </c>
      <c s="36" t="s">
        <v>970</v>
      </c>
      <c>
        <f>(M49*21)/100</f>
      </c>
      <c t="s">
        <v>28</v>
      </c>
    </row>
    <row r="50" spans="1:5" ht="12.75">
      <c r="A50" s="35" t="s">
        <v>56</v>
      </c>
      <c r="E50" s="39" t="s">
        <v>5</v>
      </c>
    </row>
    <row r="51" spans="1:5" ht="12.75">
      <c r="A51" s="35" t="s">
        <v>57</v>
      </c>
      <c r="E51" s="40" t="s">
        <v>4103</v>
      </c>
    </row>
    <row r="52" spans="1:5" ht="191.25">
      <c r="A52" t="s">
        <v>58</v>
      </c>
      <c r="E52" s="39" t="s">
        <v>4104</v>
      </c>
    </row>
    <row r="53" spans="1:16" ht="12.75">
      <c r="A53" t="s">
        <v>50</v>
      </c>
      <c s="34" t="s">
        <v>95</v>
      </c>
      <c s="34" t="s">
        <v>3917</v>
      </c>
      <c s="35" t="s">
        <v>5</v>
      </c>
      <c s="6" t="s">
        <v>3918</v>
      </c>
      <c s="36" t="s">
        <v>68</v>
      </c>
      <c s="37">
        <v>42.05</v>
      </c>
      <c s="36">
        <v>0</v>
      </c>
      <c s="36">
        <f>ROUND(G53*H53,6)</f>
      </c>
      <c r="L53" s="38">
        <v>0</v>
      </c>
      <c s="32">
        <f>ROUND(ROUND(L53,2)*ROUND(G53,3),2)</f>
      </c>
      <c s="36" t="s">
        <v>970</v>
      </c>
      <c>
        <f>(M53*21)/100</f>
      </c>
      <c t="s">
        <v>28</v>
      </c>
    </row>
    <row r="54" spans="1:5" ht="12.75">
      <c r="A54" s="35" t="s">
        <v>56</v>
      </c>
      <c r="E54" s="39" t="s">
        <v>5</v>
      </c>
    </row>
    <row r="55" spans="1:5" ht="12.75">
      <c r="A55" s="35" t="s">
        <v>57</v>
      </c>
      <c r="E55" s="40" t="s">
        <v>4103</v>
      </c>
    </row>
    <row r="56" spans="1:5" ht="38.25">
      <c r="A56" t="s">
        <v>58</v>
      </c>
      <c r="E56" s="39" t="s">
        <v>4062</v>
      </c>
    </row>
    <row r="57" spans="1:13" ht="12.75">
      <c r="A57" t="s">
        <v>47</v>
      </c>
      <c r="C57" s="31" t="s">
        <v>87</v>
      </c>
      <c r="E57" s="33" t="s">
        <v>1506</v>
      </c>
      <c r="J57" s="32">
        <f>0</f>
      </c>
      <c s="32">
        <f>0</f>
      </c>
      <c s="32">
        <f>0+L58+L62+L66+L70+L74+L78</f>
      </c>
      <c s="32">
        <f>0+M58+M62+M66+M70+M74+M78</f>
      </c>
    </row>
    <row r="58" spans="1:16" ht="12.75">
      <c r="A58" t="s">
        <v>50</v>
      </c>
      <c s="34" t="s">
        <v>99</v>
      </c>
      <c s="34" t="s">
        <v>3924</v>
      </c>
      <c s="35" t="s">
        <v>5</v>
      </c>
      <c s="6" t="s">
        <v>3925</v>
      </c>
      <c s="36" t="s">
        <v>75</v>
      </c>
      <c s="37">
        <v>2</v>
      </c>
      <c s="36">
        <v>0</v>
      </c>
      <c s="36">
        <f>ROUND(G58*H58,6)</f>
      </c>
      <c r="L58" s="38">
        <v>0</v>
      </c>
      <c s="32">
        <f>ROUND(ROUND(L58,2)*ROUND(G58,3),2)</f>
      </c>
      <c s="36" t="s">
        <v>970</v>
      </c>
      <c>
        <f>(M58*21)/100</f>
      </c>
      <c t="s">
        <v>28</v>
      </c>
    </row>
    <row r="59" spans="1:5" ht="12.75">
      <c r="A59" s="35" t="s">
        <v>56</v>
      </c>
      <c r="E59" s="39" t="s">
        <v>5</v>
      </c>
    </row>
    <row r="60" spans="1:5" ht="12.75">
      <c r="A60" s="35" t="s">
        <v>57</v>
      </c>
      <c r="E60" s="40" t="s">
        <v>4105</v>
      </c>
    </row>
    <row r="61" spans="1:5" ht="25.5">
      <c r="A61" t="s">
        <v>58</v>
      </c>
      <c r="E61" s="39" t="s">
        <v>3926</v>
      </c>
    </row>
    <row r="62" spans="1:16" ht="12.75">
      <c r="A62" t="s">
        <v>50</v>
      </c>
      <c s="34" t="s">
        <v>103</v>
      </c>
      <c s="34" t="s">
        <v>4106</v>
      </c>
      <c s="35" t="s">
        <v>5</v>
      </c>
      <c s="6" t="s">
        <v>4107</v>
      </c>
      <c s="36" t="s">
        <v>79</v>
      </c>
      <c s="37">
        <v>15</v>
      </c>
      <c s="36">
        <v>0</v>
      </c>
      <c s="36">
        <f>ROUND(G62*H62,6)</f>
      </c>
      <c r="L62" s="38">
        <v>0</v>
      </c>
      <c s="32">
        <f>ROUND(ROUND(L62,2)*ROUND(G62,3),2)</f>
      </c>
      <c s="36" t="s">
        <v>970</v>
      </c>
      <c>
        <f>(M62*21)/100</f>
      </c>
      <c t="s">
        <v>28</v>
      </c>
    </row>
    <row r="63" spans="1:5" ht="12.75">
      <c r="A63" s="35" t="s">
        <v>56</v>
      </c>
      <c r="E63" s="39" t="s">
        <v>5</v>
      </c>
    </row>
    <row r="64" spans="1:5" ht="12.75">
      <c r="A64" s="35" t="s">
        <v>57</v>
      </c>
      <c r="E64" s="40" t="s">
        <v>4108</v>
      </c>
    </row>
    <row r="65" spans="1:5" ht="63.75">
      <c r="A65" t="s">
        <v>58</v>
      </c>
      <c r="E65" s="39" t="s">
        <v>4109</v>
      </c>
    </row>
    <row r="66" spans="1:16" ht="12.75">
      <c r="A66" t="s">
        <v>50</v>
      </c>
      <c s="34" t="s">
        <v>107</v>
      </c>
      <c s="34" t="s">
        <v>3520</v>
      </c>
      <c s="35" t="s">
        <v>5</v>
      </c>
      <c s="6" t="s">
        <v>3521</v>
      </c>
      <c s="36" t="s">
        <v>63</v>
      </c>
      <c s="37">
        <v>5.73</v>
      </c>
      <c s="36">
        <v>0</v>
      </c>
      <c s="36">
        <f>ROUND(G66*H66,6)</f>
      </c>
      <c r="L66" s="38">
        <v>0</v>
      </c>
      <c s="32">
        <f>ROUND(ROUND(L66,2)*ROUND(G66,3),2)</f>
      </c>
      <c s="36" t="s">
        <v>970</v>
      </c>
      <c>
        <f>(M66*21)/100</f>
      </c>
      <c t="s">
        <v>28</v>
      </c>
    </row>
    <row r="67" spans="1:5" ht="12.75">
      <c r="A67" s="35" t="s">
        <v>56</v>
      </c>
      <c r="E67" s="39" t="s">
        <v>4110</v>
      </c>
    </row>
    <row r="68" spans="1:5" ht="38.25">
      <c r="A68" s="35" t="s">
        <v>57</v>
      </c>
      <c r="E68" s="40" t="s">
        <v>4111</v>
      </c>
    </row>
    <row r="69" spans="1:5" ht="114.75">
      <c r="A69" t="s">
        <v>58</v>
      </c>
      <c r="E69" s="39" t="s">
        <v>3519</v>
      </c>
    </row>
    <row r="70" spans="1:16" ht="12.75">
      <c r="A70" t="s">
        <v>50</v>
      </c>
      <c s="34" t="s">
        <v>112</v>
      </c>
      <c s="34" t="s">
        <v>3460</v>
      </c>
      <c s="35" t="s">
        <v>5</v>
      </c>
      <c s="6" t="s">
        <v>3461</v>
      </c>
      <c s="36" t="s">
        <v>557</v>
      </c>
      <c s="37">
        <v>0.05</v>
      </c>
      <c s="36">
        <v>0</v>
      </c>
      <c s="36">
        <f>ROUND(G70*H70,6)</f>
      </c>
      <c r="L70" s="38">
        <v>0</v>
      </c>
      <c s="32">
        <f>ROUND(ROUND(L70,2)*ROUND(G70,3),2)</f>
      </c>
      <c s="36" t="s">
        <v>970</v>
      </c>
      <c>
        <f>(M70*21)/100</f>
      </c>
      <c t="s">
        <v>28</v>
      </c>
    </row>
    <row r="71" spans="1:5" ht="12.75">
      <c r="A71" s="35" t="s">
        <v>56</v>
      </c>
      <c r="E71" s="39" t="s">
        <v>4112</v>
      </c>
    </row>
    <row r="72" spans="1:5" ht="12.75">
      <c r="A72" s="35" t="s">
        <v>57</v>
      </c>
      <c r="E72" s="40" t="s">
        <v>4113</v>
      </c>
    </row>
    <row r="73" spans="1:5" ht="114.75">
      <c r="A73" t="s">
        <v>58</v>
      </c>
      <c r="E73" s="39" t="s">
        <v>4071</v>
      </c>
    </row>
    <row r="74" spans="1:16" ht="12.75">
      <c r="A74" t="s">
        <v>50</v>
      </c>
      <c s="34" t="s">
        <v>116</v>
      </c>
      <c s="34" t="s">
        <v>4114</v>
      </c>
      <c s="35" t="s">
        <v>5</v>
      </c>
      <c s="6" t="s">
        <v>4115</v>
      </c>
      <c s="36" t="s">
        <v>79</v>
      </c>
      <c s="37">
        <v>15</v>
      </c>
      <c s="36">
        <v>0</v>
      </c>
      <c s="36">
        <f>ROUND(G74*H74,6)</f>
      </c>
      <c r="L74" s="38">
        <v>0</v>
      </c>
      <c s="32">
        <f>ROUND(ROUND(L74,2)*ROUND(G74,3),2)</f>
      </c>
      <c s="36" t="s">
        <v>970</v>
      </c>
      <c>
        <f>(M74*21)/100</f>
      </c>
      <c t="s">
        <v>28</v>
      </c>
    </row>
    <row r="75" spans="1:5" ht="12.75">
      <c r="A75" s="35" t="s">
        <v>56</v>
      </c>
      <c r="E75" s="39" t="s">
        <v>5</v>
      </c>
    </row>
    <row r="76" spans="1:5" ht="12.75">
      <c r="A76" s="35" t="s">
        <v>57</v>
      </c>
      <c r="E76" s="40" t="s">
        <v>4108</v>
      </c>
    </row>
    <row r="77" spans="1:5" ht="114.75">
      <c r="A77" t="s">
        <v>58</v>
      </c>
      <c r="E77" s="39" t="s">
        <v>4116</v>
      </c>
    </row>
    <row r="78" spans="1:16" ht="12.75">
      <c r="A78" t="s">
        <v>50</v>
      </c>
      <c s="34" t="s">
        <v>119</v>
      </c>
      <c s="34" t="s">
        <v>3945</v>
      </c>
      <c s="35" t="s">
        <v>5</v>
      </c>
      <c s="6" t="s">
        <v>3946</v>
      </c>
      <c s="36" t="s">
        <v>75</v>
      </c>
      <c s="37">
        <v>1</v>
      </c>
      <c s="36">
        <v>0</v>
      </c>
      <c s="36">
        <f>ROUND(G78*H78,6)</f>
      </c>
      <c r="L78" s="38">
        <v>0</v>
      </c>
      <c s="32">
        <f>ROUND(ROUND(L78,2)*ROUND(G78,3),2)</f>
      </c>
      <c s="36" t="s">
        <v>970</v>
      </c>
      <c>
        <f>(M78*21)/100</f>
      </c>
      <c t="s">
        <v>28</v>
      </c>
    </row>
    <row r="79" spans="1:5" ht="25.5">
      <c r="A79" s="35" t="s">
        <v>56</v>
      </c>
      <c r="E79" s="39" t="s">
        <v>4072</v>
      </c>
    </row>
    <row r="80" spans="1:5" ht="12.75">
      <c r="A80" s="35" t="s">
        <v>57</v>
      </c>
      <c r="E80" s="40" t="s">
        <v>5</v>
      </c>
    </row>
    <row r="81" spans="1:5" ht="89.25">
      <c r="A81" t="s">
        <v>58</v>
      </c>
      <c r="E81" s="39" t="s">
        <v>4073</v>
      </c>
    </row>
    <row r="82" spans="1:13" ht="12.75">
      <c r="A82" t="s">
        <v>47</v>
      </c>
      <c r="C82" s="31" t="s">
        <v>551</v>
      </c>
      <c r="E82" s="33" t="s">
        <v>552</v>
      </c>
      <c r="J82" s="32">
        <f>0</f>
      </c>
      <c s="32">
        <f>0</f>
      </c>
      <c s="32">
        <f>0+L83+L87</f>
      </c>
      <c s="32">
        <f>0+M83+M87</f>
      </c>
    </row>
    <row r="83" spans="1:16" ht="38.25">
      <c r="A83" t="s">
        <v>50</v>
      </c>
      <c s="34" t="s">
        <v>122</v>
      </c>
      <c s="34" t="s">
        <v>3483</v>
      </c>
      <c s="35" t="s">
        <v>555</v>
      </c>
      <c s="6" t="s">
        <v>3484</v>
      </c>
      <c s="36" t="s">
        <v>557</v>
      </c>
      <c s="37">
        <v>112.4</v>
      </c>
      <c s="36">
        <v>0</v>
      </c>
      <c s="36">
        <f>ROUND(G83*H83,6)</f>
      </c>
      <c r="L83" s="38">
        <v>0</v>
      </c>
      <c s="32">
        <f>ROUND(ROUND(L83,2)*ROUND(G83,3),2)</f>
      </c>
      <c s="36" t="s">
        <v>55</v>
      </c>
      <c>
        <f>(M83*21)/100</f>
      </c>
      <c t="s">
        <v>28</v>
      </c>
    </row>
    <row r="84" spans="1:5" ht="12.75">
      <c r="A84" s="35" t="s">
        <v>56</v>
      </c>
      <c r="E84" s="39" t="s">
        <v>558</v>
      </c>
    </row>
    <row r="85" spans="1:5" ht="12.75">
      <c r="A85" s="35" t="s">
        <v>57</v>
      </c>
      <c r="E85" s="40" t="s">
        <v>4117</v>
      </c>
    </row>
    <row r="86" spans="1:5" ht="165.75">
      <c r="A86" t="s">
        <v>58</v>
      </c>
      <c r="E86" s="39" t="s">
        <v>3529</v>
      </c>
    </row>
    <row r="87" spans="1:16" ht="38.25">
      <c r="A87" t="s">
        <v>50</v>
      </c>
      <c s="34" t="s">
        <v>126</v>
      </c>
      <c s="34" t="s">
        <v>561</v>
      </c>
      <c s="35" t="s">
        <v>555</v>
      </c>
      <c s="6" t="s">
        <v>562</v>
      </c>
      <c s="36" t="s">
        <v>557</v>
      </c>
      <c s="37">
        <v>20.877</v>
      </c>
      <c s="36">
        <v>0</v>
      </c>
      <c s="36">
        <f>ROUND(G87*H87,6)</f>
      </c>
      <c r="L87" s="38">
        <v>0</v>
      </c>
      <c s="32">
        <f>ROUND(ROUND(L87,2)*ROUND(G87,3),2)</f>
      </c>
      <c s="36" t="s">
        <v>55</v>
      </c>
      <c>
        <f>(M87*21)/100</f>
      </c>
      <c t="s">
        <v>28</v>
      </c>
    </row>
    <row r="88" spans="1:5" ht="12.75">
      <c r="A88" s="35" t="s">
        <v>56</v>
      </c>
      <c r="E88" s="39" t="s">
        <v>558</v>
      </c>
    </row>
    <row r="89" spans="1:5" ht="76.5">
      <c r="A89" s="35" t="s">
        <v>57</v>
      </c>
      <c r="E89" s="40" t="s">
        <v>4118</v>
      </c>
    </row>
    <row r="90" spans="1:5" ht="165.75">
      <c r="A90" t="s">
        <v>58</v>
      </c>
      <c r="E90"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3812</v>
      </c>
      <c s="41">
        <f>Rekapitulace!C57</f>
      </c>
      <c s="20" t="s">
        <v>0</v>
      </c>
      <c t="s">
        <v>23</v>
      </c>
      <c t="s">
        <v>28</v>
      </c>
    </row>
    <row r="4" spans="1:16" ht="32" customHeight="1">
      <c r="A4" s="24" t="s">
        <v>20</v>
      </c>
      <c s="25" t="s">
        <v>29</v>
      </c>
      <c s="27" t="s">
        <v>3812</v>
      </c>
      <c r="E4" s="26" t="s">
        <v>3813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COUNTIFS(L8:L119,"=0",A8:A119,"P")+COUNTIFS(L8:L119,"",A8:A119,"P")+SUM(Q8:Q119)</f>
      </c>
    </row>
    <row r="8" spans="1:13" ht="12.75">
      <c r="A8" t="s">
        <v>45</v>
      </c>
      <c r="C8" s="28" t="s">
        <v>4121</v>
      </c>
      <c r="E8" s="30" t="s">
        <v>4120</v>
      </c>
      <c r="J8" s="29">
        <f>0+J9+J14+J59+J84+J109+J114</f>
      </c>
      <c s="29">
        <f>0+K9+K14+K59+K84+K109+K114</f>
      </c>
      <c s="29">
        <f>0+L9+L14+L59+L84+L109+L114</f>
      </c>
      <c s="29">
        <f>0+M9+M14+M59+M84+M109+M114</f>
      </c>
    </row>
    <row r="9" spans="1:13" ht="12.75">
      <c r="A9" t="s">
        <v>47</v>
      </c>
      <c r="C9" s="31" t="s">
        <v>48</v>
      </c>
      <c r="E9" s="33" t="s">
        <v>49</v>
      </c>
      <c r="J9" s="32">
        <f>0</f>
      </c>
      <c s="32">
        <f>0</f>
      </c>
      <c s="32">
        <f>0+L10</f>
      </c>
      <c s="32">
        <f>0+M10</f>
      </c>
    </row>
    <row r="10" spans="1:16" ht="12.75">
      <c r="A10" t="s">
        <v>50</v>
      </c>
      <c s="34" t="s">
        <v>51</v>
      </c>
      <c s="34" t="s">
        <v>2818</v>
      </c>
      <c s="35" t="s">
        <v>5</v>
      </c>
      <c s="6" t="s">
        <v>2819</v>
      </c>
      <c s="36" t="s">
        <v>54</v>
      </c>
      <c s="37">
        <v>750</v>
      </c>
      <c s="36">
        <v>0</v>
      </c>
      <c s="36">
        <f>ROUND(G10*H10,6)</f>
      </c>
      <c r="L10" s="38">
        <v>0</v>
      </c>
      <c s="32">
        <f>ROUND(ROUND(L10,2)*ROUND(G10,3),2)</f>
      </c>
      <c s="36" t="s">
        <v>55</v>
      </c>
      <c>
        <f>(M10*21)/100</f>
      </c>
      <c t="s">
        <v>28</v>
      </c>
    </row>
    <row r="11" spans="1:5" ht="12.75">
      <c r="A11" s="35" t="s">
        <v>56</v>
      </c>
      <c r="E11" s="39" t="s">
        <v>5</v>
      </c>
    </row>
    <row r="12" spans="1:5" ht="12.75">
      <c r="A12" s="35" t="s">
        <v>57</v>
      </c>
      <c r="E12" s="40" t="s">
        <v>3540</v>
      </c>
    </row>
    <row r="13" spans="1:5" ht="12.75">
      <c r="A13" t="s">
        <v>58</v>
      </c>
      <c r="E13" s="39" t="s">
        <v>1410</v>
      </c>
    </row>
    <row r="14" spans="1:13" ht="12.75">
      <c r="A14" t="s">
        <v>47</v>
      </c>
      <c r="C14" s="31" t="s">
        <v>51</v>
      </c>
      <c r="E14" s="33" t="s">
        <v>60</v>
      </c>
      <c r="J14" s="32">
        <f>0</f>
      </c>
      <c s="32">
        <f>0</f>
      </c>
      <c s="32">
        <f>0+L15+L19+L23+L27+L31+L35+L39+L43+L47+L51+L55</f>
      </c>
      <c s="32">
        <f>0+M15+M19+M23+M27+M31+M35+M39+M43+M47+M51+M55</f>
      </c>
    </row>
    <row r="15" spans="1:16" ht="12.75">
      <c r="A15" t="s">
        <v>50</v>
      </c>
      <c s="34" t="s">
        <v>28</v>
      </c>
      <c s="34" t="s">
        <v>3206</v>
      </c>
      <c s="35" t="s">
        <v>5</v>
      </c>
      <c s="6" t="s">
        <v>3207</v>
      </c>
      <c s="36" t="s">
        <v>68</v>
      </c>
      <c s="37">
        <v>939</v>
      </c>
      <c s="36">
        <v>0</v>
      </c>
      <c s="36">
        <f>ROUND(G15*H15,6)</f>
      </c>
      <c r="L15" s="38">
        <v>0</v>
      </c>
      <c s="32">
        <f>ROUND(ROUND(L15,2)*ROUND(G15,3),2)</f>
      </c>
      <c s="36" t="s">
        <v>55</v>
      </c>
      <c>
        <f>(M15*21)/100</f>
      </c>
      <c t="s">
        <v>28</v>
      </c>
    </row>
    <row r="16" spans="1:5" ht="12.75">
      <c r="A16" s="35" t="s">
        <v>56</v>
      </c>
      <c r="E16" s="39" t="s">
        <v>5</v>
      </c>
    </row>
    <row r="17" spans="1:5" ht="12.75">
      <c r="A17" s="35" t="s">
        <v>57</v>
      </c>
      <c r="E17" s="40" t="s">
        <v>4122</v>
      </c>
    </row>
    <row r="18" spans="1:5" ht="12.75">
      <c r="A18" t="s">
        <v>58</v>
      </c>
      <c r="E18" s="39" t="s">
        <v>3210</v>
      </c>
    </row>
    <row r="19" spans="1:16" ht="12.75">
      <c r="A19" t="s">
        <v>50</v>
      </c>
      <c s="34" t="s">
        <v>26</v>
      </c>
      <c s="34" t="s">
        <v>4123</v>
      </c>
      <c s="35" t="s">
        <v>5</v>
      </c>
      <c s="6" t="s">
        <v>4124</v>
      </c>
      <c s="36" t="s">
        <v>54</v>
      </c>
      <c s="37">
        <v>330</v>
      </c>
      <c s="36">
        <v>0</v>
      </c>
      <c s="36">
        <f>ROUND(G19*H19,6)</f>
      </c>
      <c r="L19" s="38">
        <v>0</v>
      </c>
      <c s="32">
        <f>ROUND(ROUND(L19,2)*ROUND(G19,3),2)</f>
      </c>
      <c s="36" t="s">
        <v>55</v>
      </c>
      <c>
        <f>(M19*21)/100</f>
      </c>
      <c t="s">
        <v>28</v>
      </c>
    </row>
    <row r="20" spans="1:5" ht="12.75">
      <c r="A20" s="35" t="s">
        <v>56</v>
      </c>
      <c r="E20" s="39" t="s">
        <v>5</v>
      </c>
    </row>
    <row r="21" spans="1:5" ht="12.75">
      <c r="A21" s="35" t="s">
        <v>57</v>
      </c>
      <c r="E21" s="40" t="s">
        <v>4125</v>
      </c>
    </row>
    <row r="22" spans="1:5" ht="38.25">
      <c r="A22" t="s">
        <v>58</v>
      </c>
      <c r="E22" s="39" t="s">
        <v>4126</v>
      </c>
    </row>
    <row r="23" spans="1:16" ht="12.75">
      <c r="A23" t="s">
        <v>50</v>
      </c>
      <c s="34" t="s">
        <v>65</v>
      </c>
      <c s="34" t="s">
        <v>3504</v>
      </c>
      <c s="35" t="s">
        <v>5</v>
      </c>
      <c s="6" t="s">
        <v>3505</v>
      </c>
      <c s="36" t="s">
        <v>63</v>
      </c>
      <c s="37">
        <v>796</v>
      </c>
      <c s="36">
        <v>0</v>
      </c>
      <c s="36">
        <f>ROUND(G23*H23,6)</f>
      </c>
      <c r="L23" s="38">
        <v>0</v>
      </c>
      <c s="32">
        <f>ROUND(ROUND(L23,2)*ROUND(G23,3),2)</f>
      </c>
      <c s="36" t="s">
        <v>55</v>
      </c>
      <c>
        <f>(M23*21)/100</f>
      </c>
      <c t="s">
        <v>28</v>
      </c>
    </row>
    <row r="24" spans="1:5" ht="12.75">
      <c r="A24" s="35" t="s">
        <v>56</v>
      </c>
      <c r="E24" s="39" t="s">
        <v>5</v>
      </c>
    </row>
    <row r="25" spans="1:5" ht="12.75">
      <c r="A25" s="35" t="s">
        <v>57</v>
      </c>
      <c r="E25" s="40" t="s">
        <v>4127</v>
      </c>
    </row>
    <row r="26" spans="1:5" ht="306">
      <c r="A26" t="s">
        <v>58</v>
      </c>
      <c r="E26" s="39" t="s">
        <v>4128</v>
      </c>
    </row>
    <row r="27" spans="1:16" ht="12.75">
      <c r="A27" t="s">
        <v>50</v>
      </c>
      <c s="34" t="s">
        <v>72</v>
      </c>
      <c s="34" t="s">
        <v>3822</v>
      </c>
      <c s="35" t="s">
        <v>5</v>
      </c>
      <c s="6" t="s">
        <v>3823</v>
      </c>
      <c s="36" t="s">
        <v>63</v>
      </c>
      <c s="37">
        <v>796</v>
      </c>
      <c s="36">
        <v>0</v>
      </c>
      <c s="36">
        <f>ROUND(G27*H27,6)</f>
      </c>
      <c r="L27" s="38">
        <v>0</v>
      </c>
      <c s="32">
        <f>ROUND(ROUND(L27,2)*ROUND(G27,3),2)</f>
      </c>
      <c s="36" t="s">
        <v>55</v>
      </c>
      <c>
        <f>(M27*21)/100</f>
      </c>
      <c t="s">
        <v>28</v>
      </c>
    </row>
    <row r="28" spans="1:5" ht="12.75">
      <c r="A28" s="35" t="s">
        <v>56</v>
      </c>
      <c r="E28" s="39" t="s">
        <v>5</v>
      </c>
    </row>
    <row r="29" spans="1:5" ht="12.75">
      <c r="A29" s="35" t="s">
        <v>57</v>
      </c>
      <c r="E29" s="40" t="s">
        <v>4127</v>
      </c>
    </row>
    <row r="30" spans="1:5" ht="318.75">
      <c r="A30" t="s">
        <v>58</v>
      </c>
      <c r="E30" s="39" t="s">
        <v>4129</v>
      </c>
    </row>
    <row r="31" spans="1:16" ht="12.75">
      <c r="A31" t="s">
        <v>50</v>
      </c>
      <c s="34" t="s">
        <v>27</v>
      </c>
      <c s="34" t="s">
        <v>4130</v>
      </c>
      <c s="35" t="s">
        <v>5</v>
      </c>
      <c s="6" t="s">
        <v>4131</v>
      </c>
      <c s="36" t="s">
        <v>63</v>
      </c>
      <c s="37">
        <v>1003</v>
      </c>
      <c s="36">
        <v>0</v>
      </c>
      <c s="36">
        <f>ROUND(G31*H31,6)</f>
      </c>
      <c r="L31" s="38">
        <v>0</v>
      </c>
      <c s="32">
        <f>ROUND(ROUND(L31,2)*ROUND(G31,3),2)</f>
      </c>
      <c s="36" t="s">
        <v>55</v>
      </c>
      <c>
        <f>(M31*21)/100</f>
      </c>
      <c t="s">
        <v>28</v>
      </c>
    </row>
    <row r="32" spans="1:5" ht="12.75">
      <c r="A32" s="35" t="s">
        <v>56</v>
      </c>
      <c r="E32" s="39" t="s">
        <v>5</v>
      </c>
    </row>
    <row r="33" spans="1:5" ht="12.75">
      <c r="A33" s="35" t="s">
        <v>57</v>
      </c>
      <c r="E33" s="40" t="s">
        <v>4132</v>
      </c>
    </row>
    <row r="34" spans="1:5" ht="38.25">
      <c r="A34" t="s">
        <v>58</v>
      </c>
      <c r="E34" s="39" t="s">
        <v>4133</v>
      </c>
    </row>
    <row r="35" spans="1:16" ht="12.75">
      <c r="A35" t="s">
        <v>50</v>
      </c>
      <c s="34" t="s">
        <v>70</v>
      </c>
      <c s="34" t="s">
        <v>2837</v>
      </c>
      <c s="35" t="s">
        <v>5</v>
      </c>
      <c s="6" t="s">
        <v>2838</v>
      </c>
      <c s="36" t="s">
        <v>63</v>
      </c>
      <c s="37">
        <v>1003</v>
      </c>
      <c s="36">
        <v>0</v>
      </c>
      <c s="36">
        <f>ROUND(G35*H35,6)</f>
      </c>
      <c r="L35" s="38">
        <v>0</v>
      </c>
      <c s="32">
        <f>ROUND(ROUND(L35,2)*ROUND(G35,3),2)</f>
      </c>
      <c s="36" t="s">
        <v>55</v>
      </c>
      <c>
        <f>(M35*21)/100</f>
      </c>
      <c t="s">
        <v>28</v>
      </c>
    </row>
    <row r="36" spans="1:5" ht="12.75">
      <c r="A36" s="35" t="s">
        <v>56</v>
      </c>
      <c r="E36" s="39" t="s">
        <v>5</v>
      </c>
    </row>
    <row r="37" spans="1:5" ht="12.75">
      <c r="A37" s="35" t="s">
        <v>57</v>
      </c>
      <c r="E37" s="40" t="s">
        <v>4132</v>
      </c>
    </row>
    <row r="38" spans="1:5" ht="191.25">
      <c r="A38" t="s">
        <v>58</v>
      </c>
      <c r="E38" s="39" t="s">
        <v>4134</v>
      </c>
    </row>
    <row r="39" spans="1:16" ht="12.75">
      <c r="A39" t="s">
        <v>50</v>
      </c>
      <c s="34" t="s">
        <v>83</v>
      </c>
      <c s="34" t="s">
        <v>61</v>
      </c>
      <c s="35" t="s">
        <v>5</v>
      </c>
      <c s="6" t="s">
        <v>62</v>
      </c>
      <c s="36" t="s">
        <v>63</v>
      </c>
      <c s="37">
        <v>639</v>
      </c>
      <c s="36">
        <v>0</v>
      </c>
      <c s="36">
        <f>ROUND(G39*H39,6)</f>
      </c>
      <c r="L39" s="38">
        <v>0</v>
      </c>
      <c s="32">
        <f>ROUND(ROUND(L39,2)*ROUND(G39,3),2)</f>
      </c>
      <c s="36" t="s">
        <v>55</v>
      </c>
      <c>
        <f>(M39*21)/100</f>
      </c>
      <c t="s">
        <v>28</v>
      </c>
    </row>
    <row r="40" spans="1:5" ht="12.75">
      <c r="A40" s="35" t="s">
        <v>56</v>
      </c>
      <c r="E40" s="39" t="s">
        <v>5</v>
      </c>
    </row>
    <row r="41" spans="1:5" ht="51">
      <c r="A41" s="35" t="s">
        <v>57</v>
      </c>
      <c r="E41" s="40" t="s">
        <v>4135</v>
      </c>
    </row>
    <row r="42" spans="1:5" ht="229.5">
      <c r="A42" t="s">
        <v>58</v>
      </c>
      <c r="E42" s="39" t="s">
        <v>4136</v>
      </c>
    </row>
    <row r="43" spans="1:16" ht="12.75">
      <c r="A43" t="s">
        <v>50</v>
      </c>
      <c s="34" t="s">
        <v>87</v>
      </c>
      <c s="34" t="s">
        <v>4137</v>
      </c>
      <c s="35" t="s">
        <v>5</v>
      </c>
      <c s="6" t="s">
        <v>4138</v>
      </c>
      <c s="36" t="s">
        <v>63</v>
      </c>
      <c s="37">
        <v>139</v>
      </c>
      <c s="36">
        <v>0</v>
      </c>
      <c s="36">
        <f>ROUND(G43*H43,6)</f>
      </c>
      <c r="L43" s="38">
        <v>0</v>
      </c>
      <c s="32">
        <f>ROUND(ROUND(L43,2)*ROUND(G43,3),2)</f>
      </c>
      <c s="36" t="s">
        <v>55</v>
      </c>
      <c>
        <f>(M43*21)/100</f>
      </c>
      <c t="s">
        <v>28</v>
      </c>
    </row>
    <row r="44" spans="1:5" ht="12.75">
      <c r="A44" s="35" t="s">
        <v>56</v>
      </c>
      <c r="E44" s="39" t="s">
        <v>5</v>
      </c>
    </row>
    <row r="45" spans="1:5" ht="12.75">
      <c r="A45" s="35" t="s">
        <v>57</v>
      </c>
      <c r="E45" s="40" t="s">
        <v>4139</v>
      </c>
    </row>
    <row r="46" spans="1:5" ht="280.5">
      <c r="A46" t="s">
        <v>58</v>
      </c>
      <c r="E46" s="39" t="s">
        <v>4140</v>
      </c>
    </row>
    <row r="47" spans="1:16" ht="12.75">
      <c r="A47" t="s">
        <v>50</v>
      </c>
      <c s="34" t="s">
        <v>91</v>
      </c>
      <c s="34" t="s">
        <v>4141</v>
      </c>
      <c s="35" t="s">
        <v>5</v>
      </c>
      <c s="6" t="s">
        <v>4142</v>
      </c>
      <c s="36" t="s">
        <v>63</v>
      </c>
      <c s="37">
        <v>2</v>
      </c>
      <c s="36">
        <v>0</v>
      </c>
      <c s="36">
        <f>ROUND(G47*H47,6)</f>
      </c>
      <c r="L47" s="38">
        <v>0</v>
      </c>
      <c s="32">
        <f>ROUND(ROUND(L47,2)*ROUND(G47,3),2)</f>
      </c>
      <c s="36" t="s">
        <v>55</v>
      </c>
      <c>
        <f>(M47*21)/100</f>
      </c>
      <c t="s">
        <v>28</v>
      </c>
    </row>
    <row r="48" spans="1:5" ht="12.75">
      <c r="A48" s="35" t="s">
        <v>56</v>
      </c>
      <c r="E48" s="39" t="s">
        <v>5</v>
      </c>
    </row>
    <row r="49" spans="1:5" ht="12.75">
      <c r="A49" s="35" t="s">
        <v>57</v>
      </c>
      <c r="E49" s="40" t="s">
        <v>4143</v>
      </c>
    </row>
    <row r="50" spans="1:5" ht="242.25">
      <c r="A50" t="s">
        <v>58</v>
      </c>
      <c r="E50" s="39" t="s">
        <v>4144</v>
      </c>
    </row>
    <row r="51" spans="1:16" ht="12.75">
      <c r="A51" t="s">
        <v>50</v>
      </c>
      <c s="34" t="s">
        <v>95</v>
      </c>
      <c s="34" t="s">
        <v>4145</v>
      </c>
      <c s="35" t="s">
        <v>5</v>
      </c>
      <c s="6" t="s">
        <v>4146</v>
      </c>
      <c s="36" t="s">
        <v>63</v>
      </c>
      <c s="37">
        <v>532</v>
      </c>
      <c s="36">
        <v>0</v>
      </c>
      <c s="36">
        <f>ROUND(G51*H51,6)</f>
      </c>
      <c r="L51" s="38">
        <v>0</v>
      </c>
      <c s="32">
        <f>ROUND(ROUND(L51,2)*ROUND(G51,3),2)</f>
      </c>
      <c s="36" t="s">
        <v>55</v>
      </c>
      <c>
        <f>(M51*21)/100</f>
      </c>
      <c t="s">
        <v>28</v>
      </c>
    </row>
    <row r="52" spans="1:5" ht="12.75">
      <c r="A52" s="35" t="s">
        <v>56</v>
      </c>
      <c r="E52" s="39" t="s">
        <v>5</v>
      </c>
    </row>
    <row r="53" spans="1:5" ht="12.75">
      <c r="A53" s="35" t="s">
        <v>57</v>
      </c>
      <c r="E53" s="40" t="s">
        <v>4147</v>
      </c>
    </row>
    <row r="54" spans="1:5" ht="12.75">
      <c r="A54" t="s">
        <v>58</v>
      </c>
      <c r="E54" s="39" t="s">
        <v>69</v>
      </c>
    </row>
    <row r="55" spans="1:16" ht="12.75">
      <c r="A55" t="s">
        <v>50</v>
      </c>
      <c s="34" t="s">
        <v>99</v>
      </c>
      <c s="34" t="s">
        <v>4148</v>
      </c>
      <c s="35" t="s">
        <v>5</v>
      </c>
      <c s="6" t="s">
        <v>4149</v>
      </c>
      <c s="36" t="s">
        <v>68</v>
      </c>
      <c s="37">
        <v>132</v>
      </c>
      <c s="36">
        <v>0</v>
      </c>
      <c s="36">
        <f>ROUND(G55*H55,6)</f>
      </c>
      <c r="L55" s="38">
        <v>0</v>
      </c>
      <c s="32">
        <f>ROUND(ROUND(L55,2)*ROUND(G55,3),2)</f>
      </c>
      <c s="36" t="s">
        <v>55</v>
      </c>
      <c>
        <f>(M55*21)/100</f>
      </c>
      <c t="s">
        <v>28</v>
      </c>
    </row>
    <row r="56" spans="1:5" ht="12.75">
      <c r="A56" s="35" t="s">
        <v>56</v>
      </c>
      <c r="E56" s="39" t="s">
        <v>5</v>
      </c>
    </row>
    <row r="57" spans="1:5" ht="12.75">
      <c r="A57" s="35" t="s">
        <v>57</v>
      </c>
      <c r="E57" s="40" t="s">
        <v>4150</v>
      </c>
    </row>
    <row r="58" spans="1:5" ht="25.5">
      <c r="A58" t="s">
        <v>58</v>
      </c>
      <c r="E58" s="39" t="s">
        <v>4151</v>
      </c>
    </row>
    <row r="59" spans="1:13" ht="12.75">
      <c r="A59" t="s">
        <v>47</v>
      </c>
      <c r="C59" s="31" t="s">
        <v>28</v>
      </c>
      <c r="E59" s="33" t="s">
        <v>1411</v>
      </c>
      <c r="J59" s="32">
        <f>0</f>
      </c>
      <c s="32">
        <f>0</f>
      </c>
      <c s="32">
        <f>0+L60+L64+L68+L72+L76+L80</f>
      </c>
      <c s="32">
        <f>0+M60+M64+M68+M72+M76+M80</f>
      </c>
    </row>
    <row r="60" spans="1:16" ht="12.75">
      <c r="A60" t="s">
        <v>50</v>
      </c>
      <c s="34" t="s">
        <v>103</v>
      </c>
      <c s="34" t="s">
        <v>4152</v>
      </c>
      <c s="35" t="s">
        <v>5</v>
      </c>
      <c s="6" t="s">
        <v>4153</v>
      </c>
      <c s="36" t="s">
        <v>68</v>
      </c>
      <c s="37">
        <v>1525</v>
      </c>
      <c s="36">
        <v>0</v>
      </c>
      <c s="36">
        <f>ROUND(G60*H60,6)</f>
      </c>
      <c r="L60" s="38">
        <v>0</v>
      </c>
      <c s="32">
        <f>ROUND(ROUND(L60,2)*ROUND(G60,3),2)</f>
      </c>
      <c s="36" t="s">
        <v>55</v>
      </c>
      <c>
        <f>(M60*21)/100</f>
      </c>
      <c t="s">
        <v>28</v>
      </c>
    </row>
    <row r="61" spans="1:5" ht="12.75">
      <c r="A61" s="35" t="s">
        <v>56</v>
      </c>
      <c r="E61" s="39" t="s">
        <v>5</v>
      </c>
    </row>
    <row r="62" spans="1:5" ht="12.75">
      <c r="A62" s="35" t="s">
        <v>57</v>
      </c>
      <c r="E62" s="40" t="s">
        <v>4154</v>
      </c>
    </row>
    <row r="63" spans="1:5" ht="102">
      <c r="A63" t="s">
        <v>58</v>
      </c>
      <c r="E63" s="39" t="s">
        <v>4155</v>
      </c>
    </row>
    <row r="64" spans="1:16" ht="12.75">
      <c r="A64" t="s">
        <v>50</v>
      </c>
      <c s="34" t="s">
        <v>107</v>
      </c>
      <c s="34" t="s">
        <v>3567</v>
      </c>
      <c s="35" t="s">
        <v>5</v>
      </c>
      <c s="6" t="s">
        <v>3568</v>
      </c>
      <c s="36" t="s">
        <v>63</v>
      </c>
      <c s="37">
        <v>273.6</v>
      </c>
      <c s="36">
        <v>0</v>
      </c>
      <c s="36">
        <f>ROUND(G64*H64,6)</f>
      </c>
      <c r="L64" s="38">
        <v>0</v>
      </c>
      <c s="32">
        <f>ROUND(ROUND(L64,2)*ROUND(G64,3),2)</f>
      </c>
      <c s="36" t="s">
        <v>55</v>
      </c>
      <c>
        <f>(M64*21)/100</f>
      </c>
      <c t="s">
        <v>28</v>
      </c>
    </row>
    <row r="65" spans="1:5" ht="12.75">
      <c r="A65" s="35" t="s">
        <v>56</v>
      </c>
      <c r="E65" s="39" t="s">
        <v>5</v>
      </c>
    </row>
    <row r="66" spans="1:5" ht="25.5">
      <c r="A66" s="35" t="s">
        <v>57</v>
      </c>
      <c r="E66" s="40" t="s">
        <v>4156</v>
      </c>
    </row>
    <row r="67" spans="1:5" ht="51">
      <c r="A67" t="s">
        <v>58</v>
      </c>
      <c r="E67" s="39" t="s">
        <v>3570</v>
      </c>
    </row>
    <row r="68" spans="1:16" ht="12.75">
      <c r="A68" t="s">
        <v>50</v>
      </c>
      <c s="34" t="s">
        <v>112</v>
      </c>
      <c s="34" t="s">
        <v>3571</v>
      </c>
      <c s="35" t="s">
        <v>5</v>
      </c>
      <c s="6" t="s">
        <v>3572</v>
      </c>
      <c s="36" t="s">
        <v>79</v>
      </c>
      <c s="37">
        <v>475</v>
      </c>
      <c s="36">
        <v>0</v>
      </c>
      <c s="36">
        <f>ROUND(G68*H68,6)</f>
      </c>
      <c r="L68" s="38">
        <v>0</v>
      </c>
      <c s="32">
        <f>ROUND(ROUND(L68,2)*ROUND(G68,3),2)</f>
      </c>
      <c s="36" t="s">
        <v>55</v>
      </c>
      <c>
        <f>(M68*21)/100</f>
      </c>
      <c t="s">
        <v>28</v>
      </c>
    </row>
    <row r="69" spans="1:5" ht="12.75">
      <c r="A69" s="35" t="s">
        <v>56</v>
      </c>
      <c r="E69" s="39" t="s">
        <v>5</v>
      </c>
    </row>
    <row r="70" spans="1:5" ht="12.75">
      <c r="A70" s="35" t="s">
        <v>57</v>
      </c>
      <c r="E70" s="40" t="s">
        <v>4157</v>
      </c>
    </row>
    <row r="71" spans="1:5" ht="114.75">
      <c r="A71" t="s">
        <v>58</v>
      </c>
      <c r="E71" s="39" t="s">
        <v>3574</v>
      </c>
    </row>
    <row r="72" spans="1:16" ht="12.75">
      <c r="A72" t="s">
        <v>50</v>
      </c>
      <c s="34" t="s">
        <v>116</v>
      </c>
      <c s="34" t="s">
        <v>3722</v>
      </c>
      <c s="35" t="s">
        <v>5</v>
      </c>
      <c s="6" t="s">
        <v>3586</v>
      </c>
      <c s="36" t="s">
        <v>557</v>
      </c>
      <c s="37">
        <v>4.108</v>
      </c>
      <c s="36">
        <v>0</v>
      </c>
      <c s="36">
        <f>ROUND(G72*H72,6)</f>
      </c>
      <c r="L72" s="38">
        <v>0</v>
      </c>
      <c s="32">
        <f>ROUND(ROUND(L72,2)*ROUND(G72,3),2)</f>
      </c>
      <c s="36" t="s">
        <v>55</v>
      </c>
      <c>
        <f>(M72*21)/100</f>
      </c>
      <c t="s">
        <v>28</v>
      </c>
    </row>
    <row r="73" spans="1:5" ht="12.75">
      <c r="A73" s="35" t="s">
        <v>56</v>
      </c>
      <c r="E73" s="39" t="s">
        <v>5</v>
      </c>
    </row>
    <row r="74" spans="1:5" ht="12.75">
      <c r="A74" s="35" t="s">
        <v>57</v>
      </c>
      <c r="E74" s="40" t="s">
        <v>4158</v>
      </c>
    </row>
    <row r="75" spans="1:5" ht="267.75">
      <c r="A75" t="s">
        <v>58</v>
      </c>
      <c r="E75" s="39" t="s">
        <v>4159</v>
      </c>
    </row>
    <row r="76" spans="1:16" ht="12.75">
      <c r="A76" t="s">
        <v>50</v>
      </c>
      <c s="34" t="s">
        <v>119</v>
      </c>
      <c s="34" t="s">
        <v>3575</v>
      </c>
      <c s="35" t="s">
        <v>5</v>
      </c>
      <c s="6" t="s">
        <v>3576</v>
      </c>
      <c s="36" t="s">
        <v>68</v>
      </c>
      <c s="37">
        <v>4291</v>
      </c>
      <c s="36">
        <v>0</v>
      </c>
      <c s="36">
        <f>ROUND(G76*H76,6)</f>
      </c>
      <c r="L76" s="38">
        <v>0</v>
      </c>
      <c s="32">
        <f>ROUND(ROUND(L76,2)*ROUND(G76,3),2)</f>
      </c>
      <c s="36" t="s">
        <v>55</v>
      </c>
      <c>
        <f>(M76*21)/100</f>
      </c>
      <c t="s">
        <v>28</v>
      </c>
    </row>
    <row r="77" spans="1:5" ht="12.75">
      <c r="A77" s="35" t="s">
        <v>56</v>
      </c>
      <c r="E77" s="39" t="s">
        <v>5</v>
      </c>
    </row>
    <row r="78" spans="1:5" ht="76.5">
      <c r="A78" s="35" t="s">
        <v>57</v>
      </c>
      <c r="E78" s="40" t="s">
        <v>4160</v>
      </c>
    </row>
    <row r="79" spans="1:5" ht="102">
      <c r="A79" t="s">
        <v>58</v>
      </c>
      <c r="E79" s="39" t="s">
        <v>4161</v>
      </c>
    </row>
    <row r="80" spans="1:16" ht="12.75">
      <c r="A80" t="s">
        <v>50</v>
      </c>
      <c s="34" t="s">
        <v>147</v>
      </c>
      <c s="34" t="s">
        <v>3581</v>
      </c>
      <c s="35" t="s">
        <v>5</v>
      </c>
      <c s="6" t="s">
        <v>3582</v>
      </c>
      <c s="36" t="s">
        <v>63</v>
      </c>
      <c s="37">
        <v>133</v>
      </c>
      <c s="36">
        <v>0</v>
      </c>
      <c s="36">
        <f>ROUND(G80*H80,6)</f>
      </c>
      <c r="L80" s="38">
        <v>0</v>
      </c>
      <c s="32">
        <f>ROUND(ROUND(L80,2)*ROUND(G80,3),2)</f>
      </c>
      <c s="36" t="s">
        <v>55</v>
      </c>
      <c>
        <f>(M80*21)/100</f>
      </c>
      <c t="s">
        <v>28</v>
      </c>
    </row>
    <row r="81" spans="1:5" ht="12.75">
      <c r="A81" s="35" t="s">
        <v>56</v>
      </c>
      <c r="E81" s="39" t="s">
        <v>5</v>
      </c>
    </row>
    <row r="82" spans="1:5" ht="38.25">
      <c r="A82" s="35" t="s">
        <v>57</v>
      </c>
      <c r="E82" s="40" t="s">
        <v>4162</v>
      </c>
    </row>
    <row r="83" spans="1:5" ht="382.5">
      <c r="A83" t="s">
        <v>58</v>
      </c>
      <c r="E83" s="39" t="s">
        <v>4163</v>
      </c>
    </row>
    <row r="84" spans="1:13" ht="12.75">
      <c r="A84" t="s">
        <v>47</v>
      </c>
      <c r="C84" s="31" t="s">
        <v>26</v>
      </c>
      <c r="E84" s="33" t="s">
        <v>3302</v>
      </c>
      <c r="J84" s="32">
        <f>0</f>
      </c>
      <c s="32">
        <f>0</f>
      </c>
      <c s="32">
        <f>0+L85+L89+L93+L97+L101+L105</f>
      </c>
      <c s="32">
        <f>0+M85+M89+M93+M97+M101+M105</f>
      </c>
    </row>
    <row r="85" spans="1:16" ht="25.5">
      <c r="A85" t="s">
        <v>50</v>
      </c>
      <c s="34" t="s">
        <v>122</v>
      </c>
      <c s="34" t="s">
        <v>4164</v>
      </c>
      <c s="35" t="s">
        <v>5</v>
      </c>
      <c s="6" t="s">
        <v>4165</v>
      </c>
      <c s="36" t="s">
        <v>63</v>
      </c>
      <c s="37">
        <v>2</v>
      </c>
      <c s="36">
        <v>0</v>
      </c>
      <c s="36">
        <f>ROUND(G85*H85,6)</f>
      </c>
      <c r="L85" s="38">
        <v>0</v>
      </c>
      <c s="32">
        <f>ROUND(ROUND(L85,2)*ROUND(G85,3),2)</f>
      </c>
      <c s="36" t="s">
        <v>55</v>
      </c>
      <c>
        <f>(M85*21)/100</f>
      </c>
      <c t="s">
        <v>28</v>
      </c>
    </row>
    <row r="86" spans="1:5" ht="12.75">
      <c r="A86" s="35" t="s">
        <v>56</v>
      </c>
      <c r="E86" s="39" t="s">
        <v>5</v>
      </c>
    </row>
    <row r="87" spans="1:5" ht="12.75">
      <c r="A87" s="35" t="s">
        <v>57</v>
      </c>
      <c r="E87" s="40" t="s">
        <v>4166</v>
      </c>
    </row>
    <row r="88" spans="1:5" ht="38.25">
      <c r="A88" t="s">
        <v>58</v>
      </c>
      <c r="E88" s="39" t="s">
        <v>4167</v>
      </c>
    </row>
    <row r="89" spans="1:16" ht="12.75">
      <c r="A89" t="s">
        <v>50</v>
      </c>
      <c s="34" t="s">
        <v>126</v>
      </c>
      <c s="34" t="s">
        <v>3589</v>
      </c>
      <c s="35" t="s">
        <v>5</v>
      </c>
      <c s="6" t="s">
        <v>3590</v>
      </c>
      <c s="36" t="s">
        <v>2357</v>
      </c>
      <c s="37">
        <v>3158.16</v>
      </c>
      <c s="36">
        <v>0</v>
      </c>
      <c s="36">
        <f>ROUND(G89*H89,6)</f>
      </c>
      <c r="L89" s="38">
        <v>0</v>
      </c>
      <c s="32">
        <f>ROUND(ROUND(L89,2)*ROUND(G89,3),2)</f>
      </c>
      <c s="36" t="s">
        <v>55</v>
      </c>
      <c>
        <f>(M89*21)/100</f>
      </c>
      <c t="s">
        <v>28</v>
      </c>
    </row>
    <row r="90" spans="1:5" ht="12.75">
      <c r="A90" s="35" t="s">
        <v>56</v>
      </c>
      <c r="E90" s="39" t="s">
        <v>5</v>
      </c>
    </row>
    <row r="91" spans="1:5" ht="12.75">
      <c r="A91" s="35" t="s">
        <v>57</v>
      </c>
      <c r="E91" s="40" t="s">
        <v>4168</v>
      </c>
    </row>
    <row r="92" spans="1:5" ht="293.25">
      <c r="A92" t="s">
        <v>58</v>
      </c>
      <c r="E92" s="39" t="s">
        <v>4169</v>
      </c>
    </row>
    <row r="93" spans="1:16" ht="12.75">
      <c r="A93" t="s">
        <v>50</v>
      </c>
      <c s="34" t="s">
        <v>140</v>
      </c>
      <c s="34" t="s">
        <v>4170</v>
      </c>
      <c s="35" t="s">
        <v>5</v>
      </c>
      <c s="6" t="s">
        <v>4171</v>
      </c>
      <c s="36" t="s">
        <v>68</v>
      </c>
      <c s="37">
        <v>76</v>
      </c>
      <c s="36">
        <v>0</v>
      </c>
      <c s="36">
        <f>ROUND(G93*H93,6)</f>
      </c>
      <c r="L93" s="38">
        <v>0</v>
      </c>
      <c s="32">
        <f>ROUND(ROUND(L93,2)*ROUND(G93,3),2)</f>
      </c>
      <c s="36" t="s">
        <v>55</v>
      </c>
      <c>
        <f>(M93*21)/100</f>
      </c>
      <c t="s">
        <v>28</v>
      </c>
    </row>
    <row r="94" spans="1:5" ht="12.75">
      <c r="A94" s="35" t="s">
        <v>56</v>
      </c>
      <c r="E94" s="39" t="s">
        <v>5</v>
      </c>
    </row>
    <row r="95" spans="1:5" ht="12.75">
      <c r="A95" s="35" t="s">
        <v>57</v>
      </c>
      <c r="E95" s="40" t="s">
        <v>4172</v>
      </c>
    </row>
    <row r="96" spans="1:5" ht="89.25">
      <c r="A96" t="s">
        <v>58</v>
      </c>
      <c r="E96" s="39" t="s">
        <v>4173</v>
      </c>
    </row>
    <row r="97" spans="1:16" ht="12.75">
      <c r="A97" t="s">
        <v>50</v>
      </c>
      <c s="34" t="s">
        <v>143</v>
      </c>
      <c s="34" t="s">
        <v>4174</v>
      </c>
      <c s="35" t="s">
        <v>5</v>
      </c>
      <c s="6" t="s">
        <v>4175</v>
      </c>
      <c s="36" t="s">
        <v>68</v>
      </c>
      <c s="37">
        <v>202.6</v>
      </c>
      <c s="36">
        <v>0</v>
      </c>
      <c s="36">
        <f>ROUND(G97*H97,6)</f>
      </c>
      <c r="L97" s="38">
        <v>0</v>
      </c>
      <c s="32">
        <f>ROUND(ROUND(L97,2)*ROUND(G97,3),2)</f>
      </c>
      <c s="36" t="s">
        <v>55</v>
      </c>
      <c>
        <f>(M97*21)/100</f>
      </c>
      <c t="s">
        <v>28</v>
      </c>
    </row>
    <row r="98" spans="1:5" ht="12.75">
      <c r="A98" s="35" t="s">
        <v>56</v>
      </c>
      <c r="E98" s="39" t="s">
        <v>5</v>
      </c>
    </row>
    <row r="99" spans="1:5" ht="38.25">
      <c r="A99" s="35" t="s">
        <v>57</v>
      </c>
      <c r="E99" s="40" t="s">
        <v>4176</v>
      </c>
    </row>
    <row r="100" spans="1:5" ht="89.25">
      <c r="A100" t="s">
        <v>58</v>
      </c>
      <c r="E100" s="39" t="s">
        <v>4173</v>
      </c>
    </row>
    <row r="101" spans="1:16" ht="12.75">
      <c r="A101" t="s">
        <v>50</v>
      </c>
      <c s="34" t="s">
        <v>151</v>
      </c>
      <c s="34" t="s">
        <v>4177</v>
      </c>
      <c s="35" t="s">
        <v>5</v>
      </c>
      <c s="6" t="s">
        <v>4178</v>
      </c>
      <c s="36" t="s">
        <v>63</v>
      </c>
      <c s="37">
        <v>18.428</v>
      </c>
      <c s="36">
        <v>0</v>
      </c>
      <c s="36">
        <f>ROUND(G101*H101,6)</f>
      </c>
      <c r="L101" s="38">
        <v>0</v>
      </c>
      <c s="32">
        <f>ROUND(ROUND(L101,2)*ROUND(G101,3),2)</f>
      </c>
      <c s="36" t="s">
        <v>55</v>
      </c>
      <c>
        <f>(M101*21)/100</f>
      </c>
      <c t="s">
        <v>28</v>
      </c>
    </row>
    <row r="102" spans="1:5" ht="12.75">
      <c r="A102" s="35" t="s">
        <v>56</v>
      </c>
      <c r="E102" s="39" t="s">
        <v>5</v>
      </c>
    </row>
    <row r="103" spans="1:5" ht="12.75">
      <c r="A103" s="35" t="s">
        <v>57</v>
      </c>
      <c r="E103" s="40" t="s">
        <v>4179</v>
      </c>
    </row>
    <row r="104" spans="1:5" ht="165.75">
      <c r="A104" t="s">
        <v>58</v>
      </c>
      <c r="E104" s="39" t="s">
        <v>4180</v>
      </c>
    </row>
    <row r="105" spans="1:16" ht="12.75">
      <c r="A105" t="s">
        <v>50</v>
      </c>
      <c s="34" t="s">
        <v>155</v>
      </c>
      <c s="34" t="s">
        <v>4181</v>
      </c>
      <c s="35" t="s">
        <v>5</v>
      </c>
      <c s="6" t="s">
        <v>4182</v>
      </c>
      <c s="36" t="s">
        <v>557</v>
      </c>
      <c s="37">
        <v>1.391</v>
      </c>
      <c s="36">
        <v>0</v>
      </c>
      <c s="36">
        <f>ROUND(G105*H105,6)</f>
      </c>
      <c r="L105" s="38">
        <v>0</v>
      </c>
      <c s="32">
        <f>ROUND(ROUND(L105,2)*ROUND(G105,3),2)</f>
      </c>
      <c s="36" t="s">
        <v>55</v>
      </c>
      <c>
        <f>(M105*21)/100</f>
      </c>
      <c t="s">
        <v>28</v>
      </c>
    </row>
    <row r="106" spans="1:5" ht="12.75">
      <c r="A106" s="35" t="s">
        <v>56</v>
      </c>
      <c r="E106" s="39" t="s">
        <v>5</v>
      </c>
    </row>
    <row r="107" spans="1:5" ht="25.5">
      <c r="A107" s="35" t="s">
        <v>57</v>
      </c>
      <c r="E107" s="40" t="s">
        <v>4183</v>
      </c>
    </row>
    <row r="108" spans="1:5" ht="267.75">
      <c r="A108" t="s">
        <v>58</v>
      </c>
      <c r="E108" s="39" t="s">
        <v>4184</v>
      </c>
    </row>
    <row r="109" spans="1:13" ht="12.75">
      <c r="A109" t="s">
        <v>47</v>
      </c>
      <c r="C109" s="31" t="s">
        <v>70</v>
      </c>
      <c r="E109" s="33" t="s">
        <v>71</v>
      </c>
      <c r="J109" s="32">
        <f>0</f>
      </c>
      <c s="32">
        <f>0</f>
      </c>
      <c s="32">
        <f>0+L110</f>
      </c>
      <c s="32">
        <f>0+M110</f>
      </c>
    </row>
    <row r="110" spans="1:16" ht="25.5">
      <c r="A110" t="s">
        <v>50</v>
      </c>
      <c s="34" t="s">
        <v>129</v>
      </c>
      <c s="34" t="s">
        <v>3358</v>
      </c>
      <c s="35" t="s">
        <v>5</v>
      </c>
      <c s="6" t="s">
        <v>3359</v>
      </c>
      <c s="36" t="s">
        <v>68</v>
      </c>
      <c s="37">
        <v>278.6</v>
      </c>
      <c s="36">
        <v>0</v>
      </c>
      <c s="36">
        <f>ROUND(G110*H110,6)</f>
      </c>
      <c r="L110" s="38">
        <v>0</v>
      </c>
      <c s="32">
        <f>ROUND(ROUND(L110,2)*ROUND(G110,3),2)</f>
      </c>
      <c s="36" t="s">
        <v>55</v>
      </c>
      <c>
        <f>(M110*21)/100</f>
      </c>
      <c t="s">
        <v>28</v>
      </c>
    </row>
    <row r="111" spans="1:5" ht="12.75">
      <c r="A111" s="35" t="s">
        <v>56</v>
      </c>
      <c r="E111" s="39" t="s">
        <v>5</v>
      </c>
    </row>
    <row r="112" spans="1:5" ht="12.75">
      <c r="A112" s="35" t="s">
        <v>57</v>
      </c>
      <c r="E112" s="40" t="s">
        <v>4185</v>
      </c>
    </row>
    <row r="113" spans="1:5" ht="191.25">
      <c r="A113" t="s">
        <v>58</v>
      </c>
      <c r="E113" s="39" t="s">
        <v>4186</v>
      </c>
    </row>
    <row r="114" spans="1:13" ht="12.75">
      <c r="A114" t="s">
        <v>47</v>
      </c>
      <c r="C114" s="31" t="s">
        <v>83</v>
      </c>
      <c r="E114" s="33" t="s">
        <v>2571</v>
      </c>
      <c r="J114" s="32">
        <f>0</f>
      </c>
      <c s="32">
        <f>0</f>
      </c>
      <c s="32">
        <f>0+L115+L119</f>
      </c>
      <c s="32">
        <f>0+M115+M119</f>
      </c>
    </row>
    <row r="115" spans="1:16" ht="12.75">
      <c r="A115" t="s">
        <v>50</v>
      </c>
      <c s="34" t="s">
        <v>134</v>
      </c>
      <c s="34" t="s">
        <v>3766</v>
      </c>
      <c s="35" t="s">
        <v>5</v>
      </c>
      <c s="6" t="s">
        <v>3767</v>
      </c>
      <c s="36" t="s">
        <v>79</v>
      </c>
      <c s="37">
        <v>121</v>
      </c>
      <c s="36">
        <v>0</v>
      </c>
      <c s="36">
        <f>ROUND(G115*H115,6)</f>
      </c>
      <c r="L115" s="38">
        <v>0</v>
      </c>
      <c s="32">
        <f>ROUND(ROUND(L115,2)*ROUND(G115,3),2)</f>
      </c>
      <c s="36" t="s">
        <v>55</v>
      </c>
      <c>
        <f>(M115*21)/100</f>
      </c>
      <c t="s">
        <v>28</v>
      </c>
    </row>
    <row r="116" spans="1:5" ht="12.75">
      <c r="A116" s="35" t="s">
        <v>56</v>
      </c>
      <c r="E116" s="39" t="s">
        <v>5</v>
      </c>
    </row>
    <row r="117" spans="1:5" ht="12.75">
      <c r="A117" s="35" t="s">
        <v>57</v>
      </c>
      <c r="E117" s="40" t="s">
        <v>4187</v>
      </c>
    </row>
    <row r="118" spans="1:5" ht="242.25">
      <c r="A118" t="s">
        <v>58</v>
      </c>
      <c r="E118" s="39" t="s">
        <v>4188</v>
      </c>
    </row>
    <row r="119" spans="1:16" ht="12.75">
      <c r="A119" t="s">
        <v>50</v>
      </c>
      <c s="34" t="s">
        <v>137</v>
      </c>
      <c s="34" t="s">
        <v>3390</v>
      </c>
      <c s="35" t="s">
        <v>5</v>
      </c>
      <c s="6" t="s">
        <v>3391</v>
      </c>
      <c s="36" t="s">
        <v>75</v>
      </c>
      <c s="37">
        <v>4</v>
      </c>
      <c s="36">
        <v>0</v>
      </c>
      <c s="36">
        <f>ROUND(G119*H119,6)</f>
      </c>
      <c r="L119" s="38">
        <v>0</v>
      </c>
      <c s="32">
        <f>ROUND(ROUND(L119,2)*ROUND(G119,3),2)</f>
      </c>
      <c s="36" t="s">
        <v>55</v>
      </c>
      <c>
        <f>(M119*21)/100</f>
      </c>
      <c t="s">
        <v>28</v>
      </c>
    </row>
    <row r="120" spans="1:5" ht="12.75">
      <c r="A120" s="35" t="s">
        <v>56</v>
      </c>
      <c r="E120" s="39" t="s">
        <v>5</v>
      </c>
    </row>
    <row r="121" spans="1:5" ht="12.75">
      <c r="A121" s="35" t="s">
        <v>57</v>
      </c>
      <c r="E121" s="40" t="s">
        <v>4189</v>
      </c>
    </row>
    <row r="122" spans="1:5" ht="89.25">
      <c r="A122" t="s">
        <v>58</v>
      </c>
      <c r="E122" s="39" t="s">
        <v>4190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3812</v>
      </c>
      <c s="41">
        <f>Rekapitulace!C57</f>
      </c>
      <c s="20" t="s">
        <v>0</v>
      </c>
      <c t="s">
        <v>23</v>
      </c>
      <c t="s">
        <v>28</v>
      </c>
    </row>
    <row r="4" spans="1:16" ht="32" customHeight="1">
      <c r="A4" s="24" t="s">
        <v>20</v>
      </c>
      <c s="25" t="s">
        <v>29</v>
      </c>
      <c s="27" t="s">
        <v>3812</v>
      </c>
      <c r="E4" s="26" t="s">
        <v>3813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COUNTIFS(L8:L119,"=0",A8:A119,"P")+COUNTIFS(L8:L119,"",A8:A119,"P")+SUM(Q8:Q119)</f>
      </c>
    </row>
    <row r="8" spans="1:13" ht="12.75">
      <c r="A8" t="s">
        <v>45</v>
      </c>
      <c r="C8" s="28" t="s">
        <v>4193</v>
      </c>
      <c r="E8" s="30" t="s">
        <v>4192</v>
      </c>
      <c r="J8" s="29">
        <f>0+J9+J18+J63+J88+J109+J114</f>
      </c>
      <c s="29">
        <f>0+K9+K18+K63+K88+K109+K114</f>
      </c>
      <c s="29">
        <f>0+L9+L18+L63+L88+L109+L114</f>
      </c>
      <c s="29">
        <f>0+M9+M18+M63+M88+M109+M114</f>
      </c>
    </row>
    <row r="9" spans="1:13" ht="12.75">
      <c r="A9" t="s">
        <v>47</v>
      </c>
      <c r="C9" s="31" t="s">
        <v>48</v>
      </c>
      <c r="E9" s="33" t="s">
        <v>49</v>
      </c>
      <c r="J9" s="32">
        <f>0</f>
      </c>
      <c s="32">
        <f>0</f>
      </c>
      <c s="32">
        <f>0+L10+L14</f>
      </c>
      <c s="32">
        <f>0+M10+M14</f>
      </c>
    </row>
    <row r="10" spans="1:16" ht="12.75">
      <c r="A10" t="s">
        <v>50</v>
      </c>
      <c s="34" t="s">
        <v>51</v>
      </c>
      <c s="34" t="s">
        <v>4194</v>
      </c>
      <c s="35" t="s">
        <v>5</v>
      </c>
      <c s="6" t="s">
        <v>53</v>
      </c>
      <c s="36" t="s">
        <v>54</v>
      </c>
      <c s="37">
        <v>24</v>
      </c>
      <c s="36">
        <v>0</v>
      </c>
      <c s="36">
        <f>ROUND(G10*H10,6)</f>
      </c>
      <c r="L10" s="38">
        <v>0</v>
      </c>
      <c s="32">
        <f>ROUND(ROUND(L10,2)*ROUND(G10,3),2)</f>
      </c>
      <c s="36" t="s">
        <v>55</v>
      </c>
      <c>
        <f>(M10*21)/100</f>
      </c>
      <c t="s">
        <v>28</v>
      </c>
    </row>
    <row r="11" spans="1:5" ht="12.75">
      <c r="A11" s="35" t="s">
        <v>56</v>
      </c>
      <c r="E11" s="39" t="s">
        <v>5</v>
      </c>
    </row>
    <row r="12" spans="1:5" ht="12.75">
      <c r="A12" s="35" t="s">
        <v>57</v>
      </c>
      <c r="E12" s="40" t="s">
        <v>4195</v>
      </c>
    </row>
    <row r="13" spans="1:5" ht="12.75">
      <c r="A13" t="s">
        <v>58</v>
      </c>
      <c r="E13" s="39" t="s">
        <v>59</v>
      </c>
    </row>
    <row r="14" spans="1:16" ht="12.75">
      <c r="A14" t="s">
        <v>50</v>
      </c>
      <c s="34" t="s">
        <v>28</v>
      </c>
      <c s="34" t="s">
        <v>4196</v>
      </c>
      <c s="35" t="s">
        <v>5</v>
      </c>
      <c s="6" t="s">
        <v>4197</v>
      </c>
      <c s="36" t="s">
        <v>54</v>
      </c>
      <c s="37">
        <v>225</v>
      </c>
      <c s="36">
        <v>0</v>
      </c>
      <c s="36">
        <f>ROUND(G14*H14,6)</f>
      </c>
      <c r="L14" s="38">
        <v>0</v>
      </c>
      <c s="32">
        <f>ROUND(ROUND(L14,2)*ROUND(G14,3),2)</f>
      </c>
      <c s="36" t="s">
        <v>55</v>
      </c>
      <c>
        <f>(M14*21)/100</f>
      </c>
      <c t="s">
        <v>28</v>
      </c>
    </row>
    <row r="15" spans="1:5" ht="12.75">
      <c r="A15" s="35" t="s">
        <v>56</v>
      </c>
      <c r="E15" s="39" t="s">
        <v>5</v>
      </c>
    </row>
    <row r="16" spans="1:5" ht="12.75">
      <c r="A16" s="35" t="s">
        <v>57</v>
      </c>
      <c r="E16" s="40" t="s">
        <v>4198</v>
      </c>
    </row>
    <row r="17" spans="1:5" ht="12.75">
      <c r="A17" t="s">
        <v>58</v>
      </c>
      <c r="E17" s="39" t="s">
        <v>59</v>
      </c>
    </row>
    <row r="18" spans="1:13" ht="12.75">
      <c r="A18" t="s">
        <v>47</v>
      </c>
      <c r="C18" s="31" t="s">
        <v>51</v>
      </c>
      <c r="E18" s="33" t="s">
        <v>60</v>
      </c>
      <c r="J18" s="32">
        <f>0</f>
      </c>
      <c s="32">
        <f>0</f>
      </c>
      <c s="32">
        <f>0+L19+L23+L27+L31+L35+L39+L43+L47+L51+L55+L59</f>
      </c>
      <c s="32">
        <f>0+M19+M23+M27+M31+M35+M39+M43+M47+M51+M55+M59</f>
      </c>
    </row>
    <row r="19" spans="1:16" ht="12.75">
      <c r="A19" t="s">
        <v>50</v>
      </c>
      <c s="34" t="s">
        <v>26</v>
      </c>
      <c s="34" t="s">
        <v>3206</v>
      </c>
      <c s="35" t="s">
        <v>5</v>
      </c>
      <c s="6" t="s">
        <v>3207</v>
      </c>
      <c s="36" t="s">
        <v>68</v>
      </c>
      <c s="37">
        <v>2639</v>
      </c>
      <c s="36">
        <v>0</v>
      </c>
      <c s="36">
        <f>ROUND(G19*H19,6)</f>
      </c>
      <c r="L19" s="38">
        <v>0</v>
      </c>
      <c s="32">
        <f>ROUND(ROUND(L19,2)*ROUND(G19,3),2)</f>
      </c>
      <c s="36" t="s">
        <v>55</v>
      </c>
      <c>
        <f>(M19*21)/100</f>
      </c>
      <c t="s">
        <v>28</v>
      </c>
    </row>
    <row r="20" spans="1:5" ht="12.75">
      <c r="A20" s="35" t="s">
        <v>56</v>
      </c>
      <c r="E20" s="39" t="s">
        <v>5</v>
      </c>
    </row>
    <row r="21" spans="1:5" ht="12.75">
      <c r="A21" s="35" t="s">
        <v>57</v>
      </c>
      <c r="E21" s="40" t="s">
        <v>4199</v>
      </c>
    </row>
    <row r="22" spans="1:5" ht="12.75">
      <c r="A22" t="s">
        <v>58</v>
      </c>
      <c r="E22" s="39" t="s">
        <v>3210</v>
      </c>
    </row>
    <row r="23" spans="1:16" ht="12.75">
      <c r="A23" t="s">
        <v>50</v>
      </c>
      <c s="34" t="s">
        <v>65</v>
      </c>
      <c s="34" t="s">
        <v>4123</v>
      </c>
      <c s="35" t="s">
        <v>5</v>
      </c>
      <c s="6" t="s">
        <v>4124</v>
      </c>
      <c s="36" t="s">
        <v>54</v>
      </c>
      <c s="37">
        <v>450</v>
      </c>
      <c s="36">
        <v>0</v>
      </c>
      <c s="36">
        <f>ROUND(G23*H23,6)</f>
      </c>
      <c r="L23" s="38">
        <v>0</v>
      </c>
      <c s="32">
        <f>ROUND(ROUND(L23,2)*ROUND(G23,3),2)</f>
      </c>
      <c s="36" t="s">
        <v>55</v>
      </c>
      <c>
        <f>(M23*21)/100</f>
      </c>
      <c t="s">
        <v>28</v>
      </c>
    </row>
    <row r="24" spans="1:5" ht="12.75">
      <c r="A24" s="35" t="s">
        <v>56</v>
      </c>
      <c r="E24" s="39" t="s">
        <v>5</v>
      </c>
    </row>
    <row r="25" spans="1:5" ht="12.75">
      <c r="A25" s="35" t="s">
        <v>57</v>
      </c>
      <c r="E25" s="40" t="s">
        <v>4200</v>
      </c>
    </row>
    <row r="26" spans="1:5" ht="38.25">
      <c r="A26" t="s">
        <v>58</v>
      </c>
      <c r="E26" s="39" t="s">
        <v>4126</v>
      </c>
    </row>
    <row r="27" spans="1:16" ht="12.75">
      <c r="A27" t="s">
        <v>50</v>
      </c>
      <c s="34" t="s">
        <v>72</v>
      </c>
      <c s="34" t="s">
        <v>3504</v>
      </c>
      <c s="35" t="s">
        <v>5</v>
      </c>
      <c s="6" t="s">
        <v>3505</v>
      </c>
      <c s="36" t="s">
        <v>63</v>
      </c>
      <c s="37">
        <v>5539</v>
      </c>
      <c s="36">
        <v>0</v>
      </c>
      <c s="36">
        <f>ROUND(G27*H27,6)</f>
      </c>
      <c r="L27" s="38">
        <v>0</v>
      </c>
      <c s="32">
        <f>ROUND(ROUND(L27,2)*ROUND(G27,3),2)</f>
      </c>
      <c s="36" t="s">
        <v>55</v>
      </c>
      <c>
        <f>(M27*21)/100</f>
      </c>
      <c t="s">
        <v>28</v>
      </c>
    </row>
    <row r="28" spans="1:5" ht="12.75">
      <c r="A28" s="35" t="s">
        <v>56</v>
      </c>
      <c r="E28" s="39" t="s">
        <v>5</v>
      </c>
    </row>
    <row r="29" spans="1:5" ht="12.75">
      <c r="A29" s="35" t="s">
        <v>57</v>
      </c>
      <c r="E29" s="40" t="s">
        <v>4201</v>
      </c>
    </row>
    <row r="30" spans="1:5" ht="306">
      <c r="A30" t="s">
        <v>58</v>
      </c>
      <c r="E30" s="39" t="s">
        <v>4128</v>
      </c>
    </row>
    <row r="31" spans="1:16" ht="12.75">
      <c r="A31" t="s">
        <v>50</v>
      </c>
      <c s="34" t="s">
        <v>27</v>
      </c>
      <c s="34" t="s">
        <v>3822</v>
      </c>
      <c s="35" t="s">
        <v>5</v>
      </c>
      <c s="6" t="s">
        <v>3823</v>
      </c>
      <c s="36" t="s">
        <v>63</v>
      </c>
      <c s="37">
        <v>5539</v>
      </c>
      <c s="36">
        <v>0</v>
      </c>
      <c s="36">
        <f>ROUND(G31*H31,6)</f>
      </c>
      <c r="L31" s="38">
        <v>0</v>
      </c>
      <c s="32">
        <f>ROUND(ROUND(L31,2)*ROUND(G31,3),2)</f>
      </c>
      <c s="36" t="s">
        <v>55</v>
      </c>
      <c>
        <f>(M31*21)/100</f>
      </c>
      <c t="s">
        <v>28</v>
      </c>
    </row>
    <row r="32" spans="1:5" ht="12.75">
      <c r="A32" s="35" t="s">
        <v>56</v>
      </c>
      <c r="E32" s="39" t="s">
        <v>5</v>
      </c>
    </row>
    <row r="33" spans="1:5" ht="12.75">
      <c r="A33" s="35" t="s">
        <v>57</v>
      </c>
      <c r="E33" s="40" t="s">
        <v>4202</v>
      </c>
    </row>
    <row r="34" spans="1:5" ht="318.75">
      <c r="A34" t="s">
        <v>58</v>
      </c>
      <c r="E34" s="39" t="s">
        <v>4129</v>
      </c>
    </row>
    <row r="35" spans="1:16" ht="12.75">
      <c r="A35" t="s">
        <v>50</v>
      </c>
      <c s="34" t="s">
        <v>70</v>
      </c>
      <c s="34" t="s">
        <v>4130</v>
      </c>
      <c s="35" t="s">
        <v>5</v>
      </c>
      <c s="6" t="s">
        <v>4131</v>
      </c>
      <c s="36" t="s">
        <v>63</v>
      </c>
      <c s="37">
        <v>4123</v>
      </c>
      <c s="36">
        <v>0</v>
      </c>
      <c s="36">
        <f>ROUND(G35*H35,6)</f>
      </c>
      <c r="L35" s="38">
        <v>0</v>
      </c>
      <c s="32">
        <f>ROUND(ROUND(L35,2)*ROUND(G35,3),2)</f>
      </c>
      <c s="36" t="s">
        <v>55</v>
      </c>
      <c>
        <f>(M35*21)/100</f>
      </c>
      <c t="s">
        <v>28</v>
      </c>
    </row>
    <row r="36" spans="1:5" ht="12.75">
      <c r="A36" s="35" t="s">
        <v>56</v>
      </c>
      <c r="E36" s="39" t="s">
        <v>5</v>
      </c>
    </row>
    <row r="37" spans="1:5" ht="12.75">
      <c r="A37" s="35" t="s">
        <v>57</v>
      </c>
      <c r="E37" s="40" t="s">
        <v>4203</v>
      </c>
    </row>
    <row r="38" spans="1:5" ht="38.25">
      <c r="A38" t="s">
        <v>58</v>
      </c>
      <c r="E38" s="39" t="s">
        <v>4204</v>
      </c>
    </row>
    <row r="39" spans="1:16" ht="12.75">
      <c r="A39" t="s">
        <v>50</v>
      </c>
      <c s="34" t="s">
        <v>83</v>
      </c>
      <c s="34" t="s">
        <v>2837</v>
      </c>
      <c s="35" t="s">
        <v>5</v>
      </c>
      <c s="6" t="s">
        <v>2838</v>
      </c>
      <c s="36" t="s">
        <v>63</v>
      </c>
      <c s="37">
        <v>4123</v>
      </c>
      <c s="36">
        <v>0</v>
      </c>
      <c s="36">
        <f>ROUND(G39*H39,6)</f>
      </c>
      <c r="L39" s="38">
        <v>0</v>
      </c>
      <c s="32">
        <f>ROUND(ROUND(L39,2)*ROUND(G39,3),2)</f>
      </c>
      <c s="36" t="s">
        <v>55</v>
      </c>
      <c>
        <f>(M39*21)/100</f>
      </c>
      <c t="s">
        <v>28</v>
      </c>
    </row>
    <row r="40" spans="1:5" ht="12.75">
      <c r="A40" s="35" t="s">
        <v>56</v>
      </c>
      <c r="E40" s="39" t="s">
        <v>5</v>
      </c>
    </row>
    <row r="41" spans="1:5" ht="12.75">
      <c r="A41" s="35" t="s">
        <v>57</v>
      </c>
      <c r="E41" s="40" t="s">
        <v>4203</v>
      </c>
    </row>
    <row r="42" spans="1:5" ht="191.25">
      <c r="A42" t="s">
        <v>58</v>
      </c>
      <c r="E42" s="39" t="s">
        <v>4134</v>
      </c>
    </row>
    <row r="43" spans="1:16" ht="12.75">
      <c r="A43" t="s">
        <v>50</v>
      </c>
      <c s="34" t="s">
        <v>87</v>
      </c>
      <c s="34" t="s">
        <v>61</v>
      </c>
      <c s="35" t="s">
        <v>5</v>
      </c>
      <c s="6" t="s">
        <v>62</v>
      </c>
      <c s="36" t="s">
        <v>63</v>
      </c>
      <c s="37">
        <v>7045</v>
      </c>
      <c s="36">
        <v>0</v>
      </c>
      <c s="36">
        <f>ROUND(G43*H43,6)</f>
      </c>
      <c r="L43" s="38">
        <v>0</v>
      </c>
      <c s="32">
        <f>ROUND(ROUND(L43,2)*ROUND(G43,3),2)</f>
      </c>
      <c s="36" t="s">
        <v>55</v>
      </c>
      <c>
        <f>(M43*21)/100</f>
      </c>
      <c t="s">
        <v>28</v>
      </c>
    </row>
    <row r="44" spans="1:5" ht="12.75">
      <c r="A44" s="35" t="s">
        <v>56</v>
      </c>
      <c r="E44" s="39" t="s">
        <v>5</v>
      </c>
    </row>
    <row r="45" spans="1:5" ht="51">
      <c r="A45" s="35" t="s">
        <v>57</v>
      </c>
      <c r="E45" s="40" t="s">
        <v>4205</v>
      </c>
    </row>
    <row r="46" spans="1:5" ht="229.5">
      <c r="A46" t="s">
        <v>58</v>
      </c>
      <c r="E46" s="39" t="s">
        <v>4136</v>
      </c>
    </row>
    <row r="47" spans="1:16" ht="12.75">
      <c r="A47" t="s">
        <v>50</v>
      </c>
      <c s="34" t="s">
        <v>91</v>
      </c>
      <c s="34" t="s">
        <v>4137</v>
      </c>
      <c s="35" t="s">
        <v>5</v>
      </c>
      <c s="6" t="s">
        <v>4138</v>
      </c>
      <c s="36" t="s">
        <v>63</v>
      </c>
      <c s="37">
        <v>557</v>
      </c>
      <c s="36">
        <v>0</v>
      </c>
      <c s="36">
        <f>ROUND(G47*H47,6)</f>
      </c>
      <c r="L47" s="38">
        <v>0</v>
      </c>
      <c s="32">
        <f>ROUND(ROUND(L47,2)*ROUND(G47,3),2)</f>
      </c>
      <c s="36" t="s">
        <v>55</v>
      </c>
      <c>
        <f>(M47*21)/100</f>
      </c>
      <c t="s">
        <v>28</v>
      </c>
    </row>
    <row r="48" spans="1:5" ht="12.75">
      <c r="A48" s="35" t="s">
        <v>56</v>
      </c>
      <c r="E48" s="39" t="s">
        <v>5</v>
      </c>
    </row>
    <row r="49" spans="1:5" ht="38.25">
      <c r="A49" s="35" t="s">
        <v>57</v>
      </c>
      <c r="E49" s="40" t="s">
        <v>4206</v>
      </c>
    </row>
    <row r="50" spans="1:5" ht="280.5">
      <c r="A50" t="s">
        <v>58</v>
      </c>
      <c r="E50" s="39" t="s">
        <v>4140</v>
      </c>
    </row>
    <row r="51" spans="1:16" ht="12.75">
      <c r="A51" t="s">
        <v>50</v>
      </c>
      <c s="34" t="s">
        <v>95</v>
      </c>
      <c s="34" t="s">
        <v>4145</v>
      </c>
      <c s="35" t="s">
        <v>5</v>
      </c>
      <c s="6" t="s">
        <v>4146</v>
      </c>
      <c s="36" t="s">
        <v>63</v>
      </c>
      <c s="37">
        <v>1398</v>
      </c>
      <c s="36">
        <v>0</v>
      </c>
      <c s="36">
        <f>ROUND(G51*H51,6)</f>
      </c>
      <c r="L51" s="38">
        <v>0</v>
      </c>
      <c s="32">
        <f>ROUND(ROUND(L51,2)*ROUND(G51,3),2)</f>
      </c>
      <c s="36" t="s">
        <v>55</v>
      </c>
      <c>
        <f>(M51*21)/100</f>
      </c>
      <c t="s">
        <v>28</v>
      </c>
    </row>
    <row r="52" spans="1:5" ht="12.75">
      <c r="A52" s="35" t="s">
        <v>56</v>
      </c>
      <c r="E52" s="39" t="s">
        <v>5</v>
      </c>
    </row>
    <row r="53" spans="1:5" ht="12.75">
      <c r="A53" s="35" t="s">
        <v>57</v>
      </c>
      <c r="E53" s="40" t="s">
        <v>4207</v>
      </c>
    </row>
    <row r="54" spans="1:5" ht="12.75">
      <c r="A54" t="s">
        <v>58</v>
      </c>
      <c r="E54" s="39" t="s">
        <v>69</v>
      </c>
    </row>
    <row r="55" spans="1:16" ht="12.75">
      <c r="A55" t="s">
        <v>50</v>
      </c>
      <c s="34" t="s">
        <v>99</v>
      </c>
      <c s="34" t="s">
        <v>4148</v>
      </c>
      <c s="35" t="s">
        <v>5</v>
      </c>
      <c s="6" t="s">
        <v>4149</v>
      </c>
      <c s="36" t="s">
        <v>68</v>
      </c>
      <c s="37">
        <v>395</v>
      </c>
      <c s="36">
        <v>0</v>
      </c>
      <c s="36">
        <f>ROUND(G55*H55,6)</f>
      </c>
      <c r="L55" s="38">
        <v>0</v>
      </c>
      <c s="32">
        <f>ROUND(ROUND(L55,2)*ROUND(G55,3),2)</f>
      </c>
      <c s="36" t="s">
        <v>55</v>
      </c>
      <c>
        <f>(M55*21)/100</f>
      </c>
      <c t="s">
        <v>28</v>
      </c>
    </row>
    <row r="56" spans="1:5" ht="12.75">
      <c r="A56" s="35" t="s">
        <v>56</v>
      </c>
      <c r="E56" s="39" t="s">
        <v>5</v>
      </c>
    </row>
    <row r="57" spans="1:5" ht="12.75">
      <c r="A57" s="35" t="s">
        <v>57</v>
      </c>
      <c r="E57" s="40" t="s">
        <v>4208</v>
      </c>
    </row>
    <row r="58" spans="1:5" ht="25.5">
      <c r="A58" t="s">
        <v>58</v>
      </c>
      <c r="E58" s="39" t="s">
        <v>4151</v>
      </c>
    </row>
    <row r="59" spans="1:16" ht="12.75">
      <c r="A59" t="s">
        <v>50</v>
      </c>
      <c s="34" t="s">
        <v>147</v>
      </c>
      <c s="34" t="s">
        <v>4141</v>
      </c>
      <c s="35" t="s">
        <v>5</v>
      </c>
      <c s="6" t="s">
        <v>4142</v>
      </c>
      <c s="36" t="s">
        <v>63</v>
      </c>
      <c s="37">
        <v>8</v>
      </c>
      <c s="36">
        <v>0</v>
      </c>
      <c s="36">
        <f>ROUND(G59*H59,6)</f>
      </c>
      <c r="L59" s="38">
        <v>0</v>
      </c>
      <c s="32">
        <f>ROUND(ROUND(L59,2)*ROUND(G59,3),2)</f>
      </c>
      <c s="36" t="s">
        <v>55</v>
      </c>
      <c>
        <f>(M59*21)/100</f>
      </c>
      <c t="s">
        <v>28</v>
      </c>
    </row>
    <row r="60" spans="1:5" ht="12.75">
      <c r="A60" s="35" t="s">
        <v>56</v>
      </c>
      <c r="E60" s="39" t="s">
        <v>5</v>
      </c>
    </row>
    <row r="61" spans="1:5" ht="12.75">
      <c r="A61" s="35" t="s">
        <v>57</v>
      </c>
      <c r="E61" s="40" t="s">
        <v>4209</v>
      </c>
    </row>
    <row r="62" spans="1:5" ht="242.25">
      <c r="A62" t="s">
        <v>58</v>
      </c>
      <c r="E62" s="39" t="s">
        <v>4210</v>
      </c>
    </row>
    <row r="63" spans="1:13" ht="12.75">
      <c r="A63" t="s">
        <v>47</v>
      </c>
      <c r="C63" s="31" t="s">
        <v>28</v>
      </c>
      <c r="E63" s="33" t="s">
        <v>1411</v>
      </c>
      <c r="J63" s="32">
        <f>0</f>
      </c>
      <c s="32">
        <f>0</f>
      </c>
      <c s="32">
        <f>0+L64+L68+L72+L76+L80+L84</f>
      </c>
      <c s="32">
        <f>0+M64+M68+M72+M76+M80+M84</f>
      </c>
    </row>
    <row r="64" spans="1:16" ht="12.75">
      <c r="A64" t="s">
        <v>50</v>
      </c>
      <c s="34" t="s">
        <v>103</v>
      </c>
      <c s="34" t="s">
        <v>4152</v>
      </c>
      <c s="35" t="s">
        <v>5</v>
      </c>
      <c s="6" t="s">
        <v>4153</v>
      </c>
      <c s="36" t="s">
        <v>68</v>
      </c>
      <c s="37">
        <v>4530</v>
      </c>
      <c s="36">
        <v>0</v>
      </c>
      <c s="36">
        <f>ROUND(G64*H64,6)</f>
      </c>
      <c r="L64" s="38">
        <v>0</v>
      </c>
      <c s="32">
        <f>ROUND(ROUND(L64,2)*ROUND(G64,3),2)</f>
      </c>
      <c s="36" t="s">
        <v>55</v>
      </c>
      <c>
        <f>(M64*21)/100</f>
      </c>
      <c t="s">
        <v>28</v>
      </c>
    </row>
    <row r="65" spans="1:5" ht="12.75">
      <c r="A65" s="35" t="s">
        <v>56</v>
      </c>
      <c r="E65" s="39" t="s">
        <v>5</v>
      </c>
    </row>
    <row r="66" spans="1:5" ht="12.75">
      <c r="A66" s="35" t="s">
        <v>57</v>
      </c>
      <c r="E66" s="40" t="s">
        <v>4211</v>
      </c>
    </row>
    <row r="67" spans="1:5" ht="102">
      <c r="A67" t="s">
        <v>58</v>
      </c>
      <c r="E67" s="39" t="s">
        <v>4155</v>
      </c>
    </row>
    <row r="68" spans="1:16" ht="12.75">
      <c r="A68" t="s">
        <v>50</v>
      </c>
      <c s="34" t="s">
        <v>107</v>
      </c>
      <c s="34" t="s">
        <v>3567</v>
      </c>
      <c s="35" t="s">
        <v>5</v>
      </c>
      <c s="6" t="s">
        <v>3568</v>
      </c>
      <c s="36" t="s">
        <v>63</v>
      </c>
      <c s="37">
        <v>553</v>
      </c>
      <c s="36">
        <v>0</v>
      </c>
      <c s="36">
        <f>ROUND(G68*H68,6)</f>
      </c>
      <c r="L68" s="38">
        <v>0</v>
      </c>
      <c s="32">
        <f>ROUND(ROUND(L68,2)*ROUND(G68,3),2)</f>
      </c>
      <c s="36" t="s">
        <v>55</v>
      </c>
      <c>
        <f>(M68*21)/100</f>
      </c>
      <c t="s">
        <v>28</v>
      </c>
    </row>
    <row r="69" spans="1:5" ht="12.75">
      <c r="A69" s="35" t="s">
        <v>56</v>
      </c>
      <c r="E69" s="39" t="s">
        <v>5</v>
      </c>
    </row>
    <row r="70" spans="1:5" ht="25.5">
      <c r="A70" s="35" t="s">
        <v>57</v>
      </c>
      <c r="E70" s="40" t="s">
        <v>4212</v>
      </c>
    </row>
    <row r="71" spans="1:5" ht="51">
      <c r="A71" t="s">
        <v>58</v>
      </c>
      <c r="E71" s="39" t="s">
        <v>3570</v>
      </c>
    </row>
    <row r="72" spans="1:16" ht="12.75">
      <c r="A72" t="s">
        <v>50</v>
      </c>
      <c s="34" t="s">
        <v>112</v>
      </c>
      <c s="34" t="s">
        <v>3571</v>
      </c>
      <c s="35" t="s">
        <v>5</v>
      </c>
      <c s="6" t="s">
        <v>3572</v>
      </c>
      <c s="36" t="s">
        <v>79</v>
      </c>
      <c s="37">
        <v>960</v>
      </c>
      <c s="36">
        <v>0</v>
      </c>
      <c s="36">
        <f>ROUND(G72*H72,6)</f>
      </c>
      <c r="L72" s="38">
        <v>0</v>
      </c>
      <c s="32">
        <f>ROUND(ROUND(L72,2)*ROUND(G72,3),2)</f>
      </c>
      <c s="36" t="s">
        <v>55</v>
      </c>
      <c>
        <f>(M72*21)/100</f>
      </c>
      <c t="s">
        <v>28</v>
      </c>
    </row>
    <row r="73" spans="1:5" ht="12.75">
      <c r="A73" s="35" t="s">
        <v>56</v>
      </c>
      <c r="E73" s="39" t="s">
        <v>5</v>
      </c>
    </row>
    <row r="74" spans="1:5" ht="12.75">
      <c r="A74" s="35" t="s">
        <v>57</v>
      </c>
      <c r="E74" s="40" t="s">
        <v>4213</v>
      </c>
    </row>
    <row r="75" spans="1:5" ht="114.75">
      <c r="A75" t="s">
        <v>58</v>
      </c>
      <c r="E75" s="39" t="s">
        <v>3574</v>
      </c>
    </row>
    <row r="76" spans="1:16" ht="12.75">
      <c r="A76" t="s">
        <v>50</v>
      </c>
      <c s="34" t="s">
        <v>116</v>
      </c>
      <c s="34" t="s">
        <v>3585</v>
      </c>
      <c s="35" t="s">
        <v>5</v>
      </c>
      <c s="6" t="s">
        <v>3586</v>
      </c>
      <c s="36" t="s">
        <v>557</v>
      </c>
      <c s="37">
        <v>10.863</v>
      </c>
      <c s="36">
        <v>0</v>
      </c>
      <c s="36">
        <f>ROUND(G76*H76,6)</f>
      </c>
      <c r="L76" s="38">
        <v>0</v>
      </c>
      <c s="32">
        <f>ROUND(ROUND(L76,2)*ROUND(G76,3),2)</f>
      </c>
      <c s="36" t="s">
        <v>55</v>
      </c>
      <c>
        <f>(M76*21)/100</f>
      </c>
      <c t="s">
        <v>28</v>
      </c>
    </row>
    <row r="77" spans="1:5" ht="12.75">
      <c r="A77" s="35" t="s">
        <v>56</v>
      </c>
      <c r="E77" s="39" t="s">
        <v>5</v>
      </c>
    </row>
    <row r="78" spans="1:5" ht="12.75">
      <c r="A78" s="35" t="s">
        <v>57</v>
      </c>
      <c r="E78" s="40" t="s">
        <v>4214</v>
      </c>
    </row>
    <row r="79" spans="1:5" ht="267.75">
      <c r="A79" t="s">
        <v>58</v>
      </c>
      <c r="E79" s="39" t="s">
        <v>4159</v>
      </c>
    </row>
    <row r="80" spans="1:16" ht="12.75">
      <c r="A80" t="s">
        <v>50</v>
      </c>
      <c s="34" t="s">
        <v>119</v>
      </c>
      <c s="34" t="s">
        <v>3575</v>
      </c>
      <c s="35" t="s">
        <v>5</v>
      </c>
      <c s="6" t="s">
        <v>3576</v>
      </c>
      <c s="36" t="s">
        <v>68</v>
      </c>
      <c s="37">
        <v>23544</v>
      </c>
      <c s="36">
        <v>0</v>
      </c>
      <c s="36">
        <f>ROUND(G80*H80,6)</f>
      </c>
      <c r="L80" s="38">
        <v>0</v>
      </c>
      <c s="32">
        <f>ROUND(ROUND(L80,2)*ROUND(G80,3),2)</f>
      </c>
      <c s="36" t="s">
        <v>55</v>
      </c>
      <c>
        <f>(M80*21)/100</f>
      </c>
      <c t="s">
        <v>28</v>
      </c>
    </row>
    <row r="81" spans="1:5" ht="12.75">
      <c r="A81" s="35" t="s">
        <v>56</v>
      </c>
      <c r="E81" s="39" t="s">
        <v>5</v>
      </c>
    </row>
    <row r="82" spans="1:5" ht="89.25">
      <c r="A82" s="35" t="s">
        <v>57</v>
      </c>
      <c r="E82" s="40" t="s">
        <v>4215</v>
      </c>
    </row>
    <row r="83" spans="1:5" ht="102">
      <c r="A83" t="s">
        <v>58</v>
      </c>
      <c r="E83" s="39" t="s">
        <v>4161</v>
      </c>
    </row>
    <row r="84" spans="1:16" ht="12.75">
      <c r="A84" t="s">
        <v>50</v>
      </c>
      <c s="34" t="s">
        <v>151</v>
      </c>
      <c s="34" t="s">
        <v>3581</v>
      </c>
      <c s="35" t="s">
        <v>5</v>
      </c>
      <c s="6" t="s">
        <v>3582</v>
      </c>
      <c s="36" t="s">
        <v>63</v>
      </c>
      <c s="37">
        <v>364.5</v>
      </c>
      <c s="36">
        <v>0</v>
      </c>
      <c s="36">
        <f>ROUND(G84*H84,6)</f>
      </c>
      <c r="L84" s="38">
        <v>0</v>
      </c>
      <c s="32">
        <f>ROUND(ROUND(L84,2)*ROUND(G84,3),2)</f>
      </c>
      <c s="36" t="s">
        <v>55</v>
      </c>
      <c>
        <f>(M84*21)/100</f>
      </c>
      <c t="s">
        <v>28</v>
      </c>
    </row>
    <row r="85" spans="1:5" ht="12.75">
      <c r="A85" s="35" t="s">
        <v>56</v>
      </c>
      <c r="E85" s="39" t="s">
        <v>5</v>
      </c>
    </row>
    <row r="86" spans="1:5" ht="38.25">
      <c r="A86" s="35" t="s">
        <v>57</v>
      </c>
      <c r="E86" s="40" t="s">
        <v>4216</v>
      </c>
    </row>
    <row r="87" spans="1:5" ht="382.5">
      <c r="A87" t="s">
        <v>58</v>
      </c>
      <c r="E87" s="39" t="s">
        <v>4163</v>
      </c>
    </row>
    <row r="88" spans="1:13" ht="12.75">
      <c r="A88" t="s">
        <v>47</v>
      </c>
      <c r="C88" s="31" t="s">
        <v>26</v>
      </c>
      <c r="E88" s="33" t="s">
        <v>3302</v>
      </c>
      <c r="J88" s="32">
        <f>0</f>
      </c>
      <c s="32">
        <f>0</f>
      </c>
      <c s="32">
        <f>0+L89+L93+L97+L101+L105</f>
      </c>
      <c s="32">
        <f>0+M89+M93+M97+M101+M105</f>
      </c>
    </row>
    <row r="89" spans="1:16" ht="12.75">
      <c r="A89" t="s">
        <v>50</v>
      </c>
      <c s="34" t="s">
        <v>122</v>
      </c>
      <c s="34" t="s">
        <v>4217</v>
      </c>
      <c s="35" t="s">
        <v>5</v>
      </c>
      <c s="6" t="s">
        <v>4218</v>
      </c>
      <c s="36" t="s">
        <v>68</v>
      </c>
      <c s="37">
        <v>990.4</v>
      </c>
      <c s="36">
        <v>0</v>
      </c>
      <c s="36">
        <f>ROUND(G89*H89,6)</f>
      </c>
      <c r="L89" s="38">
        <v>0</v>
      </c>
      <c s="32">
        <f>ROUND(ROUND(L89,2)*ROUND(G89,3),2)</f>
      </c>
      <c s="36" t="s">
        <v>55</v>
      </c>
      <c>
        <f>(M89*21)/100</f>
      </c>
      <c t="s">
        <v>28</v>
      </c>
    </row>
    <row r="90" spans="1:5" ht="12.75">
      <c r="A90" s="35" t="s">
        <v>56</v>
      </c>
      <c r="E90" s="39" t="s">
        <v>5</v>
      </c>
    </row>
    <row r="91" spans="1:5" ht="114.75">
      <c r="A91" s="35" t="s">
        <v>57</v>
      </c>
      <c r="E91" s="40" t="s">
        <v>4219</v>
      </c>
    </row>
    <row r="92" spans="1:5" ht="89.25">
      <c r="A92" t="s">
        <v>58</v>
      </c>
      <c r="E92" s="39" t="s">
        <v>4173</v>
      </c>
    </row>
    <row r="93" spans="1:16" ht="25.5">
      <c r="A93" t="s">
        <v>50</v>
      </c>
      <c s="34" t="s">
        <v>126</v>
      </c>
      <c s="34" t="s">
        <v>4164</v>
      </c>
      <c s="35" t="s">
        <v>5</v>
      </c>
      <c s="6" t="s">
        <v>4165</v>
      </c>
      <c s="36" t="s">
        <v>63</v>
      </c>
      <c s="37">
        <v>8</v>
      </c>
      <c s="36">
        <v>0</v>
      </c>
      <c s="36">
        <f>ROUND(G93*H93,6)</f>
      </c>
      <c r="L93" s="38">
        <v>0</v>
      </c>
      <c s="32">
        <f>ROUND(ROUND(L93,2)*ROUND(G93,3),2)</f>
      </c>
      <c s="36" t="s">
        <v>55</v>
      </c>
      <c>
        <f>(M93*21)/100</f>
      </c>
      <c t="s">
        <v>28</v>
      </c>
    </row>
    <row r="94" spans="1:5" ht="12.75">
      <c r="A94" s="35" t="s">
        <v>56</v>
      </c>
      <c r="E94" s="39" t="s">
        <v>5</v>
      </c>
    </row>
    <row r="95" spans="1:5" ht="12.75">
      <c r="A95" s="35" t="s">
        <v>57</v>
      </c>
      <c r="E95" s="40" t="s">
        <v>4220</v>
      </c>
    </row>
    <row r="96" spans="1:5" ht="38.25">
      <c r="A96" t="s">
        <v>58</v>
      </c>
      <c r="E96" s="39" t="s">
        <v>4167</v>
      </c>
    </row>
    <row r="97" spans="1:16" ht="12.75">
      <c r="A97" t="s">
        <v>50</v>
      </c>
      <c s="34" t="s">
        <v>129</v>
      </c>
      <c s="34" t="s">
        <v>3589</v>
      </c>
      <c s="35" t="s">
        <v>5</v>
      </c>
      <c s="6" t="s">
        <v>3590</v>
      </c>
      <c s="36" t="s">
        <v>2357</v>
      </c>
      <c s="37">
        <v>5696.09</v>
      </c>
      <c s="36">
        <v>0</v>
      </c>
      <c s="36">
        <f>ROUND(G97*H97,6)</f>
      </c>
      <c r="L97" s="38">
        <v>0</v>
      </c>
      <c s="32">
        <f>ROUND(ROUND(L97,2)*ROUND(G97,3),2)</f>
      </c>
      <c s="36" t="s">
        <v>55</v>
      </c>
      <c>
        <f>(M97*21)/100</f>
      </c>
      <c t="s">
        <v>28</v>
      </c>
    </row>
    <row r="98" spans="1:5" ht="12.75">
      <c r="A98" s="35" t="s">
        <v>56</v>
      </c>
      <c r="E98" s="39" t="s">
        <v>5</v>
      </c>
    </row>
    <row r="99" spans="1:5" ht="12.75">
      <c r="A99" s="35" t="s">
        <v>57</v>
      </c>
      <c r="E99" s="40" t="s">
        <v>4221</v>
      </c>
    </row>
    <row r="100" spans="1:5" ht="293.25">
      <c r="A100" t="s">
        <v>58</v>
      </c>
      <c r="E100" s="39" t="s">
        <v>4169</v>
      </c>
    </row>
    <row r="101" spans="1:16" ht="12.75">
      <c r="A101" t="s">
        <v>50</v>
      </c>
      <c s="34" t="s">
        <v>143</v>
      </c>
      <c s="34" t="s">
        <v>4177</v>
      </c>
      <c s="35" t="s">
        <v>5</v>
      </c>
      <c s="6" t="s">
        <v>4178</v>
      </c>
      <c s="36" t="s">
        <v>63</v>
      </c>
      <c s="37">
        <v>37.09</v>
      </c>
      <c s="36">
        <v>0</v>
      </c>
      <c s="36">
        <f>ROUND(G101*H101,6)</f>
      </c>
      <c r="L101" s="38">
        <v>0</v>
      </c>
      <c s="32">
        <f>ROUND(ROUND(L101,2)*ROUND(G101,3),2)</f>
      </c>
      <c s="36" t="s">
        <v>55</v>
      </c>
      <c>
        <f>(M101*21)/100</f>
      </c>
      <c t="s">
        <v>28</v>
      </c>
    </row>
    <row r="102" spans="1:5" ht="12.75">
      <c r="A102" s="35" t="s">
        <v>56</v>
      </c>
      <c r="E102" s="39" t="s">
        <v>5</v>
      </c>
    </row>
    <row r="103" spans="1:5" ht="12.75">
      <c r="A103" s="35" t="s">
        <v>57</v>
      </c>
      <c r="E103" s="40" t="s">
        <v>4222</v>
      </c>
    </row>
    <row r="104" spans="1:5" ht="165.75">
      <c r="A104" t="s">
        <v>58</v>
      </c>
      <c r="E104" s="39" t="s">
        <v>4180</v>
      </c>
    </row>
    <row r="105" spans="1:16" ht="12.75">
      <c r="A105" t="s">
        <v>50</v>
      </c>
      <c s="34" t="s">
        <v>155</v>
      </c>
      <c s="34" t="s">
        <v>4181</v>
      </c>
      <c s="35" t="s">
        <v>5</v>
      </c>
      <c s="6" t="s">
        <v>4182</v>
      </c>
      <c s="36" t="s">
        <v>557</v>
      </c>
      <c s="37">
        <v>2.287</v>
      </c>
      <c s="36">
        <v>0</v>
      </c>
      <c s="36">
        <f>ROUND(G105*H105,6)</f>
      </c>
      <c r="L105" s="38">
        <v>0</v>
      </c>
      <c s="32">
        <f>ROUND(ROUND(L105,2)*ROUND(G105,3),2)</f>
      </c>
      <c s="36" t="s">
        <v>55</v>
      </c>
      <c>
        <f>(M105*21)/100</f>
      </c>
      <c t="s">
        <v>28</v>
      </c>
    </row>
    <row r="106" spans="1:5" ht="12.75">
      <c r="A106" s="35" t="s">
        <v>56</v>
      </c>
      <c r="E106" s="39" t="s">
        <v>5</v>
      </c>
    </row>
    <row r="107" spans="1:5" ht="25.5">
      <c r="A107" s="35" t="s">
        <v>57</v>
      </c>
      <c r="E107" s="40" t="s">
        <v>4223</v>
      </c>
    </row>
    <row r="108" spans="1:5" ht="267.75">
      <c r="A108" t="s">
        <v>58</v>
      </c>
      <c r="E108" s="39" t="s">
        <v>4184</v>
      </c>
    </row>
    <row r="109" spans="1:13" ht="12.75">
      <c r="A109" t="s">
        <v>47</v>
      </c>
      <c r="C109" s="31" t="s">
        <v>70</v>
      </c>
      <c r="E109" s="33" t="s">
        <v>71</v>
      </c>
      <c r="J109" s="32">
        <f>0</f>
      </c>
      <c s="32">
        <f>0</f>
      </c>
      <c s="32">
        <f>0+L110</f>
      </c>
      <c s="32">
        <f>0+M110</f>
      </c>
    </row>
    <row r="110" spans="1:16" ht="25.5">
      <c r="A110" t="s">
        <v>50</v>
      </c>
      <c s="34" t="s">
        <v>134</v>
      </c>
      <c s="34" t="s">
        <v>3358</v>
      </c>
      <c s="35" t="s">
        <v>5</v>
      </c>
      <c s="6" t="s">
        <v>3359</v>
      </c>
      <c s="36" t="s">
        <v>68</v>
      </c>
      <c s="37">
        <v>990.9</v>
      </c>
      <c s="36">
        <v>0</v>
      </c>
      <c s="36">
        <f>ROUND(G110*H110,6)</f>
      </c>
      <c r="L110" s="38">
        <v>0</v>
      </c>
      <c s="32">
        <f>ROUND(ROUND(L110,2)*ROUND(G110,3),2)</f>
      </c>
      <c s="36" t="s">
        <v>55</v>
      </c>
      <c>
        <f>(M110*21)/100</f>
      </c>
      <c t="s">
        <v>28</v>
      </c>
    </row>
    <row r="111" spans="1:5" ht="12.75">
      <c r="A111" s="35" t="s">
        <v>56</v>
      </c>
      <c r="E111" s="39" t="s">
        <v>5</v>
      </c>
    </row>
    <row r="112" spans="1:5" ht="12.75">
      <c r="A112" s="35" t="s">
        <v>57</v>
      </c>
      <c r="E112" s="40" t="s">
        <v>4224</v>
      </c>
    </row>
    <row r="113" spans="1:5" ht="191.25">
      <c r="A113" t="s">
        <v>58</v>
      </c>
      <c r="E113" s="39" t="s">
        <v>4186</v>
      </c>
    </row>
    <row r="114" spans="1:13" ht="12.75">
      <c r="A114" t="s">
        <v>47</v>
      </c>
      <c r="C114" s="31" t="s">
        <v>83</v>
      </c>
      <c r="E114" s="33" t="s">
        <v>2571</v>
      </c>
      <c r="J114" s="32">
        <f>0</f>
      </c>
      <c s="32">
        <f>0</f>
      </c>
      <c s="32">
        <f>0+L115+L119</f>
      </c>
      <c s="32">
        <f>0+M115+M119</f>
      </c>
    </row>
    <row r="115" spans="1:16" ht="12.75">
      <c r="A115" t="s">
        <v>50</v>
      </c>
      <c s="34" t="s">
        <v>137</v>
      </c>
      <c s="34" t="s">
        <v>3766</v>
      </c>
      <c s="35" t="s">
        <v>5</v>
      </c>
      <c s="6" t="s">
        <v>3767</v>
      </c>
      <c s="36" t="s">
        <v>79</v>
      </c>
      <c s="37">
        <v>241</v>
      </c>
      <c s="36">
        <v>0</v>
      </c>
      <c s="36">
        <f>ROUND(G115*H115,6)</f>
      </c>
      <c r="L115" s="38">
        <v>0</v>
      </c>
      <c s="32">
        <f>ROUND(ROUND(L115,2)*ROUND(G115,3),2)</f>
      </c>
      <c s="36" t="s">
        <v>55</v>
      </c>
      <c>
        <f>(M115*21)/100</f>
      </c>
      <c t="s">
        <v>28</v>
      </c>
    </row>
    <row r="116" spans="1:5" ht="12.75">
      <c r="A116" s="35" t="s">
        <v>56</v>
      </c>
      <c r="E116" s="39" t="s">
        <v>5</v>
      </c>
    </row>
    <row r="117" spans="1:5" ht="12.75">
      <c r="A117" s="35" t="s">
        <v>57</v>
      </c>
      <c r="E117" s="40" t="s">
        <v>4225</v>
      </c>
    </row>
    <row r="118" spans="1:5" ht="242.25">
      <c r="A118" t="s">
        <v>58</v>
      </c>
      <c r="E118" s="39" t="s">
        <v>4188</v>
      </c>
    </row>
    <row r="119" spans="1:16" ht="12.75">
      <c r="A119" t="s">
        <v>50</v>
      </c>
      <c s="34" t="s">
        <v>140</v>
      </c>
      <c s="34" t="s">
        <v>3390</v>
      </c>
      <c s="35" t="s">
        <v>5</v>
      </c>
      <c s="6" t="s">
        <v>3391</v>
      </c>
      <c s="36" t="s">
        <v>75</v>
      </c>
      <c s="37">
        <v>9</v>
      </c>
      <c s="36">
        <v>0</v>
      </c>
      <c s="36">
        <f>ROUND(G119*H119,6)</f>
      </c>
      <c r="L119" s="38">
        <v>0</v>
      </c>
      <c s="32">
        <f>ROUND(ROUND(L119,2)*ROUND(G119,3),2)</f>
      </c>
      <c s="36" t="s">
        <v>55</v>
      </c>
      <c>
        <f>(M119*21)/100</f>
      </c>
      <c t="s">
        <v>28</v>
      </c>
    </row>
    <row r="120" spans="1:5" ht="12.75">
      <c r="A120" s="35" t="s">
        <v>56</v>
      </c>
      <c r="E120" s="39" t="s">
        <v>5</v>
      </c>
    </row>
    <row r="121" spans="1:5" ht="12.75">
      <c r="A121" s="35" t="s">
        <v>57</v>
      </c>
      <c r="E121" s="40" t="s">
        <v>4226</v>
      </c>
    </row>
    <row r="122" spans="1:5" ht="89.25">
      <c r="A122" t="s">
        <v>58</v>
      </c>
      <c r="E122" s="39" t="s">
        <v>4190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3812</v>
      </c>
      <c s="41">
        <f>Rekapitulace!C57</f>
      </c>
      <c s="20" t="s">
        <v>0</v>
      </c>
      <c t="s">
        <v>23</v>
      </c>
      <c t="s">
        <v>28</v>
      </c>
    </row>
    <row r="4" spans="1:16" ht="32" customHeight="1">
      <c r="A4" s="24" t="s">
        <v>20</v>
      </c>
      <c s="25" t="s">
        <v>29</v>
      </c>
      <c s="27" t="s">
        <v>3812</v>
      </c>
      <c r="E4" s="26" t="s">
        <v>3813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COUNTIFS(L8:L84,"=0",A8:A84,"P")+COUNTIFS(L8:L84,"",A8:A84,"P")+SUM(Q8:Q84)</f>
      </c>
    </row>
    <row r="8" spans="1:13" ht="12.75">
      <c r="A8" t="s">
        <v>45</v>
      </c>
      <c r="C8" s="28" t="s">
        <v>4229</v>
      </c>
      <c r="E8" s="30" t="s">
        <v>4228</v>
      </c>
      <c r="J8" s="29">
        <f>0+J9+J14+J35+J52+J61+J66+J75</f>
      </c>
      <c s="29">
        <f>0+K9+K14+K35+K52+K61+K66+K75</f>
      </c>
      <c s="29">
        <f>0+L9+L14+L35+L52+L61+L66+L75</f>
      </c>
      <c s="29">
        <f>0+M9+M14+M35+M52+M61+M66+M75</f>
      </c>
    </row>
    <row r="9" spans="1:13" ht="12.75">
      <c r="A9" t="s">
        <v>47</v>
      </c>
      <c r="C9" s="31" t="s">
        <v>48</v>
      </c>
      <c r="E9" s="33" t="s">
        <v>49</v>
      </c>
      <c r="J9" s="32">
        <f>0</f>
      </c>
      <c s="32">
        <f>0</f>
      </c>
      <c s="32">
        <f>0+L10</f>
      </c>
      <c s="32">
        <f>0+M10</f>
      </c>
    </row>
    <row r="10" spans="1:16" ht="12.75">
      <c r="A10" t="s">
        <v>50</v>
      </c>
      <c s="34" t="s">
        <v>51</v>
      </c>
      <c s="34" t="s">
        <v>2818</v>
      </c>
      <c s="35" t="s">
        <v>5</v>
      </c>
      <c s="6" t="s">
        <v>2819</v>
      </c>
      <c s="36" t="s">
        <v>54</v>
      </c>
      <c s="37">
        <v>50</v>
      </c>
      <c s="36">
        <v>0</v>
      </c>
      <c s="36">
        <f>ROUND(G10*H10,6)</f>
      </c>
      <c r="L10" s="38">
        <v>0</v>
      </c>
      <c s="32">
        <f>ROUND(ROUND(L10,2)*ROUND(G10,3),2)</f>
      </c>
      <c s="36" t="s">
        <v>55</v>
      </c>
      <c>
        <f>(M10*21)/100</f>
      </c>
      <c t="s">
        <v>28</v>
      </c>
    </row>
    <row r="11" spans="1:5" ht="12.75">
      <c r="A11" s="35" t="s">
        <v>56</v>
      </c>
      <c r="E11" s="39" t="s">
        <v>5</v>
      </c>
    </row>
    <row r="12" spans="1:5" ht="12.75">
      <c r="A12" s="35" t="s">
        <v>57</v>
      </c>
      <c r="E12" s="40" t="s">
        <v>4230</v>
      </c>
    </row>
    <row r="13" spans="1:5" ht="12.75">
      <c r="A13" t="s">
        <v>58</v>
      </c>
      <c r="E13" s="39" t="s">
        <v>1410</v>
      </c>
    </row>
    <row r="14" spans="1:13" ht="12.75">
      <c r="A14" t="s">
        <v>47</v>
      </c>
      <c r="C14" s="31" t="s">
        <v>51</v>
      </c>
      <c r="E14" s="33" t="s">
        <v>60</v>
      </c>
      <c r="J14" s="32">
        <f>0</f>
      </c>
      <c s="32">
        <f>0</f>
      </c>
      <c s="32">
        <f>0+L15+L19+L23+L27+L31</f>
      </c>
      <c s="32">
        <f>0+M15+M19+M23+M27+M31</f>
      </c>
    </row>
    <row r="15" spans="1:16" ht="12.75">
      <c r="A15" t="s">
        <v>50</v>
      </c>
      <c s="34" t="s">
        <v>28</v>
      </c>
      <c s="34" t="s">
        <v>3206</v>
      </c>
      <c s="35" t="s">
        <v>5</v>
      </c>
      <c s="6" t="s">
        <v>3207</v>
      </c>
      <c s="36" t="s">
        <v>68</v>
      </c>
      <c s="37">
        <v>136</v>
      </c>
      <c s="36">
        <v>0</v>
      </c>
      <c s="36">
        <f>ROUND(G15*H15,6)</f>
      </c>
      <c r="L15" s="38">
        <v>0</v>
      </c>
      <c s="32">
        <f>ROUND(ROUND(L15,2)*ROUND(G15,3),2)</f>
      </c>
      <c s="36" t="s">
        <v>55</v>
      </c>
      <c>
        <f>(M15*21)/100</f>
      </c>
      <c t="s">
        <v>28</v>
      </c>
    </row>
    <row r="16" spans="1:5" ht="12.75">
      <c r="A16" s="35" t="s">
        <v>56</v>
      </c>
      <c r="E16" s="39" t="s">
        <v>5</v>
      </c>
    </row>
    <row r="17" spans="1:5" ht="12.75">
      <c r="A17" s="35" t="s">
        <v>57</v>
      </c>
      <c r="E17" s="40" t="s">
        <v>4231</v>
      </c>
    </row>
    <row r="18" spans="1:5" ht="12.75">
      <c r="A18" t="s">
        <v>58</v>
      </c>
      <c r="E18" s="39" t="s">
        <v>3210</v>
      </c>
    </row>
    <row r="19" spans="1:16" ht="12.75">
      <c r="A19" t="s">
        <v>50</v>
      </c>
      <c s="34" t="s">
        <v>26</v>
      </c>
      <c s="34" t="s">
        <v>3688</v>
      </c>
      <c s="35" t="s">
        <v>5</v>
      </c>
      <c s="6" t="s">
        <v>3689</v>
      </c>
      <c s="36" t="s">
        <v>63</v>
      </c>
      <c s="37">
        <v>191</v>
      </c>
      <c s="36">
        <v>0</v>
      </c>
      <c s="36">
        <f>ROUND(G19*H19,6)</f>
      </c>
      <c r="L19" s="38">
        <v>0</v>
      </c>
      <c s="32">
        <f>ROUND(ROUND(L19,2)*ROUND(G19,3),2)</f>
      </c>
      <c s="36" t="s">
        <v>55</v>
      </c>
      <c>
        <f>(M19*21)/100</f>
      </c>
      <c t="s">
        <v>28</v>
      </c>
    </row>
    <row r="20" spans="1:5" ht="12.75">
      <c r="A20" s="35" t="s">
        <v>56</v>
      </c>
      <c r="E20" s="39" t="s">
        <v>5</v>
      </c>
    </row>
    <row r="21" spans="1:5" ht="12.75">
      <c r="A21" s="35" t="s">
        <v>57</v>
      </c>
      <c r="E21" s="40" t="s">
        <v>4232</v>
      </c>
    </row>
    <row r="22" spans="1:5" ht="369.75">
      <c r="A22" t="s">
        <v>58</v>
      </c>
      <c r="E22" s="39" t="s">
        <v>4233</v>
      </c>
    </row>
    <row r="23" spans="1:16" ht="12.75">
      <c r="A23" t="s">
        <v>50</v>
      </c>
      <c s="34" t="s">
        <v>65</v>
      </c>
      <c s="34" t="s">
        <v>3692</v>
      </c>
      <c s="35" t="s">
        <v>5</v>
      </c>
      <c s="6" t="s">
        <v>3693</v>
      </c>
      <c s="36" t="s">
        <v>3089</v>
      </c>
      <c s="37">
        <v>1910</v>
      </c>
      <c s="36">
        <v>0</v>
      </c>
      <c s="36">
        <f>ROUND(G23*H23,6)</f>
      </c>
      <c r="L23" s="38">
        <v>0</v>
      </c>
      <c s="32">
        <f>ROUND(ROUND(L23,2)*ROUND(G23,3),2)</f>
      </c>
      <c s="36" t="s">
        <v>55</v>
      </c>
      <c>
        <f>(M23*21)/100</f>
      </c>
      <c t="s">
        <v>28</v>
      </c>
    </row>
    <row r="24" spans="1:5" ht="12.75">
      <c r="A24" s="35" t="s">
        <v>56</v>
      </c>
      <c r="E24" s="39" t="s">
        <v>5</v>
      </c>
    </row>
    <row r="25" spans="1:5" ht="25.5">
      <c r="A25" s="35" t="s">
        <v>57</v>
      </c>
      <c r="E25" s="40" t="s">
        <v>4234</v>
      </c>
    </row>
    <row r="26" spans="1:5" ht="25.5">
      <c r="A26" t="s">
        <v>58</v>
      </c>
      <c r="E26" s="39" t="s">
        <v>3695</v>
      </c>
    </row>
    <row r="27" spans="1:16" ht="12.75">
      <c r="A27" t="s">
        <v>50</v>
      </c>
      <c s="34" t="s">
        <v>72</v>
      </c>
      <c s="34" t="s">
        <v>3703</v>
      </c>
      <c s="35" t="s">
        <v>5</v>
      </c>
      <c s="6" t="s">
        <v>3704</v>
      </c>
      <c s="36" t="s">
        <v>63</v>
      </c>
      <c s="37">
        <v>152</v>
      </c>
      <c s="36">
        <v>0</v>
      </c>
      <c s="36">
        <f>ROUND(G27*H27,6)</f>
      </c>
      <c r="L27" s="38">
        <v>0</v>
      </c>
      <c s="32">
        <f>ROUND(ROUND(L27,2)*ROUND(G27,3),2)</f>
      </c>
      <c s="36" t="s">
        <v>55</v>
      </c>
      <c>
        <f>(M27*21)/100</f>
      </c>
      <c t="s">
        <v>28</v>
      </c>
    </row>
    <row r="28" spans="1:5" ht="12.75">
      <c r="A28" s="35" t="s">
        <v>56</v>
      </c>
      <c r="E28" s="39" t="s">
        <v>5</v>
      </c>
    </row>
    <row r="29" spans="1:5" ht="12.75">
      <c r="A29" s="35" t="s">
        <v>57</v>
      </c>
      <c r="E29" s="40" t="s">
        <v>4235</v>
      </c>
    </row>
    <row r="30" spans="1:5" ht="306">
      <c r="A30" t="s">
        <v>58</v>
      </c>
      <c r="E30" s="39" t="s">
        <v>4236</v>
      </c>
    </row>
    <row r="31" spans="1:16" ht="12.75">
      <c r="A31" t="s">
        <v>50</v>
      </c>
      <c s="34" t="s">
        <v>27</v>
      </c>
      <c s="34" t="s">
        <v>3707</v>
      </c>
      <c s="35" t="s">
        <v>5</v>
      </c>
      <c s="6" t="s">
        <v>3708</v>
      </c>
      <c s="36" t="s">
        <v>68</v>
      </c>
      <c s="37">
        <v>135.768</v>
      </c>
      <c s="36">
        <v>0</v>
      </c>
      <c s="36">
        <f>ROUND(G31*H31,6)</f>
      </c>
      <c r="L31" s="38">
        <v>0</v>
      </c>
      <c s="32">
        <f>ROUND(ROUND(L31,2)*ROUND(G31,3),2)</f>
      </c>
      <c s="36" t="s">
        <v>55</v>
      </c>
      <c>
        <f>(M31*21)/100</f>
      </c>
      <c t="s">
        <v>28</v>
      </c>
    </row>
    <row r="32" spans="1:5" ht="12.75">
      <c r="A32" s="35" t="s">
        <v>56</v>
      </c>
      <c r="E32" s="39" t="s">
        <v>5</v>
      </c>
    </row>
    <row r="33" spans="1:5" ht="38.25">
      <c r="A33" s="35" t="s">
        <v>57</v>
      </c>
      <c r="E33" s="40" t="s">
        <v>4237</v>
      </c>
    </row>
    <row r="34" spans="1:5" ht="25.5">
      <c r="A34" t="s">
        <v>58</v>
      </c>
      <c r="E34" s="39" t="s">
        <v>3268</v>
      </c>
    </row>
    <row r="35" spans="1:13" ht="12.75">
      <c r="A35" t="s">
        <v>47</v>
      </c>
      <c r="C35" s="31" t="s">
        <v>28</v>
      </c>
      <c r="E35" s="33" t="s">
        <v>1411</v>
      </c>
      <c r="J35" s="32">
        <f>0</f>
      </c>
      <c s="32">
        <f>0</f>
      </c>
      <c s="32">
        <f>0+L36+L40+L44+L48</f>
      </c>
      <c s="32">
        <f>0+M36+M40+M44+M48</f>
      </c>
    </row>
    <row r="36" spans="1:16" ht="12.75">
      <c r="A36" t="s">
        <v>50</v>
      </c>
      <c s="34" t="s">
        <v>112</v>
      </c>
      <c s="34" t="s">
        <v>3718</v>
      </c>
      <c s="35" t="s">
        <v>5</v>
      </c>
      <c s="6" t="s">
        <v>3719</v>
      </c>
      <c s="36" t="s">
        <v>68</v>
      </c>
      <c s="37">
        <v>750</v>
      </c>
      <c s="36">
        <v>0</v>
      </c>
      <c s="36">
        <f>ROUND(G36*H36,6)</f>
      </c>
      <c r="L36" s="38">
        <v>0</v>
      </c>
      <c s="32">
        <f>ROUND(ROUND(L36,2)*ROUND(G36,3),2)</f>
      </c>
      <c s="36" t="s">
        <v>55</v>
      </c>
      <c>
        <f>(M36*21)/100</f>
      </c>
      <c t="s">
        <v>28</v>
      </c>
    </row>
    <row r="37" spans="1:5" ht="12.75">
      <c r="A37" s="35" t="s">
        <v>56</v>
      </c>
      <c r="E37" s="39" t="s">
        <v>5</v>
      </c>
    </row>
    <row r="38" spans="1:5" ht="12.75">
      <c r="A38" s="35" t="s">
        <v>57</v>
      </c>
      <c r="E38" s="40" t="s">
        <v>4238</v>
      </c>
    </row>
    <row r="39" spans="1:5" ht="102">
      <c r="A39" t="s">
        <v>58</v>
      </c>
      <c r="E39" s="39" t="s">
        <v>4155</v>
      </c>
    </row>
    <row r="40" spans="1:16" ht="12.75">
      <c r="A40" t="s">
        <v>50</v>
      </c>
      <c s="34" t="s">
        <v>122</v>
      </c>
      <c s="34" t="s">
        <v>3725</v>
      </c>
      <c s="35" t="s">
        <v>5</v>
      </c>
      <c s="6" t="s">
        <v>3726</v>
      </c>
      <c s="36" t="s">
        <v>557</v>
      </c>
      <c s="37">
        <v>11.468</v>
      </c>
      <c s="36">
        <v>0</v>
      </c>
      <c s="36">
        <f>ROUND(G40*H40,6)</f>
      </c>
      <c r="L40" s="38">
        <v>0</v>
      </c>
      <c s="32">
        <f>ROUND(ROUND(L40,2)*ROUND(G40,3),2)</f>
      </c>
      <c s="36" t="s">
        <v>55</v>
      </c>
      <c>
        <f>(M40*21)/100</f>
      </c>
      <c t="s">
        <v>28</v>
      </c>
    </row>
    <row r="41" spans="1:5" ht="12.75">
      <c r="A41" s="35" t="s">
        <v>56</v>
      </c>
      <c r="E41" s="39" t="s">
        <v>5</v>
      </c>
    </row>
    <row r="42" spans="1:5" ht="38.25">
      <c r="A42" s="35" t="s">
        <v>57</v>
      </c>
      <c r="E42" s="40" t="s">
        <v>4239</v>
      </c>
    </row>
    <row r="43" spans="1:5" ht="191.25">
      <c r="A43" t="s">
        <v>58</v>
      </c>
      <c r="E43" s="39" t="s">
        <v>3728</v>
      </c>
    </row>
    <row r="44" spans="1:16" ht="12.75">
      <c r="A44" t="s">
        <v>50</v>
      </c>
      <c s="34" t="s">
        <v>126</v>
      </c>
      <c s="34" t="s">
        <v>3585</v>
      </c>
      <c s="35" t="s">
        <v>5</v>
      </c>
      <c s="6" t="s">
        <v>3729</v>
      </c>
      <c s="36" t="s">
        <v>557</v>
      </c>
      <c s="37">
        <v>2.1</v>
      </c>
      <c s="36">
        <v>0</v>
      </c>
      <c s="36">
        <f>ROUND(G44*H44,6)</f>
      </c>
      <c r="L44" s="38">
        <v>0</v>
      </c>
      <c s="32">
        <f>ROUND(ROUND(L44,2)*ROUND(G44,3),2)</f>
      </c>
      <c s="36" t="s">
        <v>55</v>
      </c>
      <c>
        <f>(M44*21)/100</f>
      </c>
      <c t="s">
        <v>28</v>
      </c>
    </row>
    <row r="45" spans="1:5" ht="12.75">
      <c r="A45" s="35" t="s">
        <v>56</v>
      </c>
      <c r="E45" s="39" t="s">
        <v>5</v>
      </c>
    </row>
    <row r="46" spans="1:5" ht="51">
      <c r="A46" s="35" t="s">
        <v>57</v>
      </c>
      <c r="E46" s="40" t="s">
        <v>4240</v>
      </c>
    </row>
    <row r="47" spans="1:5" ht="191.25">
      <c r="A47" t="s">
        <v>58</v>
      </c>
      <c r="E47" s="39" t="s">
        <v>3731</v>
      </c>
    </row>
    <row r="48" spans="1:16" ht="12.75">
      <c r="A48" t="s">
        <v>50</v>
      </c>
      <c s="34" t="s">
        <v>129</v>
      </c>
      <c s="34" t="s">
        <v>3732</v>
      </c>
      <c s="35" t="s">
        <v>5</v>
      </c>
      <c s="6" t="s">
        <v>3733</v>
      </c>
      <c s="36" t="s">
        <v>63</v>
      </c>
      <c s="37">
        <v>43</v>
      </c>
      <c s="36">
        <v>0</v>
      </c>
      <c s="36">
        <f>ROUND(G48*H48,6)</f>
      </c>
      <c r="L48" s="38">
        <v>0</v>
      </c>
      <c s="32">
        <f>ROUND(ROUND(L48,2)*ROUND(G48,3),2)</f>
      </c>
      <c s="36" t="s">
        <v>55</v>
      </c>
      <c>
        <f>(M48*21)/100</f>
      </c>
      <c t="s">
        <v>28</v>
      </c>
    </row>
    <row r="49" spans="1:5" ht="12.75">
      <c r="A49" s="35" t="s">
        <v>56</v>
      </c>
      <c r="E49" s="39" t="s">
        <v>5</v>
      </c>
    </row>
    <row r="50" spans="1:5" ht="12.75">
      <c r="A50" s="35" t="s">
        <v>57</v>
      </c>
      <c r="E50" s="40" t="s">
        <v>4241</v>
      </c>
    </row>
    <row r="51" spans="1:5" ht="76.5">
      <c r="A51" t="s">
        <v>58</v>
      </c>
      <c r="E51" s="39" t="s">
        <v>3735</v>
      </c>
    </row>
    <row r="52" spans="1:13" ht="12.75">
      <c r="A52" t="s">
        <v>47</v>
      </c>
      <c r="C52" s="31" t="s">
        <v>26</v>
      </c>
      <c r="E52" s="33" t="s">
        <v>3302</v>
      </c>
      <c r="J52" s="32">
        <f>0</f>
      </c>
      <c s="32">
        <f>0</f>
      </c>
      <c s="32">
        <f>0+L53+L57</f>
      </c>
      <c s="32">
        <f>0+M53+M57</f>
      </c>
    </row>
    <row r="53" spans="1:16" ht="12.75">
      <c r="A53" t="s">
        <v>50</v>
      </c>
      <c s="34" t="s">
        <v>87</v>
      </c>
      <c s="34" t="s">
        <v>3736</v>
      </c>
      <c s="35" t="s">
        <v>5</v>
      </c>
      <c s="6" t="s">
        <v>3737</v>
      </c>
      <c s="36" t="s">
        <v>63</v>
      </c>
      <c s="37">
        <v>197.4</v>
      </c>
      <c s="36">
        <v>0</v>
      </c>
      <c s="36">
        <f>ROUND(G53*H53,6)</f>
      </c>
      <c r="L53" s="38">
        <v>0</v>
      </c>
      <c s="32">
        <f>ROUND(ROUND(L53,2)*ROUND(G53,3),2)</f>
      </c>
      <c s="36" t="s">
        <v>55</v>
      </c>
      <c>
        <f>(M53*21)/100</f>
      </c>
      <c t="s">
        <v>28</v>
      </c>
    </row>
    <row r="54" spans="1:5" ht="12.75">
      <c r="A54" s="35" t="s">
        <v>56</v>
      </c>
      <c r="E54" s="39" t="s">
        <v>5</v>
      </c>
    </row>
    <row r="55" spans="1:5" ht="12.75">
      <c r="A55" s="35" t="s">
        <v>57</v>
      </c>
      <c r="E55" s="40" t="s">
        <v>4242</v>
      </c>
    </row>
    <row r="56" spans="1:5" ht="369.75">
      <c r="A56" t="s">
        <v>58</v>
      </c>
      <c r="E56" s="39" t="s">
        <v>4243</v>
      </c>
    </row>
    <row r="57" spans="1:16" ht="12.75">
      <c r="A57" t="s">
        <v>50</v>
      </c>
      <c s="34" t="s">
        <v>91</v>
      </c>
      <c s="34" t="s">
        <v>4181</v>
      </c>
      <c s="35" t="s">
        <v>5</v>
      </c>
      <c s="6" t="s">
        <v>4182</v>
      </c>
      <c s="36" t="s">
        <v>557</v>
      </c>
      <c s="37">
        <v>39.766</v>
      </c>
      <c s="36">
        <v>0</v>
      </c>
      <c s="36">
        <f>ROUND(G57*H57,6)</f>
      </c>
      <c r="L57" s="38">
        <v>0</v>
      </c>
      <c s="32">
        <f>ROUND(ROUND(L57,2)*ROUND(G57,3),2)</f>
      </c>
      <c s="36" t="s">
        <v>55</v>
      </c>
      <c>
        <f>(M57*21)/100</f>
      </c>
      <c t="s">
        <v>28</v>
      </c>
    </row>
    <row r="58" spans="1:5" ht="12.75">
      <c r="A58" s="35" t="s">
        <v>56</v>
      </c>
      <c r="E58" s="39" t="s">
        <v>5</v>
      </c>
    </row>
    <row r="59" spans="1:5" ht="25.5">
      <c r="A59" s="35" t="s">
        <v>57</v>
      </c>
      <c r="E59" s="40" t="s">
        <v>4244</v>
      </c>
    </row>
    <row r="60" spans="1:5" ht="267.75">
      <c r="A60" t="s">
        <v>58</v>
      </c>
      <c r="E60" s="39" t="s">
        <v>3588</v>
      </c>
    </row>
    <row r="61" spans="1:13" ht="12.75">
      <c r="A61" t="s">
        <v>47</v>
      </c>
      <c r="C61" s="31" t="s">
        <v>65</v>
      </c>
      <c r="E61" s="33" t="s">
        <v>3308</v>
      </c>
      <c r="J61" s="32">
        <f>0</f>
      </c>
      <c s="32">
        <f>0</f>
      </c>
      <c s="32">
        <f>0+L62</f>
      </c>
      <c s="32">
        <f>0+M62</f>
      </c>
    </row>
    <row r="62" spans="1:16" ht="12.75">
      <c r="A62" t="s">
        <v>50</v>
      </c>
      <c s="34" t="s">
        <v>95</v>
      </c>
      <c s="34" t="s">
        <v>3742</v>
      </c>
      <c s="35" t="s">
        <v>5</v>
      </c>
      <c s="6" t="s">
        <v>3743</v>
      </c>
      <c s="36" t="s">
        <v>63</v>
      </c>
      <c s="37">
        <v>42</v>
      </c>
      <c s="36">
        <v>0</v>
      </c>
      <c s="36">
        <f>ROUND(G62*H62,6)</f>
      </c>
      <c r="L62" s="38">
        <v>0</v>
      </c>
      <c s="32">
        <f>ROUND(ROUND(L62,2)*ROUND(G62,3),2)</f>
      </c>
      <c s="36" t="s">
        <v>55</v>
      </c>
      <c>
        <f>(M62*21)/100</f>
      </c>
      <c t="s">
        <v>28</v>
      </c>
    </row>
    <row r="63" spans="1:5" ht="12.75">
      <c r="A63" s="35" t="s">
        <v>56</v>
      </c>
      <c r="E63" s="39" t="s">
        <v>5</v>
      </c>
    </row>
    <row r="64" spans="1:5" ht="12.75">
      <c r="A64" s="35" t="s">
        <v>57</v>
      </c>
      <c r="E64" s="40" t="s">
        <v>4245</v>
      </c>
    </row>
    <row r="65" spans="1:5" ht="369.75">
      <c r="A65" t="s">
        <v>58</v>
      </c>
      <c r="E65" s="39" t="s">
        <v>4243</v>
      </c>
    </row>
    <row r="66" spans="1:13" ht="12.75">
      <c r="A66" t="s">
        <v>47</v>
      </c>
      <c r="C66" s="31" t="s">
        <v>72</v>
      </c>
      <c r="E66" s="33" t="s">
        <v>2716</v>
      </c>
      <c r="J66" s="32">
        <f>0</f>
      </c>
      <c s="32">
        <f>0</f>
      </c>
      <c s="32">
        <f>0+L67+L71</f>
      </c>
      <c s="32">
        <f>0+M67+M71</f>
      </c>
    </row>
    <row r="67" spans="1:16" ht="25.5">
      <c r="A67" t="s">
        <v>50</v>
      </c>
      <c s="34" t="s">
        <v>116</v>
      </c>
      <c s="34" t="s">
        <v>3329</v>
      </c>
      <c s="35" t="s">
        <v>5</v>
      </c>
      <c s="6" t="s">
        <v>3330</v>
      </c>
      <c s="36" t="s">
        <v>63</v>
      </c>
      <c s="37">
        <v>5</v>
      </c>
      <c s="36">
        <v>0</v>
      </c>
      <c s="36">
        <f>ROUND(G67*H67,6)</f>
      </c>
      <c r="L67" s="38">
        <v>0</v>
      </c>
      <c s="32">
        <f>ROUND(ROUND(L67,2)*ROUND(G67,3),2)</f>
      </c>
      <c s="36" t="s">
        <v>55</v>
      </c>
      <c>
        <f>(M67*21)/100</f>
      </c>
      <c t="s">
        <v>28</v>
      </c>
    </row>
    <row r="68" spans="1:5" ht="12.75">
      <c r="A68" s="35" t="s">
        <v>56</v>
      </c>
      <c r="E68" s="39" t="s">
        <v>5</v>
      </c>
    </row>
    <row r="69" spans="1:5" ht="12.75">
      <c r="A69" s="35" t="s">
        <v>57</v>
      </c>
      <c r="E69" s="40" t="s">
        <v>4246</v>
      </c>
    </row>
    <row r="70" spans="1:5" ht="280.5">
      <c r="A70" t="s">
        <v>58</v>
      </c>
      <c r="E70" s="39" t="s">
        <v>4247</v>
      </c>
    </row>
    <row r="71" spans="1:16" ht="12.75">
      <c r="A71" t="s">
        <v>50</v>
      </c>
      <c s="34" t="s">
        <v>119</v>
      </c>
      <c s="34" t="s">
        <v>4248</v>
      </c>
      <c s="35" t="s">
        <v>5</v>
      </c>
      <c s="6" t="s">
        <v>4249</v>
      </c>
      <c s="36" t="s">
        <v>68</v>
      </c>
      <c s="37">
        <v>21</v>
      </c>
      <c s="36">
        <v>0</v>
      </c>
      <c s="36">
        <f>ROUND(G71*H71,6)</f>
      </c>
      <c r="L71" s="38">
        <v>0</v>
      </c>
      <c s="32">
        <f>ROUND(ROUND(L71,2)*ROUND(G71,3),2)</f>
      </c>
      <c s="36" t="s">
        <v>55</v>
      </c>
      <c>
        <f>(M71*21)/100</f>
      </c>
      <c t="s">
        <v>28</v>
      </c>
    </row>
    <row r="72" spans="1:5" ht="12.75">
      <c r="A72" s="35" t="s">
        <v>56</v>
      </c>
      <c r="E72" s="39" t="s">
        <v>5</v>
      </c>
    </row>
    <row r="73" spans="1:5" ht="12.75">
      <c r="A73" s="35" t="s">
        <v>57</v>
      </c>
      <c r="E73" s="40" t="s">
        <v>4250</v>
      </c>
    </row>
    <row r="74" spans="1:5" ht="178.5">
      <c r="A74" t="s">
        <v>58</v>
      </c>
      <c r="E74" s="39" t="s">
        <v>4251</v>
      </c>
    </row>
    <row r="75" spans="1:13" ht="12.75">
      <c r="A75" t="s">
        <v>47</v>
      </c>
      <c r="C75" s="31" t="s">
        <v>70</v>
      </c>
      <c r="E75" s="33" t="s">
        <v>71</v>
      </c>
      <c r="J75" s="32">
        <f>0</f>
      </c>
      <c s="32">
        <f>0</f>
      </c>
      <c s="32">
        <f>0+L76+L80+L84</f>
      </c>
      <c s="32">
        <f>0+M76+M80+M84</f>
      </c>
    </row>
    <row r="76" spans="1:16" ht="25.5">
      <c r="A76" t="s">
        <v>50</v>
      </c>
      <c s="34" t="s">
        <v>99</v>
      </c>
      <c s="34" t="s">
        <v>3358</v>
      </c>
      <c s="35" t="s">
        <v>5</v>
      </c>
      <c s="6" t="s">
        <v>3359</v>
      </c>
      <c s="36" t="s">
        <v>68</v>
      </c>
      <c s="37">
        <v>200</v>
      </c>
      <c s="36">
        <v>0</v>
      </c>
      <c s="36">
        <f>ROUND(G76*H76,6)</f>
      </c>
      <c r="L76" s="38">
        <v>0</v>
      </c>
      <c s="32">
        <f>ROUND(ROUND(L76,2)*ROUND(G76,3),2)</f>
      </c>
      <c s="36" t="s">
        <v>55</v>
      </c>
      <c>
        <f>(M76*21)/100</f>
      </c>
      <c t="s">
        <v>28</v>
      </c>
    </row>
    <row r="77" spans="1:5" ht="12.75">
      <c r="A77" s="35" t="s">
        <v>56</v>
      </c>
      <c r="E77" s="39" t="s">
        <v>5</v>
      </c>
    </row>
    <row r="78" spans="1:5" ht="12.75">
      <c r="A78" s="35" t="s">
        <v>57</v>
      </c>
      <c r="E78" s="40" t="s">
        <v>4252</v>
      </c>
    </row>
    <row r="79" spans="1:5" ht="140.25">
      <c r="A79" t="s">
        <v>58</v>
      </c>
      <c r="E79" s="39" t="s">
        <v>4253</v>
      </c>
    </row>
    <row r="80" spans="1:16" ht="25.5">
      <c r="A80" t="s">
        <v>50</v>
      </c>
      <c s="34" t="s">
        <v>103</v>
      </c>
      <c s="34" t="s">
        <v>3759</v>
      </c>
      <c s="35" t="s">
        <v>5</v>
      </c>
      <c s="6" t="s">
        <v>3760</v>
      </c>
      <c s="36" t="s">
        <v>68</v>
      </c>
      <c s="37">
        <v>374</v>
      </c>
      <c s="36">
        <v>0</v>
      </c>
      <c s="36">
        <f>ROUND(G80*H80,6)</f>
      </c>
      <c r="L80" s="38">
        <v>0</v>
      </c>
      <c s="32">
        <f>ROUND(ROUND(L80,2)*ROUND(G80,3),2)</f>
      </c>
      <c s="36" t="s">
        <v>55</v>
      </c>
      <c>
        <f>(M80*21)/100</f>
      </c>
      <c t="s">
        <v>28</v>
      </c>
    </row>
    <row r="81" spans="1:5" ht="12.75">
      <c r="A81" s="35" t="s">
        <v>56</v>
      </c>
      <c r="E81" s="39" t="s">
        <v>5</v>
      </c>
    </row>
    <row r="82" spans="1:5" ht="12.75">
      <c r="A82" s="35" t="s">
        <v>57</v>
      </c>
      <c r="E82" s="40" t="s">
        <v>4254</v>
      </c>
    </row>
    <row r="83" spans="1:5" ht="140.25">
      <c r="A83" t="s">
        <v>58</v>
      </c>
      <c r="E83" s="39" t="s">
        <v>4253</v>
      </c>
    </row>
    <row r="84" spans="1:16" ht="12.75">
      <c r="A84" t="s">
        <v>50</v>
      </c>
      <c s="34" t="s">
        <v>107</v>
      </c>
      <c s="34" t="s">
        <v>3917</v>
      </c>
      <c s="35" t="s">
        <v>5</v>
      </c>
      <c s="6" t="s">
        <v>3918</v>
      </c>
      <c s="36" t="s">
        <v>68</v>
      </c>
      <c s="37">
        <v>750</v>
      </c>
      <c s="36">
        <v>0</v>
      </c>
      <c s="36">
        <f>ROUND(G84*H84,6)</f>
      </c>
      <c r="L84" s="38">
        <v>0</v>
      </c>
      <c s="32">
        <f>ROUND(ROUND(L84,2)*ROUND(G84,3),2)</f>
      </c>
      <c s="36" t="s">
        <v>55</v>
      </c>
      <c>
        <f>(M84*21)/100</f>
      </c>
      <c t="s">
        <v>28</v>
      </c>
    </row>
    <row r="85" spans="1:5" ht="12.75">
      <c r="A85" s="35" t="s">
        <v>56</v>
      </c>
      <c r="E85" s="39" t="s">
        <v>5</v>
      </c>
    </row>
    <row r="86" spans="1:5" ht="12.75">
      <c r="A86" s="35" t="s">
        <v>57</v>
      </c>
      <c r="E86" s="40" t="s">
        <v>4255</v>
      </c>
    </row>
    <row r="87" spans="1:5" ht="25.5">
      <c r="A87" t="s">
        <v>58</v>
      </c>
      <c r="E87" s="39" t="s">
        <v>4256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3812</v>
      </c>
      <c s="41">
        <f>Rekapitulace!C57</f>
      </c>
      <c s="20" t="s">
        <v>0</v>
      </c>
      <c t="s">
        <v>23</v>
      </c>
      <c t="s">
        <v>28</v>
      </c>
    </row>
    <row r="4" spans="1:16" ht="32" customHeight="1">
      <c r="A4" s="24" t="s">
        <v>20</v>
      </c>
      <c s="25" t="s">
        <v>29</v>
      </c>
      <c s="27" t="s">
        <v>3812</v>
      </c>
      <c r="E4" s="26" t="s">
        <v>3813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COUNTIFS(L8:L107,"=0",A8:A107,"P")+COUNTIFS(L8:L107,"",A8:A107,"P")+SUM(Q8:Q107)</f>
      </c>
    </row>
    <row r="8" spans="1:13" ht="12.75">
      <c r="A8" t="s">
        <v>45</v>
      </c>
      <c r="C8" s="28" t="s">
        <v>4259</v>
      </c>
      <c r="E8" s="30" t="s">
        <v>4258</v>
      </c>
      <c r="J8" s="29">
        <f>0+J9+J30+J63+J80+J93+J106</f>
      </c>
      <c s="29">
        <f>0+K9+K30+K63+K80+K93+K106</f>
      </c>
      <c s="29">
        <f>0+L9+L30+L63+L80+L93+L106</f>
      </c>
      <c s="29">
        <f>0+M9+M30+M63+M80+M93+M106</f>
      </c>
    </row>
    <row r="9" spans="1:13" ht="12.75">
      <c r="A9" t="s">
        <v>47</v>
      </c>
      <c r="C9" s="31" t="s">
        <v>51</v>
      </c>
      <c r="E9" s="33" t="s">
        <v>60</v>
      </c>
      <c r="J9" s="32">
        <f>0</f>
      </c>
      <c s="32">
        <f>0</f>
      </c>
      <c s="32">
        <f>0+L10+L14+L18+L22+L26</f>
      </c>
      <c s="32">
        <f>0+M10+M14+M18+M22+M26</f>
      </c>
    </row>
    <row r="10" spans="1:16" ht="12.75">
      <c r="A10" t="s">
        <v>50</v>
      </c>
      <c s="34" t="s">
        <v>51</v>
      </c>
      <c s="34" t="s">
        <v>3822</v>
      </c>
      <c s="35" t="s">
        <v>5</v>
      </c>
      <c s="6" t="s">
        <v>3823</v>
      </c>
      <c s="36" t="s">
        <v>63</v>
      </c>
      <c s="37">
        <v>882</v>
      </c>
      <c s="36">
        <v>0</v>
      </c>
      <c s="36">
        <f>ROUND(G10*H10,6)</f>
      </c>
      <c r="L10" s="38">
        <v>0</v>
      </c>
      <c s="32">
        <f>ROUND(ROUND(L10,2)*ROUND(G10,3),2)</f>
      </c>
      <c s="36" t="s">
        <v>970</v>
      </c>
      <c>
        <f>(M10*21)/100</f>
      </c>
      <c t="s">
        <v>28</v>
      </c>
    </row>
    <row r="11" spans="1:5" ht="12.75">
      <c r="A11" s="35" t="s">
        <v>56</v>
      </c>
      <c r="E11" s="39" t="s">
        <v>5</v>
      </c>
    </row>
    <row r="12" spans="1:5" ht="12.75">
      <c r="A12" s="35" t="s">
        <v>57</v>
      </c>
      <c r="E12" s="40" t="s">
        <v>4260</v>
      </c>
    </row>
    <row r="13" spans="1:5" ht="344.25">
      <c r="A13" t="s">
        <v>58</v>
      </c>
      <c r="E13" s="39" t="s">
        <v>4022</v>
      </c>
    </row>
    <row r="14" spans="1:16" ht="12.75">
      <c r="A14" t="s">
        <v>50</v>
      </c>
      <c s="34" t="s">
        <v>28</v>
      </c>
      <c s="34" t="s">
        <v>799</v>
      </c>
      <c s="35" t="s">
        <v>5</v>
      </c>
      <c s="6" t="s">
        <v>800</v>
      </c>
      <c s="36" t="s">
        <v>63</v>
      </c>
      <c s="37">
        <v>161.3</v>
      </c>
      <c s="36">
        <v>0</v>
      </c>
      <c s="36">
        <f>ROUND(G14*H14,6)</f>
      </c>
      <c r="L14" s="38">
        <v>0</v>
      </c>
      <c s="32">
        <f>ROUND(ROUND(L14,2)*ROUND(G14,3),2)</f>
      </c>
      <c s="36" t="s">
        <v>970</v>
      </c>
      <c>
        <f>(M14*21)/100</f>
      </c>
      <c t="s">
        <v>28</v>
      </c>
    </row>
    <row r="15" spans="1:5" ht="12.75">
      <c r="A15" s="35" t="s">
        <v>56</v>
      </c>
      <c r="E15" s="39" t="s">
        <v>5</v>
      </c>
    </row>
    <row r="16" spans="1:5" ht="12.75">
      <c r="A16" s="35" t="s">
        <v>57</v>
      </c>
      <c r="E16" s="40" t="s">
        <v>4261</v>
      </c>
    </row>
    <row r="17" spans="1:5" ht="229.5">
      <c r="A17" t="s">
        <v>58</v>
      </c>
      <c r="E17" s="39" t="s">
        <v>4262</v>
      </c>
    </row>
    <row r="18" spans="1:16" ht="12.75">
      <c r="A18" t="s">
        <v>50</v>
      </c>
      <c s="34" t="s">
        <v>26</v>
      </c>
      <c s="34" t="s">
        <v>3703</v>
      </c>
      <c s="35" t="s">
        <v>5</v>
      </c>
      <c s="6" t="s">
        <v>3704</v>
      </c>
      <c s="36" t="s">
        <v>63</v>
      </c>
      <c s="37">
        <v>40.86</v>
      </c>
      <c s="36">
        <v>0</v>
      </c>
      <c s="36">
        <f>ROUND(G18*H18,6)</f>
      </c>
      <c r="L18" s="38">
        <v>0</v>
      </c>
      <c s="32">
        <f>ROUND(ROUND(L18,2)*ROUND(G18,3),2)</f>
      </c>
      <c s="36" t="s">
        <v>970</v>
      </c>
      <c>
        <f>(M18*21)/100</f>
      </c>
      <c t="s">
        <v>28</v>
      </c>
    </row>
    <row r="19" spans="1:5" ht="12.75">
      <c r="A19" s="35" t="s">
        <v>56</v>
      </c>
      <c r="E19" s="39" t="s">
        <v>4263</v>
      </c>
    </row>
    <row r="20" spans="1:5" ht="12.75">
      <c r="A20" s="35" t="s">
        <v>57</v>
      </c>
      <c r="E20" s="40" t="s">
        <v>4264</v>
      </c>
    </row>
    <row r="21" spans="1:5" ht="306">
      <c r="A21" t="s">
        <v>58</v>
      </c>
      <c r="E21" s="39" t="s">
        <v>4265</v>
      </c>
    </row>
    <row r="22" spans="1:16" ht="12.75">
      <c r="A22" t="s">
        <v>50</v>
      </c>
      <c s="34" t="s">
        <v>65</v>
      </c>
      <c s="34" t="s">
        <v>3712</v>
      </c>
      <c s="35" t="s">
        <v>5</v>
      </c>
      <c s="6" t="s">
        <v>3713</v>
      </c>
      <c s="36" t="s">
        <v>68</v>
      </c>
      <c s="37">
        <v>395.5</v>
      </c>
      <c s="36">
        <v>0</v>
      </c>
      <c s="36">
        <f>ROUND(G22*H22,6)</f>
      </c>
      <c r="L22" s="38">
        <v>0</v>
      </c>
      <c s="32">
        <f>ROUND(ROUND(L22,2)*ROUND(G22,3),2)</f>
      </c>
      <c s="36" t="s">
        <v>970</v>
      </c>
      <c>
        <f>(M22*21)/100</f>
      </c>
      <c t="s">
        <v>28</v>
      </c>
    </row>
    <row r="23" spans="1:5" ht="12.75">
      <c r="A23" s="35" t="s">
        <v>56</v>
      </c>
      <c r="E23" s="39" t="s">
        <v>5</v>
      </c>
    </row>
    <row r="24" spans="1:5" ht="12.75">
      <c r="A24" s="35" t="s">
        <v>57</v>
      </c>
      <c r="E24" s="40" t="s">
        <v>4266</v>
      </c>
    </row>
    <row r="25" spans="1:5" ht="25.5">
      <c r="A25" t="s">
        <v>58</v>
      </c>
      <c r="E25" s="39" t="s">
        <v>3714</v>
      </c>
    </row>
    <row r="26" spans="1:16" ht="12.75">
      <c r="A26" t="s">
        <v>50</v>
      </c>
      <c s="34" t="s">
        <v>72</v>
      </c>
      <c s="34" t="s">
        <v>4267</v>
      </c>
      <c s="35" t="s">
        <v>5</v>
      </c>
      <c s="6" t="s">
        <v>3830</v>
      </c>
      <c s="36" t="s">
        <v>63</v>
      </c>
      <c s="37">
        <v>39.55</v>
      </c>
      <c s="36">
        <v>0</v>
      </c>
      <c s="36">
        <f>ROUND(G26*H26,6)</f>
      </c>
      <c r="L26" s="38">
        <v>0</v>
      </c>
      <c s="32">
        <f>ROUND(ROUND(L26,2)*ROUND(G26,3),2)</f>
      </c>
      <c s="36" t="s">
        <v>970</v>
      </c>
      <c>
        <f>(M26*21)/100</f>
      </c>
      <c t="s">
        <v>28</v>
      </c>
    </row>
    <row r="27" spans="1:5" ht="12.75">
      <c r="A27" s="35" t="s">
        <v>56</v>
      </c>
      <c r="E27" s="39" t="s">
        <v>4268</v>
      </c>
    </row>
    <row r="28" spans="1:5" ht="12.75">
      <c r="A28" s="35" t="s">
        <v>57</v>
      </c>
      <c r="E28" s="40" t="s">
        <v>4269</v>
      </c>
    </row>
    <row r="29" spans="1:5" ht="38.25">
      <c r="A29" t="s">
        <v>58</v>
      </c>
      <c r="E29" s="39" t="s">
        <v>4270</v>
      </c>
    </row>
    <row r="30" spans="1:13" ht="12.75">
      <c r="A30" t="s">
        <v>47</v>
      </c>
      <c r="C30" s="31" t="s">
        <v>28</v>
      </c>
      <c r="E30" s="33" t="s">
        <v>1411</v>
      </c>
      <c r="J30" s="32">
        <f>0</f>
      </c>
      <c s="32">
        <f>0</f>
      </c>
      <c s="32">
        <f>0+L31+L35+L39+L43+L47+L51+L55+L59</f>
      </c>
      <c s="32">
        <f>0+M31+M35+M39+M43+M47+M51+M55+M59</f>
      </c>
    </row>
    <row r="31" spans="1:16" ht="12.75">
      <c r="A31" t="s">
        <v>50</v>
      </c>
      <c s="34" t="s">
        <v>27</v>
      </c>
      <c s="34" t="s">
        <v>4271</v>
      </c>
      <c s="35" t="s">
        <v>5</v>
      </c>
      <c s="6" t="s">
        <v>4272</v>
      </c>
      <c s="36" t="s">
        <v>79</v>
      </c>
      <c s="37">
        <v>145.2</v>
      </c>
      <c s="36">
        <v>0</v>
      </c>
      <c s="36">
        <f>ROUND(G31*H31,6)</f>
      </c>
      <c r="L31" s="38">
        <v>0</v>
      </c>
      <c s="32">
        <f>ROUND(ROUND(L31,2)*ROUND(G31,3),2)</f>
      </c>
      <c s="36" t="s">
        <v>970</v>
      </c>
      <c>
        <f>(M31*21)/100</f>
      </c>
      <c t="s">
        <v>28</v>
      </c>
    </row>
    <row r="32" spans="1:5" ht="12.75">
      <c r="A32" s="35" t="s">
        <v>56</v>
      </c>
      <c r="E32" s="39" t="s">
        <v>5</v>
      </c>
    </row>
    <row r="33" spans="1:5" ht="12.75">
      <c r="A33" s="35" t="s">
        <v>57</v>
      </c>
      <c r="E33" s="40" t="s">
        <v>4273</v>
      </c>
    </row>
    <row r="34" spans="1:5" ht="165.75">
      <c r="A34" t="s">
        <v>58</v>
      </c>
      <c r="E34" s="39" t="s">
        <v>4024</v>
      </c>
    </row>
    <row r="35" spans="1:16" ht="12.75">
      <c r="A35" t="s">
        <v>50</v>
      </c>
      <c s="34" t="s">
        <v>70</v>
      </c>
      <c s="34" t="s">
        <v>4025</v>
      </c>
      <c s="35" t="s">
        <v>5</v>
      </c>
      <c s="6" t="s">
        <v>4026</v>
      </c>
      <c s="36" t="s">
        <v>68</v>
      </c>
      <c s="37">
        <v>167.2</v>
      </c>
      <c s="36">
        <v>0</v>
      </c>
      <c s="36">
        <f>ROUND(G35*H35,6)</f>
      </c>
      <c r="L35" s="38">
        <v>0</v>
      </c>
      <c s="32">
        <f>ROUND(ROUND(L35,2)*ROUND(G35,3),2)</f>
      </c>
      <c s="36" t="s">
        <v>970</v>
      </c>
      <c>
        <f>(M35*21)/100</f>
      </c>
      <c t="s">
        <v>28</v>
      </c>
    </row>
    <row r="36" spans="1:5" ht="25.5">
      <c r="A36" s="35" t="s">
        <v>56</v>
      </c>
      <c r="E36" s="39" t="s">
        <v>4027</v>
      </c>
    </row>
    <row r="37" spans="1:5" ht="12.75">
      <c r="A37" s="35" t="s">
        <v>57</v>
      </c>
      <c r="E37" s="40" t="s">
        <v>4274</v>
      </c>
    </row>
    <row r="38" spans="1:5" ht="102">
      <c r="A38" t="s">
        <v>58</v>
      </c>
      <c r="E38" s="39" t="s">
        <v>4029</v>
      </c>
    </row>
    <row r="39" spans="1:16" ht="12.75">
      <c r="A39" t="s">
        <v>50</v>
      </c>
      <c s="34" t="s">
        <v>83</v>
      </c>
      <c s="34" t="s">
        <v>4275</v>
      </c>
      <c s="35" t="s">
        <v>5</v>
      </c>
      <c s="6" t="s">
        <v>4276</v>
      </c>
      <c s="36" t="s">
        <v>63</v>
      </c>
      <c s="37">
        <v>204.699</v>
      </c>
      <c s="36">
        <v>0</v>
      </c>
      <c s="36">
        <f>ROUND(G39*H39,6)</f>
      </c>
      <c r="L39" s="38">
        <v>0</v>
      </c>
      <c s="32">
        <f>ROUND(ROUND(L39,2)*ROUND(G39,3),2)</f>
      </c>
      <c s="36" t="s">
        <v>970</v>
      </c>
      <c>
        <f>(M39*21)/100</f>
      </c>
      <c t="s">
        <v>28</v>
      </c>
    </row>
    <row r="40" spans="1:5" ht="12.75">
      <c r="A40" s="35" t="s">
        <v>56</v>
      </c>
      <c r="E40" s="39" t="s">
        <v>5</v>
      </c>
    </row>
    <row r="41" spans="1:5" ht="12.75">
      <c r="A41" s="35" t="s">
        <v>57</v>
      </c>
      <c r="E41" s="40" t="s">
        <v>4277</v>
      </c>
    </row>
    <row r="42" spans="1:5" ht="409.5">
      <c r="A42" t="s">
        <v>58</v>
      </c>
      <c r="E42" s="39" t="s">
        <v>4278</v>
      </c>
    </row>
    <row r="43" spans="1:16" ht="12.75">
      <c r="A43" t="s">
        <v>50</v>
      </c>
      <c s="34" t="s">
        <v>87</v>
      </c>
      <c s="34" t="s">
        <v>3849</v>
      </c>
      <c s="35" t="s">
        <v>5</v>
      </c>
      <c s="6" t="s">
        <v>3850</v>
      </c>
      <c s="36" t="s">
        <v>557</v>
      </c>
      <c s="37">
        <v>49.559</v>
      </c>
      <c s="36">
        <v>0</v>
      </c>
      <c s="36">
        <f>ROUND(G43*H43,6)</f>
      </c>
      <c r="L43" s="38">
        <v>0</v>
      </c>
      <c s="32">
        <f>ROUND(ROUND(L43,2)*ROUND(G43,3),2)</f>
      </c>
      <c s="36" t="s">
        <v>970</v>
      </c>
      <c>
        <f>(M43*21)/100</f>
      </c>
      <c t="s">
        <v>28</v>
      </c>
    </row>
    <row r="44" spans="1:5" ht="12.75">
      <c r="A44" s="35" t="s">
        <v>56</v>
      </c>
      <c r="E44" s="39" t="s">
        <v>5</v>
      </c>
    </row>
    <row r="45" spans="1:5" ht="12.75">
      <c r="A45" s="35" t="s">
        <v>57</v>
      </c>
      <c r="E45" s="40" t="s">
        <v>5</v>
      </c>
    </row>
    <row r="46" spans="1:5" ht="267.75">
      <c r="A46" t="s">
        <v>58</v>
      </c>
      <c r="E46" s="39" t="s">
        <v>4279</v>
      </c>
    </row>
    <row r="47" spans="1:16" ht="12.75">
      <c r="A47" t="s">
        <v>50</v>
      </c>
      <c s="34" t="s">
        <v>91</v>
      </c>
      <c s="34" t="s">
        <v>3853</v>
      </c>
      <c s="35" t="s">
        <v>5</v>
      </c>
      <c s="6" t="s">
        <v>3854</v>
      </c>
      <c s="36" t="s">
        <v>79</v>
      </c>
      <c s="37">
        <v>584</v>
      </c>
      <c s="36">
        <v>0</v>
      </c>
      <c s="36">
        <f>ROUND(G47*H47,6)</f>
      </c>
      <c r="L47" s="38">
        <v>0</v>
      </c>
      <c s="32">
        <f>ROUND(ROUND(L47,2)*ROUND(G47,3),2)</f>
      </c>
      <c s="36" t="s">
        <v>970</v>
      </c>
      <c>
        <f>(M47*21)/100</f>
      </c>
      <c t="s">
        <v>28</v>
      </c>
    </row>
    <row r="48" spans="1:5" ht="12.75">
      <c r="A48" s="35" t="s">
        <v>56</v>
      </c>
      <c r="E48" s="39" t="s">
        <v>5</v>
      </c>
    </row>
    <row r="49" spans="1:5" ht="12.75">
      <c r="A49" s="35" t="s">
        <v>57</v>
      </c>
      <c r="E49" s="40" t="s">
        <v>4280</v>
      </c>
    </row>
    <row r="50" spans="1:5" ht="191.25">
      <c r="A50" t="s">
        <v>58</v>
      </c>
      <c r="E50" s="39" t="s">
        <v>4281</v>
      </c>
    </row>
    <row r="51" spans="1:16" ht="12.75">
      <c r="A51" t="s">
        <v>50</v>
      </c>
      <c s="34" t="s">
        <v>95</v>
      </c>
      <c s="34" t="s">
        <v>4282</v>
      </c>
      <c s="35" t="s">
        <v>5</v>
      </c>
      <c s="6" t="s">
        <v>4283</v>
      </c>
      <c s="36" t="s">
        <v>79</v>
      </c>
      <c s="37">
        <v>73</v>
      </c>
      <c s="36">
        <v>0</v>
      </c>
      <c s="36">
        <f>ROUND(G51*H51,6)</f>
      </c>
      <c r="L51" s="38">
        <v>0</v>
      </c>
      <c s="32">
        <f>ROUND(ROUND(L51,2)*ROUND(G51,3),2)</f>
      </c>
      <c s="36" t="s">
        <v>970</v>
      </c>
      <c>
        <f>(M51*21)/100</f>
      </c>
      <c t="s">
        <v>28</v>
      </c>
    </row>
    <row r="52" spans="1:5" ht="12.75">
      <c r="A52" s="35" t="s">
        <v>56</v>
      </c>
      <c r="E52" s="39" t="s">
        <v>5</v>
      </c>
    </row>
    <row r="53" spans="1:5" ht="12.75">
      <c r="A53" s="35" t="s">
        <v>57</v>
      </c>
      <c r="E53" s="40" t="s">
        <v>4284</v>
      </c>
    </row>
    <row r="54" spans="1:5" ht="191.25">
      <c r="A54" t="s">
        <v>58</v>
      </c>
      <c r="E54" s="39" t="s">
        <v>4281</v>
      </c>
    </row>
    <row r="55" spans="1:16" ht="12.75">
      <c r="A55" t="s">
        <v>50</v>
      </c>
      <c s="34" t="s">
        <v>99</v>
      </c>
      <c s="34" t="s">
        <v>3581</v>
      </c>
      <c s="35" t="s">
        <v>5</v>
      </c>
      <c s="6" t="s">
        <v>3582</v>
      </c>
      <c s="36" t="s">
        <v>63</v>
      </c>
      <c s="37">
        <v>211.4</v>
      </c>
      <c s="36">
        <v>0</v>
      </c>
      <c s="36">
        <f>ROUND(G55*H55,6)</f>
      </c>
      <c r="L55" s="38">
        <v>0</v>
      </c>
      <c s="32">
        <f>ROUND(ROUND(L55,2)*ROUND(G55,3),2)</f>
      </c>
      <c s="36" t="s">
        <v>970</v>
      </c>
      <c>
        <f>(M55*21)/100</f>
      </c>
      <c t="s">
        <v>28</v>
      </c>
    </row>
    <row r="56" spans="1:5" ht="12.75">
      <c r="A56" s="35" t="s">
        <v>56</v>
      </c>
      <c r="E56" s="39" t="s">
        <v>5</v>
      </c>
    </row>
    <row r="57" spans="1:5" ht="12.75">
      <c r="A57" s="35" t="s">
        <v>57</v>
      </c>
      <c r="E57" s="40" t="s">
        <v>4285</v>
      </c>
    </row>
    <row r="58" spans="1:5" ht="369.75">
      <c r="A58" t="s">
        <v>58</v>
      </c>
      <c r="E58" s="39" t="s">
        <v>1414</v>
      </c>
    </row>
    <row r="59" spans="1:16" ht="12.75">
      <c r="A59" t="s">
        <v>50</v>
      </c>
      <c s="34" t="s">
        <v>103</v>
      </c>
      <c s="34" t="s">
        <v>3585</v>
      </c>
      <c s="35" t="s">
        <v>5</v>
      </c>
      <c s="6" t="s">
        <v>3729</v>
      </c>
      <c s="36" t="s">
        <v>557</v>
      </c>
      <c s="37">
        <v>42.28</v>
      </c>
      <c s="36">
        <v>0</v>
      </c>
      <c s="36">
        <f>ROUND(G59*H59,6)</f>
      </c>
      <c r="L59" s="38">
        <v>0</v>
      </c>
      <c s="32">
        <f>ROUND(ROUND(L59,2)*ROUND(G59,3),2)</f>
      </c>
      <c s="36" t="s">
        <v>970</v>
      </c>
      <c>
        <f>(M59*21)/100</f>
      </c>
      <c t="s">
        <v>28</v>
      </c>
    </row>
    <row r="60" spans="1:5" ht="12.75">
      <c r="A60" s="35" t="s">
        <v>56</v>
      </c>
      <c r="E60" s="39" t="s">
        <v>5</v>
      </c>
    </row>
    <row r="61" spans="1:5" ht="12.75">
      <c r="A61" s="35" t="s">
        <v>57</v>
      </c>
      <c r="E61" s="40" t="s">
        <v>4286</v>
      </c>
    </row>
    <row r="62" spans="1:5" ht="267.75">
      <c r="A62" t="s">
        <v>58</v>
      </c>
      <c r="E62" s="39" t="s">
        <v>4093</v>
      </c>
    </row>
    <row r="63" spans="1:13" ht="12.75">
      <c r="A63" t="s">
        <v>47</v>
      </c>
      <c r="C63" s="31" t="s">
        <v>26</v>
      </c>
      <c r="E63" s="33" t="s">
        <v>3302</v>
      </c>
      <c r="J63" s="32">
        <f>0</f>
      </c>
      <c s="32">
        <f>0</f>
      </c>
      <c s="32">
        <f>0+L64+L68+L72+L76</f>
      </c>
      <c s="32">
        <f>0+M64+M68+M72+M76</f>
      </c>
    </row>
    <row r="64" spans="1:16" ht="12.75">
      <c r="A64" t="s">
        <v>50</v>
      </c>
      <c s="34" t="s">
        <v>107</v>
      </c>
      <c s="34" t="s">
        <v>4287</v>
      </c>
      <c s="35" t="s">
        <v>5</v>
      </c>
      <c s="6" t="s">
        <v>4288</v>
      </c>
      <c s="36" t="s">
        <v>63</v>
      </c>
      <c s="37">
        <v>266.63</v>
      </c>
      <c s="36">
        <v>0</v>
      </c>
      <c s="36">
        <f>ROUND(G64*H64,6)</f>
      </c>
      <c r="L64" s="38">
        <v>0</v>
      </c>
      <c s="32">
        <f>ROUND(ROUND(L64,2)*ROUND(G64,3),2)</f>
      </c>
      <c s="36" t="s">
        <v>970</v>
      </c>
      <c>
        <f>(M64*21)/100</f>
      </c>
      <c t="s">
        <v>28</v>
      </c>
    </row>
    <row r="65" spans="1:5" ht="12.75">
      <c r="A65" s="35" t="s">
        <v>56</v>
      </c>
      <c r="E65" s="39" t="s">
        <v>4289</v>
      </c>
    </row>
    <row r="66" spans="1:5" ht="38.25">
      <c r="A66" s="35" t="s">
        <v>57</v>
      </c>
      <c r="E66" s="40" t="s">
        <v>4290</v>
      </c>
    </row>
    <row r="67" spans="1:5" ht="395.25">
      <c r="A67" t="s">
        <v>58</v>
      </c>
      <c r="E67" s="39" t="s">
        <v>4291</v>
      </c>
    </row>
    <row r="68" spans="1:16" ht="12.75">
      <c r="A68" t="s">
        <v>50</v>
      </c>
      <c s="34" t="s">
        <v>112</v>
      </c>
      <c s="34" t="s">
        <v>4292</v>
      </c>
      <c s="35" t="s">
        <v>5</v>
      </c>
      <c s="6" t="s">
        <v>4293</v>
      </c>
      <c s="36" t="s">
        <v>557</v>
      </c>
      <c s="37">
        <v>33.841</v>
      </c>
      <c s="36">
        <v>0</v>
      </c>
      <c s="36">
        <f>ROUND(G68*H68,6)</f>
      </c>
      <c r="L68" s="38">
        <v>0</v>
      </c>
      <c s="32">
        <f>ROUND(ROUND(L68,2)*ROUND(G68,3),2)</f>
      </c>
      <c s="36" t="s">
        <v>970</v>
      </c>
      <c>
        <f>(M68*21)/100</f>
      </c>
      <c t="s">
        <v>28</v>
      </c>
    </row>
    <row r="69" spans="1:5" ht="12.75">
      <c r="A69" s="35" t="s">
        <v>56</v>
      </c>
      <c r="E69" s="39" t="s">
        <v>4294</v>
      </c>
    </row>
    <row r="70" spans="1:5" ht="204">
      <c r="A70" s="35" t="s">
        <v>57</v>
      </c>
      <c r="E70" s="40" t="s">
        <v>4295</v>
      </c>
    </row>
    <row r="71" spans="1:5" ht="267.75">
      <c r="A71" t="s">
        <v>58</v>
      </c>
      <c r="E71" s="39" t="s">
        <v>4296</v>
      </c>
    </row>
    <row r="72" spans="1:16" ht="12.75">
      <c r="A72" t="s">
        <v>50</v>
      </c>
      <c s="34" t="s">
        <v>116</v>
      </c>
      <c s="34" t="s">
        <v>3303</v>
      </c>
      <c s="35" t="s">
        <v>5</v>
      </c>
      <c s="6" t="s">
        <v>3304</v>
      </c>
      <c s="36" t="s">
        <v>63</v>
      </c>
      <c s="37">
        <v>18.3</v>
      </c>
      <c s="36">
        <v>0</v>
      </c>
      <c s="36">
        <f>ROUND(G72*H72,6)</f>
      </c>
      <c r="L72" s="38">
        <v>0</v>
      </c>
      <c s="32">
        <f>ROUND(ROUND(L72,2)*ROUND(G72,3),2)</f>
      </c>
      <c s="36" t="s">
        <v>970</v>
      </c>
      <c>
        <f>(M72*21)/100</f>
      </c>
      <c t="s">
        <v>28</v>
      </c>
    </row>
    <row r="73" spans="1:5" ht="12.75">
      <c r="A73" s="35" t="s">
        <v>56</v>
      </c>
      <c r="E73" s="39" t="s">
        <v>5</v>
      </c>
    </row>
    <row r="74" spans="1:5" ht="12.75">
      <c r="A74" s="35" t="s">
        <v>57</v>
      </c>
      <c r="E74" s="40" t="s">
        <v>4297</v>
      </c>
    </row>
    <row r="75" spans="1:5" ht="229.5">
      <c r="A75" t="s">
        <v>58</v>
      </c>
      <c r="E75" s="39" t="s">
        <v>4042</v>
      </c>
    </row>
    <row r="76" spans="1:16" ht="12.75">
      <c r="A76" t="s">
        <v>50</v>
      </c>
      <c s="34" t="s">
        <v>119</v>
      </c>
      <c s="34" t="s">
        <v>3589</v>
      </c>
      <c s="35" t="s">
        <v>5</v>
      </c>
      <c s="6" t="s">
        <v>3590</v>
      </c>
      <c s="36" t="s">
        <v>2357</v>
      </c>
      <c s="37">
        <v>4131.17</v>
      </c>
      <c s="36">
        <v>0</v>
      </c>
      <c s="36">
        <f>ROUND(G76*H76,6)</f>
      </c>
      <c r="L76" s="38">
        <v>0</v>
      </c>
      <c s="32">
        <f>ROUND(ROUND(L76,2)*ROUND(G76,3),2)</f>
      </c>
      <c s="36" t="s">
        <v>970</v>
      </c>
      <c>
        <f>(M76*21)/100</f>
      </c>
      <c t="s">
        <v>28</v>
      </c>
    </row>
    <row r="77" spans="1:5" ht="12.75">
      <c r="A77" s="35" t="s">
        <v>56</v>
      </c>
      <c r="E77" s="39" t="s">
        <v>4298</v>
      </c>
    </row>
    <row r="78" spans="1:5" ht="12.75">
      <c r="A78" s="35" t="s">
        <v>57</v>
      </c>
      <c r="E78" s="40" t="s">
        <v>4299</v>
      </c>
    </row>
    <row r="79" spans="1:5" ht="306">
      <c r="A79" t="s">
        <v>58</v>
      </c>
      <c r="E79" s="39" t="s">
        <v>4038</v>
      </c>
    </row>
    <row r="80" spans="1:13" ht="12.75">
      <c r="A80" t="s">
        <v>47</v>
      </c>
      <c r="C80" s="31" t="s">
        <v>65</v>
      </c>
      <c r="E80" s="33" t="s">
        <v>3308</v>
      </c>
      <c r="J80" s="32">
        <f>0</f>
      </c>
      <c s="32">
        <f>0</f>
      </c>
      <c s="32">
        <f>0+L81+L85+L89</f>
      </c>
      <c s="32">
        <f>0+M81+M85+M89</f>
      </c>
    </row>
    <row r="81" spans="1:16" ht="12.75">
      <c r="A81" t="s">
        <v>50</v>
      </c>
      <c s="34" t="s">
        <v>122</v>
      </c>
      <c s="34" t="s">
        <v>3874</v>
      </c>
      <c s="35" t="s">
        <v>5</v>
      </c>
      <c s="6" t="s">
        <v>3875</v>
      </c>
      <c s="36" t="s">
        <v>63</v>
      </c>
      <c s="37">
        <v>48.64</v>
      </c>
      <c s="36">
        <v>0</v>
      </c>
      <c s="36">
        <f>ROUND(G81*H81,6)</f>
      </c>
      <c r="L81" s="38">
        <v>0</v>
      </c>
      <c s="32">
        <f>ROUND(ROUND(L81,2)*ROUND(G81,3),2)</f>
      </c>
      <c s="36" t="s">
        <v>970</v>
      </c>
      <c>
        <f>(M81*21)/100</f>
      </c>
      <c t="s">
        <v>28</v>
      </c>
    </row>
    <row r="82" spans="1:5" ht="12.75">
      <c r="A82" s="35" t="s">
        <v>56</v>
      </c>
      <c r="E82" s="39" t="s">
        <v>5</v>
      </c>
    </row>
    <row r="83" spans="1:5" ht="12.75">
      <c r="A83" s="35" t="s">
        <v>57</v>
      </c>
      <c r="E83" s="40" t="s">
        <v>4300</v>
      </c>
    </row>
    <row r="84" spans="1:5" ht="369.75">
      <c r="A84" t="s">
        <v>58</v>
      </c>
      <c r="E84" s="39" t="s">
        <v>3981</v>
      </c>
    </row>
    <row r="85" spans="1:16" ht="12.75">
      <c r="A85" t="s">
        <v>50</v>
      </c>
      <c s="34" t="s">
        <v>126</v>
      </c>
      <c s="34" t="s">
        <v>4301</v>
      </c>
      <c s="35" t="s">
        <v>5</v>
      </c>
      <c s="6" t="s">
        <v>4302</v>
      </c>
      <c s="36" t="s">
        <v>63</v>
      </c>
      <c s="37">
        <v>78.12</v>
      </c>
      <c s="36">
        <v>0</v>
      </c>
      <c s="36">
        <f>ROUND(G85*H85,6)</f>
      </c>
      <c r="L85" s="38">
        <v>0</v>
      </c>
      <c s="32">
        <f>ROUND(ROUND(L85,2)*ROUND(G85,3),2)</f>
      </c>
      <c s="36" t="s">
        <v>970</v>
      </c>
      <c>
        <f>(M85*21)/100</f>
      </c>
      <c t="s">
        <v>28</v>
      </c>
    </row>
    <row r="86" spans="1:5" ht="12.75">
      <c r="A86" s="35" t="s">
        <v>56</v>
      </c>
      <c r="E86" s="39" t="s">
        <v>4303</v>
      </c>
    </row>
    <row r="87" spans="1:5" ht="12.75">
      <c r="A87" s="35" t="s">
        <v>57</v>
      </c>
      <c r="E87" s="40" t="s">
        <v>4304</v>
      </c>
    </row>
    <row r="88" spans="1:5" ht="395.25">
      <c r="A88" t="s">
        <v>58</v>
      </c>
      <c r="E88" s="39" t="s">
        <v>4305</v>
      </c>
    </row>
    <row r="89" spans="1:16" ht="12.75">
      <c r="A89" t="s">
        <v>50</v>
      </c>
      <c s="34" t="s">
        <v>129</v>
      </c>
      <c s="34" t="s">
        <v>3881</v>
      </c>
      <c s="35" t="s">
        <v>5</v>
      </c>
      <c s="6" t="s">
        <v>3882</v>
      </c>
      <c s="36" t="s">
        <v>63</v>
      </c>
      <c s="37">
        <v>161.81</v>
      </c>
      <c s="36">
        <v>0</v>
      </c>
      <c s="36">
        <f>ROUND(G89*H89,6)</f>
      </c>
      <c r="L89" s="38">
        <v>0</v>
      </c>
      <c s="32">
        <f>ROUND(ROUND(L89,2)*ROUND(G89,3),2)</f>
      </c>
      <c s="36" t="s">
        <v>970</v>
      </c>
      <c>
        <f>(M89*21)/100</f>
      </c>
      <c t="s">
        <v>28</v>
      </c>
    </row>
    <row r="90" spans="1:5" ht="12.75">
      <c r="A90" s="35" t="s">
        <v>56</v>
      </c>
      <c r="E90" s="39" t="s">
        <v>5</v>
      </c>
    </row>
    <row r="91" spans="1:5" ht="38.25">
      <c r="A91" s="35" t="s">
        <v>57</v>
      </c>
      <c r="E91" s="40" t="s">
        <v>4306</v>
      </c>
    </row>
    <row r="92" spans="1:5" ht="38.25">
      <c r="A92" t="s">
        <v>58</v>
      </c>
      <c r="E92" s="39" t="s">
        <v>3511</v>
      </c>
    </row>
    <row r="93" spans="1:13" ht="12.75">
      <c r="A93" t="s">
        <v>47</v>
      </c>
      <c r="C93" s="31" t="s">
        <v>70</v>
      </c>
      <c r="E93" s="33" t="s">
        <v>71</v>
      </c>
      <c r="J93" s="32">
        <f>0</f>
      </c>
      <c s="32">
        <f>0</f>
      </c>
      <c s="32">
        <f>0+L94+L98+L102</f>
      </c>
      <c s="32">
        <f>0+M94+M98+M102</f>
      </c>
    </row>
    <row r="94" spans="1:16" ht="25.5">
      <c r="A94" t="s">
        <v>50</v>
      </c>
      <c s="34" t="s">
        <v>134</v>
      </c>
      <c s="34" t="s">
        <v>3358</v>
      </c>
      <c s="35" t="s">
        <v>5</v>
      </c>
      <c s="6" t="s">
        <v>3359</v>
      </c>
      <c s="36" t="s">
        <v>68</v>
      </c>
      <c s="37">
        <v>386.6</v>
      </c>
      <c s="36">
        <v>0</v>
      </c>
      <c s="36">
        <f>ROUND(G94*H94,6)</f>
      </c>
      <c r="L94" s="38">
        <v>0</v>
      </c>
      <c s="32">
        <f>ROUND(ROUND(L94,2)*ROUND(G94,3),2)</f>
      </c>
      <c s="36" t="s">
        <v>970</v>
      </c>
      <c>
        <f>(M94*21)/100</f>
      </c>
      <c t="s">
        <v>28</v>
      </c>
    </row>
    <row r="95" spans="1:5" ht="12.75">
      <c r="A95" s="35" t="s">
        <v>56</v>
      </c>
      <c r="E95" s="39" t="s">
        <v>5</v>
      </c>
    </row>
    <row r="96" spans="1:5" ht="12.75">
      <c r="A96" s="35" t="s">
        <v>57</v>
      </c>
      <c r="E96" s="40" t="s">
        <v>4307</v>
      </c>
    </row>
    <row r="97" spans="1:5" ht="204">
      <c r="A97" t="s">
        <v>58</v>
      </c>
      <c r="E97" s="39" t="s">
        <v>4308</v>
      </c>
    </row>
    <row r="98" spans="1:16" ht="25.5">
      <c r="A98" t="s">
        <v>50</v>
      </c>
      <c s="34" t="s">
        <v>137</v>
      </c>
      <c s="34" t="s">
        <v>3759</v>
      </c>
      <c s="35" t="s">
        <v>5</v>
      </c>
      <c s="6" t="s">
        <v>3760</v>
      </c>
      <c s="36" t="s">
        <v>68</v>
      </c>
      <c s="37">
        <v>532</v>
      </c>
      <c s="36">
        <v>0</v>
      </c>
      <c s="36">
        <f>ROUND(G98*H98,6)</f>
      </c>
      <c r="L98" s="38">
        <v>0</v>
      </c>
      <c s="32">
        <f>ROUND(ROUND(L98,2)*ROUND(G98,3),2)</f>
      </c>
      <c s="36" t="s">
        <v>970</v>
      </c>
      <c>
        <f>(M98*21)/100</f>
      </c>
      <c t="s">
        <v>28</v>
      </c>
    </row>
    <row r="99" spans="1:5" ht="12.75">
      <c r="A99" s="35" t="s">
        <v>56</v>
      </c>
      <c r="E99" s="39" t="s">
        <v>5</v>
      </c>
    </row>
    <row r="100" spans="1:5" ht="12.75">
      <c r="A100" s="35" t="s">
        <v>57</v>
      </c>
      <c r="E100" s="40" t="s">
        <v>4309</v>
      </c>
    </row>
    <row r="101" spans="1:5" ht="204">
      <c r="A101" t="s">
        <v>58</v>
      </c>
      <c r="E101" s="39" t="s">
        <v>4308</v>
      </c>
    </row>
    <row r="102" spans="1:16" ht="12.75">
      <c r="A102" t="s">
        <v>50</v>
      </c>
      <c s="34" t="s">
        <v>140</v>
      </c>
      <c s="34" t="s">
        <v>3910</v>
      </c>
      <c s="35" t="s">
        <v>5</v>
      </c>
      <c s="6" t="s">
        <v>3911</v>
      </c>
      <c s="36" t="s">
        <v>68</v>
      </c>
      <c s="37">
        <v>654</v>
      </c>
      <c s="36">
        <v>0</v>
      </c>
      <c s="36">
        <f>ROUND(G102*H102,6)</f>
      </c>
      <c r="L102" s="38">
        <v>0</v>
      </c>
      <c s="32">
        <f>ROUND(ROUND(L102,2)*ROUND(G102,3),2)</f>
      </c>
      <c s="36" t="s">
        <v>970</v>
      </c>
      <c>
        <f>(M102*21)/100</f>
      </c>
      <c t="s">
        <v>28</v>
      </c>
    </row>
    <row r="103" spans="1:5" ht="12.75">
      <c r="A103" s="35" t="s">
        <v>56</v>
      </c>
      <c r="E103" s="39" t="s">
        <v>5</v>
      </c>
    </row>
    <row r="104" spans="1:5" ht="38.25">
      <c r="A104" s="35" t="s">
        <v>57</v>
      </c>
      <c r="E104" s="40" t="s">
        <v>4310</v>
      </c>
    </row>
    <row r="105" spans="1:5" ht="38.25">
      <c r="A105" t="s">
        <v>58</v>
      </c>
      <c r="E105" s="39" t="s">
        <v>4062</v>
      </c>
    </row>
    <row r="106" spans="1:13" ht="12.75">
      <c r="A106" t="s">
        <v>47</v>
      </c>
      <c r="C106" s="31" t="s">
        <v>551</v>
      </c>
      <c r="E106" s="33" t="s">
        <v>552</v>
      </c>
      <c r="J106" s="32">
        <f>0</f>
      </c>
      <c s="32">
        <f>0</f>
      </c>
      <c s="32">
        <f>0+L107</f>
      </c>
      <c s="32">
        <f>0+M107</f>
      </c>
    </row>
    <row r="107" spans="1:16" ht="38.25">
      <c r="A107" t="s">
        <v>50</v>
      </c>
      <c s="34" t="s">
        <v>143</v>
      </c>
      <c s="34" t="s">
        <v>3483</v>
      </c>
      <c s="35" t="s">
        <v>555</v>
      </c>
      <c s="6" t="s">
        <v>3484</v>
      </c>
      <c s="36" t="s">
        <v>557</v>
      </c>
      <c s="37">
        <v>2173.398</v>
      </c>
      <c s="36">
        <v>0</v>
      </c>
      <c s="36">
        <f>ROUND(G107*H107,6)</f>
      </c>
      <c r="L107" s="38">
        <v>0</v>
      </c>
      <c s="32">
        <f>ROUND(ROUND(L107,2)*ROUND(G107,3),2)</f>
      </c>
      <c s="36" t="s">
        <v>970</v>
      </c>
      <c>
        <f>(M107*21)/100</f>
      </c>
      <c t="s">
        <v>28</v>
      </c>
    </row>
    <row r="108" spans="1:5" ht="12.75">
      <c r="A108" s="35" t="s">
        <v>56</v>
      </c>
      <c r="E108" s="39" t="s">
        <v>558</v>
      </c>
    </row>
    <row r="109" spans="1:5" ht="38.25">
      <c r="A109" s="35" t="s">
        <v>57</v>
      </c>
      <c r="E109" s="40" t="s">
        <v>4311</v>
      </c>
    </row>
    <row r="110" spans="1:5" ht="165.75">
      <c r="A110" t="s">
        <v>58</v>
      </c>
      <c r="E110"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COUNTIFS(L8:L26,"=0",A8:A26,"P")+COUNTIFS(L8:L26,"",A8:A26,"P")+SUM(Q8:Q26)</f>
      </c>
    </row>
    <row r="8" spans="1:13" ht="12.75">
      <c r="A8" t="s">
        <v>45</v>
      </c>
      <c r="C8" s="28" t="s">
        <v>777</v>
      </c>
      <c r="E8" s="30" t="s">
        <v>776</v>
      </c>
      <c r="J8" s="29">
        <f>0+J9</f>
      </c>
      <c s="29">
        <f>0+K9</f>
      </c>
      <c s="29">
        <f>0+L9</f>
      </c>
      <c s="29">
        <f>0+M9</f>
      </c>
    </row>
    <row r="9" spans="1:13" ht="12.75">
      <c r="A9" t="s">
        <v>47</v>
      </c>
      <c r="C9" s="31" t="s">
        <v>70</v>
      </c>
      <c r="E9" s="33" t="s">
        <v>71</v>
      </c>
      <c r="J9" s="32">
        <f>0</f>
      </c>
      <c s="32">
        <f>0</f>
      </c>
      <c s="32">
        <f>0+L10+L14+L18+L22+L26</f>
      </c>
      <c s="32">
        <f>0+M10+M14+M18+M22+M26</f>
      </c>
    </row>
    <row r="10" spans="1:16" ht="12.75">
      <c r="A10" t="s">
        <v>50</v>
      </c>
      <c s="34" t="s">
        <v>51</v>
      </c>
      <c s="34" t="s">
        <v>778</v>
      </c>
      <c s="35" t="s">
        <v>5</v>
      </c>
      <c s="6" t="s">
        <v>779</v>
      </c>
      <c s="36" t="s">
        <v>75</v>
      </c>
      <c s="37">
        <v>19</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89.25">
      <c r="A13" t="s">
        <v>58</v>
      </c>
      <c r="E13" s="39" t="s">
        <v>780</v>
      </c>
    </row>
    <row r="14" spans="1:16" ht="12.75">
      <c r="A14" t="s">
        <v>50</v>
      </c>
      <c s="34" t="s">
        <v>28</v>
      </c>
      <c s="34" t="s">
        <v>781</v>
      </c>
      <c s="35" t="s">
        <v>5</v>
      </c>
      <c s="6" t="s">
        <v>782</v>
      </c>
      <c s="36" t="s">
        <v>75</v>
      </c>
      <c s="37">
        <v>19</v>
      </c>
      <c s="36">
        <v>0</v>
      </c>
      <c s="36">
        <f>ROUND(G14*H14,6)</f>
      </c>
      <c r="L14" s="38">
        <v>0</v>
      </c>
      <c s="32">
        <f>ROUND(ROUND(L14,2)*ROUND(G14,3),2)</f>
      </c>
      <c s="36" t="s">
        <v>55</v>
      </c>
      <c>
        <f>(M14*21)/100</f>
      </c>
      <c t="s">
        <v>28</v>
      </c>
    </row>
    <row r="15" spans="1:5" ht="12.75">
      <c r="A15" s="35" t="s">
        <v>56</v>
      </c>
      <c r="E15" s="39" t="s">
        <v>5</v>
      </c>
    </row>
    <row r="16" spans="1:5" ht="12.75">
      <c r="A16" s="35" t="s">
        <v>57</v>
      </c>
      <c r="E16" s="40" t="s">
        <v>5</v>
      </c>
    </row>
    <row r="17" spans="1:5" ht="114.75">
      <c r="A17" t="s">
        <v>58</v>
      </c>
      <c r="E17" s="39" t="s">
        <v>783</v>
      </c>
    </row>
    <row r="18" spans="1:16" ht="12.75">
      <c r="A18" t="s">
        <v>50</v>
      </c>
      <c s="34" t="s">
        <v>26</v>
      </c>
      <c s="34" t="s">
        <v>784</v>
      </c>
      <c s="35" t="s">
        <v>5</v>
      </c>
      <c s="6" t="s">
        <v>785</v>
      </c>
      <c s="36" t="s">
        <v>75</v>
      </c>
      <c s="37">
        <v>10</v>
      </c>
      <c s="36">
        <v>0</v>
      </c>
      <c s="36">
        <f>ROUND(G18*H18,6)</f>
      </c>
      <c r="L18" s="38">
        <v>0</v>
      </c>
      <c s="32">
        <f>ROUND(ROUND(L18,2)*ROUND(G18,3),2)</f>
      </c>
      <c s="36" t="s">
        <v>55</v>
      </c>
      <c>
        <f>(M18*21)/100</f>
      </c>
      <c t="s">
        <v>28</v>
      </c>
    </row>
    <row r="19" spans="1:5" ht="12.75">
      <c r="A19" s="35" t="s">
        <v>56</v>
      </c>
      <c r="E19" s="39" t="s">
        <v>5</v>
      </c>
    </row>
    <row r="20" spans="1:5" ht="12.75">
      <c r="A20" s="35" t="s">
        <v>57</v>
      </c>
      <c r="E20" s="40" t="s">
        <v>5</v>
      </c>
    </row>
    <row r="21" spans="1:5" ht="140.25">
      <c r="A21" t="s">
        <v>58</v>
      </c>
      <c r="E21" s="39" t="s">
        <v>786</v>
      </c>
    </row>
    <row r="22" spans="1:16" ht="12.75">
      <c r="A22" t="s">
        <v>50</v>
      </c>
      <c s="34" t="s">
        <v>65</v>
      </c>
      <c s="34" t="s">
        <v>498</v>
      </c>
      <c s="35" t="s">
        <v>5</v>
      </c>
      <c s="6" t="s">
        <v>499</v>
      </c>
      <c s="36" t="s">
        <v>54</v>
      </c>
      <c s="37">
        <v>8</v>
      </c>
      <c s="36">
        <v>0</v>
      </c>
      <c s="36">
        <f>ROUND(G22*H22,6)</f>
      </c>
      <c r="L22" s="38">
        <v>0</v>
      </c>
      <c s="32">
        <f>ROUND(ROUND(L22,2)*ROUND(G22,3),2)</f>
      </c>
      <c s="36" t="s">
        <v>55</v>
      </c>
      <c>
        <f>(M22*21)/100</f>
      </c>
      <c t="s">
        <v>28</v>
      </c>
    </row>
    <row r="23" spans="1:5" ht="12.75">
      <c r="A23" s="35" t="s">
        <v>56</v>
      </c>
      <c r="E23" s="39" t="s">
        <v>5</v>
      </c>
    </row>
    <row r="24" spans="1:5" ht="12.75">
      <c r="A24" s="35" t="s">
        <v>57</v>
      </c>
      <c r="E24" s="40" t="s">
        <v>5</v>
      </c>
    </row>
    <row r="25" spans="1:5" ht="114.75">
      <c r="A25" t="s">
        <v>58</v>
      </c>
      <c r="E25" s="39" t="s">
        <v>787</v>
      </c>
    </row>
    <row r="26" spans="1:16" ht="12.75">
      <c r="A26" t="s">
        <v>50</v>
      </c>
      <c s="34" t="s">
        <v>72</v>
      </c>
      <c s="34" t="s">
        <v>502</v>
      </c>
      <c s="35" t="s">
        <v>5</v>
      </c>
      <c s="6" t="s">
        <v>503</v>
      </c>
      <c s="36" t="s">
        <v>54</v>
      </c>
      <c s="37">
        <v>8</v>
      </c>
      <c s="36">
        <v>0</v>
      </c>
      <c s="36">
        <f>ROUND(G26*H26,6)</f>
      </c>
      <c r="L26" s="38">
        <v>0</v>
      </c>
      <c s="32">
        <f>ROUND(ROUND(L26,2)*ROUND(G26,3),2)</f>
      </c>
      <c s="36" t="s">
        <v>55</v>
      </c>
      <c>
        <f>(M26*21)/100</f>
      </c>
      <c t="s">
        <v>28</v>
      </c>
    </row>
    <row r="27" spans="1:5" ht="12.75">
      <c r="A27" s="35" t="s">
        <v>56</v>
      </c>
      <c r="E27" s="39" t="s">
        <v>5</v>
      </c>
    </row>
    <row r="28" spans="1:5" ht="12.75">
      <c r="A28" s="35" t="s">
        <v>57</v>
      </c>
      <c r="E28" s="40" t="s">
        <v>5</v>
      </c>
    </row>
    <row r="29" spans="1:5" ht="102">
      <c r="A29" t="s">
        <v>58</v>
      </c>
      <c r="E29" s="39" t="s">
        <v>788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3812</v>
      </c>
      <c s="41">
        <f>Rekapitulace!C57</f>
      </c>
      <c s="20" t="s">
        <v>0</v>
      </c>
      <c t="s">
        <v>23</v>
      </c>
      <c t="s">
        <v>28</v>
      </c>
    </row>
    <row r="4" spans="1:16" ht="32" customHeight="1">
      <c r="A4" s="24" t="s">
        <v>20</v>
      </c>
      <c s="25" t="s">
        <v>29</v>
      </c>
      <c s="27" t="s">
        <v>3812</v>
      </c>
      <c r="E4" s="26" t="s">
        <v>3813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COUNTIFS(L8:L86,"=0",A8:A86,"P")+COUNTIFS(L8:L86,"",A8:A86,"P")+SUM(Q8:Q86)</f>
      </c>
    </row>
    <row r="8" spans="1:13" ht="12.75">
      <c r="A8" t="s">
        <v>45</v>
      </c>
      <c r="C8" s="28" t="s">
        <v>4314</v>
      </c>
      <c r="E8" s="30" t="s">
        <v>4313</v>
      </c>
      <c r="J8" s="29">
        <f>0+J9+J30+J35+J72+J81</f>
      </c>
      <c s="29">
        <f>0+K9+K30+K35+K72+K81</f>
      </c>
      <c s="29">
        <f>0+L9+L30+L35+L72+L81</f>
      </c>
      <c s="29">
        <f>0+M9+M30+M35+M72+M81</f>
      </c>
    </row>
    <row r="9" spans="1:13" ht="12.75">
      <c r="A9" t="s">
        <v>47</v>
      </c>
      <c r="C9" s="31" t="s">
        <v>51</v>
      </c>
      <c r="E9" s="33" t="s">
        <v>60</v>
      </c>
      <c r="J9" s="32">
        <f>0</f>
      </c>
      <c s="32">
        <f>0</f>
      </c>
      <c s="32">
        <f>0+L10+L14+L18+L22+L26</f>
      </c>
      <c s="32">
        <f>0+M10+M14+M18+M22+M26</f>
      </c>
    </row>
    <row r="10" spans="1:16" ht="25.5">
      <c r="A10" t="s">
        <v>50</v>
      </c>
      <c s="34" t="s">
        <v>51</v>
      </c>
      <c s="34" t="s">
        <v>4315</v>
      </c>
      <c s="35" t="s">
        <v>5</v>
      </c>
      <c s="6" t="s">
        <v>4316</v>
      </c>
      <c s="36" t="s">
        <v>63</v>
      </c>
      <c s="37">
        <v>10</v>
      </c>
      <c s="36">
        <v>0</v>
      </c>
      <c s="36">
        <f>ROUND(G10*H10,6)</f>
      </c>
      <c r="L10" s="38">
        <v>0</v>
      </c>
      <c s="32">
        <f>ROUND(ROUND(L10,2)*ROUND(G10,3),2)</f>
      </c>
      <c s="36" t="s">
        <v>970</v>
      </c>
      <c>
        <f>(M10*21)/100</f>
      </c>
      <c t="s">
        <v>28</v>
      </c>
    </row>
    <row r="11" spans="1:5" ht="12.75">
      <c r="A11" s="35" t="s">
        <v>56</v>
      </c>
      <c r="E11" s="39" t="s">
        <v>5</v>
      </c>
    </row>
    <row r="12" spans="1:5" ht="12.75">
      <c r="A12" s="35" t="s">
        <v>57</v>
      </c>
      <c r="E12" s="40" t="s">
        <v>4317</v>
      </c>
    </row>
    <row r="13" spans="1:5" ht="63.75">
      <c r="A13" t="s">
        <v>58</v>
      </c>
      <c r="E13" s="39" t="s">
        <v>3215</v>
      </c>
    </row>
    <row r="14" spans="1:16" ht="25.5">
      <c r="A14" t="s">
        <v>50</v>
      </c>
      <c s="34" t="s">
        <v>28</v>
      </c>
      <c s="34" t="s">
        <v>4318</v>
      </c>
      <c s="35" t="s">
        <v>5</v>
      </c>
      <c s="6" t="s">
        <v>4319</v>
      </c>
      <c s="36" t="s">
        <v>63</v>
      </c>
      <c s="37">
        <v>40</v>
      </c>
      <c s="36">
        <v>0</v>
      </c>
      <c s="36">
        <f>ROUND(G14*H14,6)</f>
      </c>
      <c r="L14" s="38">
        <v>0</v>
      </c>
      <c s="32">
        <f>ROUND(ROUND(L14,2)*ROUND(G14,3),2)</f>
      </c>
      <c s="36" t="s">
        <v>970</v>
      </c>
      <c>
        <f>(M14*21)/100</f>
      </c>
      <c t="s">
        <v>28</v>
      </c>
    </row>
    <row r="15" spans="1:5" ht="12.75">
      <c r="A15" s="35" t="s">
        <v>56</v>
      </c>
      <c r="E15" s="39" t="s">
        <v>5</v>
      </c>
    </row>
    <row r="16" spans="1:5" ht="12.75">
      <c r="A16" s="35" t="s">
        <v>57</v>
      </c>
      <c r="E16" s="40" t="s">
        <v>4320</v>
      </c>
    </row>
    <row r="17" spans="1:5" ht="63.75">
      <c r="A17" t="s">
        <v>58</v>
      </c>
      <c r="E17" s="39" t="s">
        <v>3215</v>
      </c>
    </row>
    <row r="18" spans="1:16" ht="12.75">
      <c r="A18" t="s">
        <v>50</v>
      </c>
      <c s="34" t="s">
        <v>26</v>
      </c>
      <c s="34" t="s">
        <v>3221</v>
      </c>
      <c s="35" t="s">
        <v>5</v>
      </c>
      <c s="6" t="s">
        <v>3222</v>
      </c>
      <c s="36" t="s">
        <v>63</v>
      </c>
      <c s="37">
        <v>40</v>
      </c>
      <c s="36">
        <v>0</v>
      </c>
      <c s="36">
        <f>ROUND(G18*H18,6)</f>
      </c>
      <c r="L18" s="38">
        <v>0</v>
      </c>
      <c s="32">
        <f>ROUND(ROUND(L18,2)*ROUND(G18,3),2)</f>
      </c>
      <c s="36" t="s">
        <v>970</v>
      </c>
      <c>
        <f>(M18*21)/100</f>
      </c>
      <c t="s">
        <v>28</v>
      </c>
    </row>
    <row r="19" spans="1:5" ht="12.75">
      <c r="A19" s="35" t="s">
        <v>56</v>
      </c>
      <c r="E19" s="39" t="s">
        <v>5</v>
      </c>
    </row>
    <row r="20" spans="1:5" ht="12.75">
      <c r="A20" s="35" t="s">
        <v>57</v>
      </c>
      <c r="E20" s="40" t="s">
        <v>4320</v>
      </c>
    </row>
    <row r="21" spans="1:5" ht="369.75">
      <c r="A21" t="s">
        <v>58</v>
      </c>
      <c r="E21" s="39" t="s">
        <v>4083</v>
      </c>
    </row>
    <row r="22" spans="1:16" ht="12.75">
      <c r="A22" t="s">
        <v>50</v>
      </c>
      <c s="34" t="s">
        <v>65</v>
      </c>
      <c s="34" t="s">
        <v>2837</v>
      </c>
      <c s="35" t="s">
        <v>5</v>
      </c>
      <c s="6" t="s">
        <v>2838</v>
      </c>
      <c s="36" t="s">
        <v>63</v>
      </c>
      <c s="37">
        <v>40</v>
      </c>
      <c s="36">
        <v>0</v>
      </c>
      <c s="36">
        <f>ROUND(G22*H22,6)</f>
      </c>
      <c r="L22" s="38">
        <v>0</v>
      </c>
      <c s="32">
        <f>ROUND(ROUND(L22,2)*ROUND(G22,3),2)</f>
      </c>
      <c s="36" t="s">
        <v>970</v>
      </c>
      <c>
        <f>(M22*21)/100</f>
      </c>
      <c t="s">
        <v>28</v>
      </c>
    </row>
    <row r="23" spans="1:5" ht="12.75">
      <c r="A23" s="35" t="s">
        <v>56</v>
      </c>
      <c r="E23" s="39" t="s">
        <v>5</v>
      </c>
    </row>
    <row r="24" spans="1:5" ht="12.75">
      <c r="A24" s="35" t="s">
        <v>57</v>
      </c>
      <c r="E24" s="40" t="s">
        <v>4320</v>
      </c>
    </row>
    <row r="25" spans="1:5" ht="191.25">
      <c r="A25" t="s">
        <v>58</v>
      </c>
      <c r="E25" s="39" t="s">
        <v>4321</v>
      </c>
    </row>
    <row r="26" spans="1:16" ht="12.75">
      <c r="A26" t="s">
        <v>50</v>
      </c>
      <c s="34" t="s">
        <v>72</v>
      </c>
      <c s="34" t="s">
        <v>3265</v>
      </c>
      <c s="35" t="s">
        <v>5</v>
      </c>
      <c s="6" t="s">
        <v>3266</v>
      </c>
      <c s="36" t="s">
        <v>68</v>
      </c>
      <c s="37">
        <v>100</v>
      </c>
      <c s="36">
        <v>0</v>
      </c>
      <c s="36">
        <f>ROUND(G26*H26,6)</f>
      </c>
      <c r="L26" s="38">
        <v>0</v>
      </c>
      <c s="32">
        <f>ROUND(ROUND(L26,2)*ROUND(G26,3),2)</f>
      </c>
      <c s="36" t="s">
        <v>970</v>
      </c>
      <c>
        <f>(M26*21)/100</f>
      </c>
      <c t="s">
        <v>28</v>
      </c>
    </row>
    <row r="27" spans="1:5" ht="12.75">
      <c r="A27" s="35" t="s">
        <v>56</v>
      </c>
      <c r="E27" s="39" t="s">
        <v>5</v>
      </c>
    </row>
    <row r="28" spans="1:5" ht="12.75">
      <c r="A28" s="35" t="s">
        <v>57</v>
      </c>
      <c r="E28" s="40" t="s">
        <v>4322</v>
      </c>
    </row>
    <row r="29" spans="1:5" ht="25.5">
      <c r="A29" t="s">
        <v>58</v>
      </c>
      <c r="E29" s="39" t="s">
        <v>3268</v>
      </c>
    </row>
    <row r="30" spans="1:13" ht="12.75">
      <c r="A30" t="s">
        <v>47</v>
      </c>
      <c r="C30" s="31" t="s">
        <v>65</v>
      </c>
      <c r="E30" s="33" t="s">
        <v>3308</v>
      </c>
      <c r="J30" s="32">
        <f>0</f>
      </c>
      <c s="32">
        <f>0</f>
      </c>
      <c s="32">
        <f>0+L31</f>
      </c>
      <c s="32">
        <f>0+M31</f>
      </c>
    </row>
    <row r="31" spans="1:16" ht="12.75">
      <c r="A31" t="s">
        <v>50</v>
      </c>
      <c s="34" t="s">
        <v>27</v>
      </c>
      <c s="34" t="s">
        <v>4096</v>
      </c>
      <c s="35" t="s">
        <v>5</v>
      </c>
      <c s="6" t="s">
        <v>4097</v>
      </c>
      <c s="36" t="s">
        <v>63</v>
      </c>
      <c s="37">
        <v>2.8</v>
      </c>
      <c s="36">
        <v>0</v>
      </c>
      <c s="36">
        <f>ROUND(G31*H31,6)</f>
      </c>
      <c r="L31" s="38">
        <v>0</v>
      </c>
      <c s="32">
        <f>ROUND(ROUND(L31,2)*ROUND(G31,3),2)</f>
      </c>
      <c s="36" t="s">
        <v>970</v>
      </c>
      <c>
        <f>(M31*21)/100</f>
      </c>
      <c t="s">
        <v>28</v>
      </c>
    </row>
    <row r="32" spans="1:5" ht="12.75">
      <c r="A32" s="35" t="s">
        <v>56</v>
      </c>
      <c r="E32" s="39" t="s">
        <v>5</v>
      </c>
    </row>
    <row r="33" spans="1:5" ht="12.75">
      <c r="A33" s="35" t="s">
        <v>57</v>
      </c>
      <c r="E33" s="40" t="s">
        <v>4323</v>
      </c>
    </row>
    <row r="34" spans="1:5" ht="369.75">
      <c r="A34" t="s">
        <v>58</v>
      </c>
      <c r="E34" s="39" t="s">
        <v>3981</v>
      </c>
    </row>
    <row r="35" spans="1:13" ht="12.75">
      <c r="A35" t="s">
        <v>47</v>
      </c>
      <c r="C35" s="31" t="s">
        <v>72</v>
      </c>
      <c r="E35" s="33" t="s">
        <v>2716</v>
      </c>
      <c r="J35" s="32">
        <f>0</f>
      </c>
      <c s="32">
        <f>0</f>
      </c>
      <c s="32">
        <f>0+L36+L40+L44+L48+L52+L56+L60+L64+L68</f>
      </c>
      <c s="32">
        <f>0+M36+M40+M44+M48+M52+M56+M60+M64+M68</f>
      </c>
    </row>
    <row r="36" spans="1:16" ht="12.75">
      <c r="A36" t="s">
        <v>50</v>
      </c>
      <c s="34" t="s">
        <v>70</v>
      </c>
      <c s="34" t="s">
        <v>4324</v>
      </c>
      <c s="35" t="s">
        <v>5</v>
      </c>
      <c s="6" t="s">
        <v>4325</v>
      </c>
      <c s="36" t="s">
        <v>68</v>
      </c>
      <c s="37">
        <v>100</v>
      </c>
      <c s="36">
        <v>0</v>
      </c>
      <c s="36">
        <f>ROUND(G36*H36,6)</f>
      </c>
      <c r="L36" s="38">
        <v>0</v>
      </c>
      <c s="32">
        <f>ROUND(ROUND(L36,2)*ROUND(G36,3),2)</f>
      </c>
      <c s="36" t="s">
        <v>970</v>
      </c>
      <c>
        <f>(M36*21)/100</f>
      </c>
      <c t="s">
        <v>28</v>
      </c>
    </row>
    <row r="37" spans="1:5" ht="12.75">
      <c r="A37" s="35" t="s">
        <v>56</v>
      </c>
      <c r="E37" s="39" t="s">
        <v>5</v>
      </c>
    </row>
    <row r="38" spans="1:5" ht="12.75">
      <c r="A38" s="35" t="s">
        <v>57</v>
      </c>
      <c r="E38" s="40" t="s">
        <v>4322</v>
      </c>
    </row>
    <row r="39" spans="1:5" ht="127.5">
      <c r="A39" t="s">
        <v>58</v>
      </c>
      <c r="E39" s="39" t="s">
        <v>4326</v>
      </c>
    </row>
    <row r="40" spans="1:16" ht="12.75">
      <c r="A40" t="s">
        <v>50</v>
      </c>
      <c s="34" t="s">
        <v>83</v>
      </c>
      <c s="34" t="s">
        <v>4327</v>
      </c>
      <c s="35" t="s">
        <v>5</v>
      </c>
      <c s="6" t="s">
        <v>4328</v>
      </c>
      <c s="36" t="s">
        <v>63</v>
      </c>
      <c s="37">
        <v>40</v>
      </c>
      <c s="36">
        <v>0</v>
      </c>
      <c s="36">
        <f>ROUND(G40*H40,6)</f>
      </c>
      <c r="L40" s="38">
        <v>0</v>
      </c>
      <c s="32">
        <f>ROUND(ROUND(L40,2)*ROUND(G40,3),2)</f>
      </c>
      <c s="36" t="s">
        <v>970</v>
      </c>
      <c>
        <f>(M40*21)/100</f>
      </c>
      <c t="s">
        <v>28</v>
      </c>
    </row>
    <row r="41" spans="1:5" ht="12.75">
      <c r="A41" s="35" t="s">
        <v>56</v>
      </c>
      <c r="E41" s="39" t="s">
        <v>5</v>
      </c>
    </row>
    <row r="42" spans="1:5" ht="12.75">
      <c r="A42" s="35" t="s">
        <v>57</v>
      </c>
      <c r="E42" s="40" t="s">
        <v>4320</v>
      </c>
    </row>
    <row r="43" spans="1:5" ht="127.5">
      <c r="A43" t="s">
        <v>58</v>
      </c>
      <c r="E43" s="39" t="s">
        <v>4326</v>
      </c>
    </row>
    <row r="44" spans="1:16" ht="12.75">
      <c r="A44" t="s">
        <v>50</v>
      </c>
      <c s="34" t="s">
        <v>87</v>
      </c>
      <c s="34" t="s">
        <v>4329</v>
      </c>
      <c s="35" t="s">
        <v>5</v>
      </c>
      <c s="6" t="s">
        <v>4330</v>
      </c>
      <c s="36" t="s">
        <v>68</v>
      </c>
      <c s="37">
        <v>100</v>
      </c>
      <c s="36">
        <v>0</v>
      </c>
      <c s="36">
        <f>ROUND(G44*H44,6)</f>
      </c>
      <c r="L44" s="38">
        <v>0</v>
      </c>
      <c s="32">
        <f>ROUND(ROUND(L44,2)*ROUND(G44,3),2)</f>
      </c>
      <c s="36" t="s">
        <v>970</v>
      </c>
      <c>
        <f>(M44*21)/100</f>
      </c>
      <c t="s">
        <v>28</v>
      </c>
    </row>
    <row r="45" spans="1:5" ht="12.75">
      <c r="A45" s="35" t="s">
        <v>56</v>
      </c>
      <c r="E45" s="39" t="s">
        <v>5</v>
      </c>
    </row>
    <row r="46" spans="1:5" ht="12.75">
      <c r="A46" s="35" t="s">
        <v>57</v>
      </c>
      <c r="E46" s="40" t="s">
        <v>4322</v>
      </c>
    </row>
    <row r="47" spans="1:5" ht="51">
      <c r="A47" t="s">
        <v>58</v>
      </c>
      <c r="E47" s="39" t="s">
        <v>4331</v>
      </c>
    </row>
    <row r="48" spans="1:16" ht="12.75">
      <c r="A48" t="s">
        <v>50</v>
      </c>
      <c s="34" t="s">
        <v>91</v>
      </c>
      <c s="34" t="s">
        <v>4332</v>
      </c>
      <c s="35" t="s">
        <v>5</v>
      </c>
      <c s="6" t="s">
        <v>4333</v>
      </c>
      <c s="36" t="s">
        <v>68</v>
      </c>
      <c s="37">
        <v>9.6</v>
      </c>
      <c s="36">
        <v>0</v>
      </c>
      <c s="36">
        <f>ROUND(G48*H48,6)</f>
      </c>
      <c r="L48" s="38">
        <v>0</v>
      </c>
      <c s="32">
        <f>ROUND(ROUND(L48,2)*ROUND(G48,3),2)</f>
      </c>
      <c s="36" t="s">
        <v>970</v>
      </c>
      <c>
        <f>(M48*21)/100</f>
      </c>
      <c t="s">
        <v>28</v>
      </c>
    </row>
    <row r="49" spans="1:5" ht="12.75">
      <c r="A49" s="35" t="s">
        <v>56</v>
      </c>
      <c r="E49" s="39" t="s">
        <v>5</v>
      </c>
    </row>
    <row r="50" spans="1:5" ht="12.75">
      <c r="A50" s="35" t="s">
        <v>57</v>
      </c>
      <c r="E50" s="40" t="s">
        <v>4334</v>
      </c>
    </row>
    <row r="51" spans="1:5" ht="38.25">
      <c r="A51" t="s">
        <v>58</v>
      </c>
      <c r="E51" s="39" t="s">
        <v>4335</v>
      </c>
    </row>
    <row r="52" spans="1:16" ht="12.75">
      <c r="A52" t="s">
        <v>50</v>
      </c>
      <c s="34" t="s">
        <v>95</v>
      </c>
      <c s="34" t="s">
        <v>4336</v>
      </c>
      <c s="35" t="s">
        <v>5</v>
      </c>
      <c s="6" t="s">
        <v>4337</v>
      </c>
      <c s="36" t="s">
        <v>68</v>
      </c>
      <c s="37">
        <v>100</v>
      </c>
      <c s="36">
        <v>0</v>
      </c>
      <c s="36">
        <f>ROUND(G52*H52,6)</f>
      </c>
      <c r="L52" s="38">
        <v>0</v>
      </c>
      <c s="32">
        <f>ROUND(ROUND(L52,2)*ROUND(G52,3),2)</f>
      </c>
      <c s="36" t="s">
        <v>970</v>
      </c>
      <c>
        <f>(M52*21)/100</f>
      </c>
      <c t="s">
        <v>28</v>
      </c>
    </row>
    <row r="53" spans="1:5" ht="12.75">
      <c r="A53" s="35" t="s">
        <v>56</v>
      </c>
      <c r="E53" s="39" t="s">
        <v>5</v>
      </c>
    </row>
    <row r="54" spans="1:5" ht="12.75">
      <c r="A54" s="35" t="s">
        <v>57</v>
      </c>
      <c r="E54" s="40" t="s">
        <v>4322</v>
      </c>
    </row>
    <row r="55" spans="1:5" ht="51">
      <c r="A55" t="s">
        <v>58</v>
      </c>
      <c r="E55" s="39" t="s">
        <v>4338</v>
      </c>
    </row>
    <row r="56" spans="1:16" ht="12.75">
      <c r="A56" t="s">
        <v>50</v>
      </c>
      <c s="34" t="s">
        <v>99</v>
      </c>
      <c s="34" t="s">
        <v>4339</v>
      </c>
      <c s="35" t="s">
        <v>5</v>
      </c>
      <c s="6" t="s">
        <v>4340</v>
      </c>
      <c s="36" t="s">
        <v>68</v>
      </c>
      <c s="37">
        <v>200</v>
      </c>
      <c s="36">
        <v>0</v>
      </c>
      <c s="36">
        <f>ROUND(G56*H56,6)</f>
      </c>
      <c r="L56" s="38">
        <v>0</v>
      </c>
      <c s="32">
        <f>ROUND(ROUND(L56,2)*ROUND(G56,3),2)</f>
      </c>
      <c s="36" t="s">
        <v>970</v>
      </c>
      <c>
        <f>(M56*21)/100</f>
      </c>
      <c t="s">
        <v>28</v>
      </c>
    </row>
    <row r="57" spans="1:5" ht="12.75">
      <c r="A57" s="35" t="s">
        <v>56</v>
      </c>
      <c r="E57" s="39" t="s">
        <v>5</v>
      </c>
    </row>
    <row r="58" spans="1:5" ht="12.75">
      <c r="A58" s="35" t="s">
        <v>57</v>
      </c>
      <c r="E58" s="40" t="s">
        <v>4341</v>
      </c>
    </row>
    <row r="59" spans="1:5" ht="51">
      <c r="A59" t="s">
        <v>58</v>
      </c>
      <c r="E59" s="39" t="s">
        <v>4338</v>
      </c>
    </row>
    <row r="60" spans="1:16" ht="12.75">
      <c r="A60" t="s">
        <v>50</v>
      </c>
      <c s="34" t="s">
        <v>103</v>
      </c>
      <c s="34" t="s">
        <v>4342</v>
      </c>
      <c s="35" t="s">
        <v>5</v>
      </c>
      <c s="6" t="s">
        <v>4343</v>
      </c>
      <c s="36" t="s">
        <v>68</v>
      </c>
      <c s="37">
        <v>100</v>
      </c>
      <c s="36">
        <v>0</v>
      </c>
      <c s="36">
        <f>ROUND(G60*H60,6)</f>
      </c>
      <c r="L60" s="38">
        <v>0</v>
      </c>
      <c s="32">
        <f>ROUND(ROUND(L60,2)*ROUND(G60,3),2)</f>
      </c>
      <c s="36" t="s">
        <v>970</v>
      </c>
      <c>
        <f>(M60*21)/100</f>
      </c>
      <c t="s">
        <v>28</v>
      </c>
    </row>
    <row r="61" spans="1:5" ht="12.75">
      <c r="A61" s="35" t="s">
        <v>56</v>
      </c>
      <c r="E61" s="39" t="s">
        <v>5</v>
      </c>
    </row>
    <row r="62" spans="1:5" ht="12.75">
      <c r="A62" s="35" t="s">
        <v>57</v>
      </c>
      <c r="E62" s="40" t="s">
        <v>4322</v>
      </c>
    </row>
    <row r="63" spans="1:5" ht="140.25">
      <c r="A63" t="s">
        <v>58</v>
      </c>
      <c r="E63" s="39" t="s">
        <v>4344</v>
      </c>
    </row>
    <row r="64" spans="1:16" ht="12.75">
      <c r="A64" t="s">
        <v>50</v>
      </c>
      <c s="34" t="s">
        <v>107</v>
      </c>
      <c s="34" t="s">
        <v>4345</v>
      </c>
      <c s="35" t="s">
        <v>5</v>
      </c>
      <c s="6" t="s">
        <v>4346</v>
      </c>
      <c s="36" t="s">
        <v>68</v>
      </c>
      <c s="37">
        <v>100</v>
      </c>
      <c s="36">
        <v>0</v>
      </c>
      <c s="36">
        <f>ROUND(G64*H64,6)</f>
      </c>
      <c r="L64" s="38">
        <v>0</v>
      </c>
      <c s="32">
        <f>ROUND(ROUND(L64,2)*ROUND(G64,3),2)</f>
      </c>
      <c s="36" t="s">
        <v>970</v>
      </c>
      <c>
        <f>(M64*21)/100</f>
      </c>
      <c t="s">
        <v>28</v>
      </c>
    </row>
    <row r="65" spans="1:5" ht="12.75">
      <c r="A65" s="35" t="s">
        <v>56</v>
      </c>
      <c r="E65" s="39" t="s">
        <v>5</v>
      </c>
    </row>
    <row r="66" spans="1:5" ht="12.75">
      <c r="A66" s="35" t="s">
        <v>57</v>
      </c>
      <c r="E66" s="40" t="s">
        <v>4322</v>
      </c>
    </row>
    <row r="67" spans="1:5" ht="140.25">
      <c r="A67" t="s">
        <v>58</v>
      </c>
      <c r="E67" s="39" t="s">
        <v>4344</v>
      </c>
    </row>
    <row r="68" spans="1:16" ht="12.75">
      <c r="A68" t="s">
        <v>50</v>
      </c>
      <c s="34" t="s">
        <v>112</v>
      </c>
      <c s="34" t="s">
        <v>4347</v>
      </c>
      <c s="35" t="s">
        <v>5</v>
      </c>
      <c s="6" t="s">
        <v>4348</v>
      </c>
      <c s="36" t="s">
        <v>68</v>
      </c>
      <c s="37">
        <v>100</v>
      </c>
      <c s="36">
        <v>0</v>
      </c>
      <c s="36">
        <f>ROUND(G68*H68,6)</f>
      </c>
      <c r="L68" s="38">
        <v>0</v>
      </c>
      <c s="32">
        <f>ROUND(ROUND(L68,2)*ROUND(G68,3),2)</f>
      </c>
      <c s="36" t="s">
        <v>970</v>
      </c>
      <c>
        <f>(M68*21)/100</f>
      </c>
      <c t="s">
        <v>28</v>
      </c>
    </row>
    <row r="69" spans="1:5" ht="12.75">
      <c r="A69" s="35" t="s">
        <v>56</v>
      </c>
      <c r="E69" s="39" t="s">
        <v>5</v>
      </c>
    </row>
    <row r="70" spans="1:5" ht="12.75">
      <c r="A70" s="35" t="s">
        <v>57</v>
      </c>
      <c r="E70" s="40" t="s">
        <v>4322</v>
      </c>
    </row>
    <row r="71" spans="1:5" ht="140.25">
      <c r="A71" t="s">
        <v>58</v>
      </c>
      <c r="E71" s="39" t="s">
        <v>4344</v>
      </c>
    </row>
    <row r="72" spans="1:13" ht="12.75">
      <c r="A72" t="s">
        <v>47</v>
      </c>
      <c r="C72" s="31" t="s">
        <v>87</v>
      </c>
      <c r="E72" s="33" t="s">
        <v>1506</v>
      </c>
      <c r="J72" s="32">
        <f>0</f>
      </c>
      <c s="32">
        <f>0</f>
      </c>
      <c s="32">
        <f>0+L73+L77</f>
      </c>
      <c s="32">
        <f>0+M73+M77</f>
      </c>
    </row>
    <row r="73" spans="1:16" ht="12.75">
      <c r="A73" t="s">
        <v>50</v>
      </c>
      <c s="34" t="s">
        <v>116</v>
      </c>
      <c s="34" t="s">
        <v>4349</v>
      </c>
      <c s="35" t="s">
        <v>5</v>
      </c>
      <c s="6" t="s">
        <v>4350</v>
      </c>
      <c s="36" t="s">
        <v>79</v>
      </c>
      <c s="37">
        <v>21.6</v>
      </c>
      <c s="36">
        <v>0</v>
      </c>
      <c s="36">
        <f>ROUND(G73*H73,6)</f>
      </c>
      <c r="L73" s="38">
        <v>0</v>
      </c>
      <c s="32">
        <f>ROUND(ROUND(L73,2)*ROUND(G73,3),2)</f>
      </c>
      <c s="36" t="s">
        <v>970</v>
      </c>
      <c>
        <f>(M73*21)/100</f>
      </c>
      <c t="s">
        <v>28</v>
      </c>
    </row>
    <row r="74" spans="1:5" ht="12.75">
      <c r="A74" s="35" t="s">
        <v>56</v>
      </c>
      <c r="E74" s="39" t="s">
        <v>5</v>
      </c>
    </row>
    <row r="75" spans="1:5" ht="12.75">
      <c r="A75" s="35" t="s">
        <v>57</v>
      </c>
      <c r="E75" s="40" t="s">
        <v>4351</v>
      </c>
    </row>
    <row r="76" spans="1:5" ht="25.5">
      <c r="A76" t="s">
        <v>58</v>
      </c>
      <c r="E76" s="39" t="s">
        <v>4352</v>
      </c>
    </row>
    <row r="77" spans="1:16" ht="12.75">
      <c r="A77" t="s">
        <v>50</v>
      </c>
      <c s="34" t="s">
        <v>119</v>
      </c>
      <c s="34" t="s">
        <v>4353</v>
      </c>
      <c s="35" t="s">
        <v>5</v>
      </c>
      <c s="6" t="s">
        <v>4354</v>
      </c>
      <c s="36" t="s">
        <v>79</v>
      </c>
      <c s="37">
        <v>21.6</v>
      </c>
      <c s="36">
        <v>0</v>
      </c>
      <c s="36">
        <f>ROUND(G77*H77,6)</f>
      </c>
      <c r="L77" s="38">
        <v>0</v>
      </c>
      <c s="32">
        <f>ROUND(ROUND(L77,2)*ROUND(G77,3),2)</f>
      </c>
      <c s="36" t="s">
        <v>970</v>
      </c>
      <c>
        <f>(M77*21)/100</f>
      </c>
      <c t="s">
        <v>28</v>
      </c>
    </row>
    <row r="78" spans="1:5" ht="12.75">
      <c r="A78" s="35" t="s">
        <v>56</v>
      </c>
      <c r="E78" s="39" t="s">
        <v>5</v>
      </c>
    </row>
    <row r="79" spans="1:5" ht="12.75">
      <c r="A79" s="35" t="s">
        <v>57</v>
      </c>
      <c r="E79" s="40" t="s">
        <v>4351</v>
      </c>
    </row>
    <row r="80" spans="1:5" ht="38.25">
      <c r="A80" t="s">
        <v>58</v>
      </c>
      <c r="E80" s="39" t="s">
        <v>4355</v>
      </c>
    </row>
    <row r="81" spans="1:13" ht="12.75">
      <c r="A81" t="s">
        <v>47</v>
      </c>
      <c r="C81" s="31" t="s">
        <v>551</v>
      </c>
      <c r="E81" s="33" t="s">
        <v>4356</v>
      </c>
      <c r="J81" s="32">
        <f>0</f>
      </c>
      <c s="32">
        <f>0</f>
      </c>
      <c s="32">
        <f>0+L82+L86</f>
      </c>
      <c s="32">
        <f>0+M82+M86</f>
      </c>
    </row>
    <row r="82" spans="1:16" ht="38.25">
      <c r="A82" t="s">
        <v>50</v>
      </c>
      <c s="34" t="s">
        <v>122</v>
      </c>
      <c s="34" t="s">
        <v>3483</v>
      </c>
      <c s="35" t="s">
        <v>555</v>
      </c>
      <c s="6" t="s">
        <v>3484</v>
      </c>
      <c s="36" t="s">
        <v>557</v>
      </c>
      <c s="37">
        <v>144</v>
      </c>
      <c s="36">
        <v>0</v>
      </c>
      <c s="36">
        <f>ROUND(G82*H82,6)</f>
      </c>
      <c r="L82" s="38">
        <v>0</v>
      </c>
      <c s="32">
        <f>ROUND(ROUND(L82,2)*ROUND(G82,3),2)</f>
      </c>
      <c s="36" t="s">
        <v>55</v>
      </c>
      <c>
        <f>(M82*21)/100</f>
      </c>
      <c t="s">
        <v>28</v>
      </c>
    </row>
    <row r="83" spans="1:5" ht="12.75">
      <c r="A83" s="35" t="s">
        <v>56</v>
      </c>
      <c r="E83" s="39" t="s">
        <v>558</v>
      </c>
    </row>
    <row r="84" spans="1:5" ht="12.75">
      <c r="A84" s="35" t="s">
        <v>57</v>
      </c>
      <c r="E84" s="40" t="s">
        <v>4357</v>
      </c>
    </row>
    <row r="85" spans="1:5" ht="165.75">
      <c r="A85" t="s">
        <v>58</v>
      </c>
      <c r="E85" s="39" t="s">
        <v>3529</v>
      </c>
    </row>
    <row r="86" spans="1:16" ht="25.5">
      <c r="A86" t="s">
        <v>50</v>
      </c>
      <c s="34" t="s">
        <v>126</v>
      </c>
      <c s="34" t="s">
        <v>4358</v>
      </c>
      <c s="35" t="s">
        <v>555</v>
      </c>
      <c s="6" t="s">
        <v>4359</v>
      </c>
      <c s="36" t="s">
        <v>557</v>
      </c>
      <c s="37">
        <v>23</v>
      </c>
      <c s="36">
        <v>0</v>
      </c>
      <c s="36">
        <f>ROUND(G86*H86,6)</f>
      </c>
      <c r="L86" s="38">
        <v>0</v>
      </c>
      <c s="32">
        <f>ROUND(ROUND(L86,2)*ROUND(G86,3),2)</f>
      </c>
      <c s="36" t="s">
        <v>55</v>
      </c>
      <c>
        <f>(M86*21)/100</f>
      </c>
      <c t="s">
        <v>28</v>
      </c>
    </row>
    <row r="87" spans="1:5" ht="12.75">
      <c r="A87" s="35" t="s">
        <v>56</v>
      </c>
      <c r="E87" s="39" t="s">
        <v>558</v>
      </c>
    </row>
    <row r="88" spans="1:5" ht="12.75">
      <c r="A88" s="35" t="s">
        <v>57</v>
      </c>
      <c r="E88" s="40" t="s">
        <v>4360</v>
      </c>
    </row>
    <row r="89" spans="1:5" ht="165.75">
      <c r="A89" t="s">
        <v>58</v>
      </c>
      <c r="E89"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4361</v>
      </c>
      <c s="41">
        <f>Rekapitulace!C67</f>
      </c>
      <c s="20" t="s">
        <v>0</v>
      </c>
      <c t="s">
        <v>23</v>
      </c>
      <c t="s">
        <v>28</v>
      </c>
    </row>
    <row r="4" spans="1:16" ht="32" customHeight="1">
      <c r="A4" s="24" t="s">
        <v>20</v>
      </c>
      <c s="25" t="s">
        <v>29</v>
      </c>
      <c s="27" t="s">
        <v>4361</v>
      </c>
      <c r="E4" s="26" t="s">
        <v>4362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4365</v>
      </c>
      <c r="E8" s="30" t="s">
        <v>4364</v>
      </c>
      <c r="J8" s="29">
        <f>0+J9+J18+J31+J44+J61+J70+J83+J100</f>
      </c>
      <c s="29">
        <f>0+K9+K18+K31+K44+K61+K70+K83+K100</f>
      </c>
      <c s="29">
        <f>0+L9+L18+L31+L44+L61+L70+L83+L100</f>
      </c>
      <c s="29">
        <f>0+M9+M18+M31+M44+M61+M70+M83+M100</f>
      </c>
    </row>
    <row r="9" spans="1:13" ht="12.75">
      <c r="A9" t="s">
        <v>47</v>
      </c>
      <c r="C9" s="31" t="s">
        <v>51</v>
      </c>
      <c r="E9" s="33" t="s">
        <v>60</v>
      </c>
      <c r="J9" s="32">
        <f>0</f>
      </c>
      <c s="32">
        <f>0</f>
      </c>
      <c s="32">
        <f>0+L10+L14</f>
      </c>
      <c s="32">
        <f>0+M10+M14</f>
      </c>
    </row>
    <row r="10" spans="1:16" ht="12.75">
      <c r="A10" t="s">
        <v>50</v>
      </c>
      <c s="34" t="s">
        <v>51</v>
      </c>
      <c s="34" t="s">
        <v>3822</v>
      </c>
      <c s="35" t="s">
        <v>5</v>
      </c>
      <c s="6" t="s">
        <v>3823</v>
      </c>
      <c s="36" t="s">
        <v>63</v>
      </c>
      <c s="37">
        <v>336.835</v>
      </c>
      <c s="36">
        <v>0</v>
      </c>
      <c s="36">
        <f>ROUND(G10*H10,6)</f>
      </c>
      <c r="L10" s="38">
        <v>0</v>
      </c>
      <c s="32">
        <f>ROUND(ROUND(L10,2)*ROUND(G10,3),2)</f>
      </c>
      <c s="36" t="s">
        <v>970</v>
      </c>
      <c>
        <f>(M10*21)/100</f>
      </c>
      <c t="s">
        <v>28</v>
      </c>
    </row>
    <row r="11" spans="1:5" ht="12.75">
      <c r="A11" s="35" t="s">
        <v>56</v>
      </c>
      <c r="E11" s="39" t="s">
        <v>5</v>
      </c>
    </row>
    <row r="12" spans="1:5" ht="76.5">
      <c r="A12" s="35" t="s">
        <v>57</v>
      </c>
      <c r="E12" s="40" t="s">
        <v>4366</v>
      </c>
    </row>
    <row r="13" spans="1:5" ht="318.75">
      <c r="A13" t="s">
        <v>58</v>
      </c>
      <c r="E13" s="39" t="s">
        <v>3966</v>
      </c>
    </row>
    <row r="14" spans="1:16" ht="12.75">
      <c r="A14" t="s">
        <v>50</v>
      </c>
      <c s="34" t="s">
        <v>28</v>
      </c>
      <c s="34" t="s">
        <v>4148</v>
      </c>
      <c s="35" t="s">
        <v>5</v>
      </c>
      <c s="6" t="s">
        <v>4149</v>
      </c>
      <c s="36" t="s">
        <v>68</v>
      </c>
      <c s="37">
        <v>68.125</v>
      </c>
      <c s="36">
        <v>0</v>
      </c>
      <c s="36">
        <f>ROUND(G14*H14,6)</f>
      </c>
      <c r="L14" s="38">
        <v>0</v>
      </c>
      <c s="32">
        <f>ROUND(ROUND(L14,2)*ROUND(G14,3),2)</f>
      </c>
      <c s="36" t="s">
        <v>970</v>
      </c>
      <c>
        <f>(M14*21)/100</f>
      </c>
      <c t="s">
        <v>28</v>
      </c>
    </row>
    <row r="15" spans="1:5" ht="12.75">
      <c r="A15" s="35" t="s">
        <v>56</v>
      </c>
      <c r="E15" s="39" t="s">
        <v>5</v>
      </c>
    </row>
    <row r="16" spans="1:5" ht="12.75">
      <c r="A16" s="35" t="s">
        <v>57</v>
      </c>
      <c r="E16" s="40" t="s">
        <v>4367</v>
      </c>
    </row>
    <row r="17" spans="1:5" ht="25.5">
      <c r="A17" t="s">
        <v>58</v>
      </c>
      <c r="E17" s="39" t="s">
        <v>4151</v>
      </c>
    </row>
    <row r="18" spans="1:13" ht="12.75">
      <c r="A18" t="s">
        <v>47</v>
      </c>
      <c r="C18" s="31" t="s">
        <v>28</v>
      </c>
      <c r="E18" s="33" t="s">
        <v>1411</v>
      </c>
      <c r="J18" s="32">
        <f>0</f>
      </c>
      <c s="32">
        <f>0</f>
      </c>
      <c s="32">
        <f>0+L19+L23+L27</f>
      </c>
      <c s="32">
        <f>0+M19+M23+M27</f>
      </c>
    </row>
    <row r="19" spans="1:16" ht="12.75">
      <c r="A19" t="s">
        <v>50</v>
      </c>
      <c s="34" t="s">
        <v>26</v>
      </c>
      <c s="34" t="s">
        <v>3581</v>
      </c>
      <c s="35" t="s">
        <v>5</v>
      </c>
      <c s="6" t="s">
        <v>3582</v>
      </c>
      <c s="36" t="s">
        <v>63</v>
      </c>
      <c s="37">
        <v>5.945</v>
      </c>
      <c s="36">
        <v>0</v>
      </c>
      <c s="36">
        <f>ROUND(G19*H19,6)</f>
      </c>
      <c r="L19" s="38">
        <v>0</v>
      </c>
      <c s="32">
        <f>ROUND(ROUND(L19,2)*ROUND(G19,3),2)</f>
      </c>
      <c s="36" t="s">
        <v>970</v>
      </c>
      <c>
        <f>(M19*21)/100</f>
      </c>
      <c t="s">
        <v>28</v>
      </c>
    </row>
    <row r="20" spans="1:5" ht="25.5">
      <c r="A20" s="35" t="s">
        <v>56</v>
      </c>
      <c r="E20" s="39" t="s">
        <v>4368</v>
      </c>
    </row>
    <row r="21" spans="1:5" ht="51">
      <c r="A21" s="35" t="s">
        <v>57</v>
      </c>
      <c r="E21" s="40" t="s">
        <v>4369</v>
      </c>
    </row>
    <row r="22" spans="1:5" ht="369.75">
      <c r="A22" t="s">
        <v>58</v>
      </c>
      <c r="E22" s="39" t="s">
        <v>1414</v>
      </c>
    </row>
    <row r="23" spans="1:16" ht="12.75">
      <c r="A23" t="s">
        <v>50</v>
      </c>
      <c s="34" t="s">
        <v>65</v>
      </c>
      <c s="34" t="s">
        <v>3585</v>
      </c>
      <c s="35" t="s">
        <v>5</v>
      </c>
      <c s="6" t="s">
        <v>3729</v>
      </c>
      <c s="36" t="s">
        <v>557</v>
      </c>
      <c s="37">
        <v>0.047</v>
      </c>
      <c s="36">
        <v>0</v>
      </c>
      <c s="36">
        <f>ROUND(G23*H23,6)</f>
      </c>
      <c r="L23" s="38">
        <v>0</v>
      </c>
      <c s="32">
        <f>ROUND(ROUND(L23,2)*ROUND(G23,3),2)</f>
      </c>
      <c s="36" t="s">
        <v>970</v>
      </c>
      <c>
        <f>(M23*21)/100</f>
      </c>
      <c t="s">
        <v>28</v>
      </c>
    </row>
    <row r="24" spans="1:5" ht="12.75">
      <c r="A24" s="35" t="s">
        <v>56</v>
      </c>
      <c r="E24" s="39" t="s">
        <v>4370</v>
      </c>
    </row>
    <row r="25" spans="1:5" ht="12.75">
      <c r="A25" s="35" t="s">
        <v>57</v>
      </c>
      <c r="E25" s="40" t="s">
        <v>4371</v>
      </c>
    </row>
    <row r="26" spans="1:5" ht="267.75">
      <c r="A26" t="s">
        <v>58</v>
      </c>
      <c r="E26" s="39" t="s">
        <v>4093</v>
      </c>
    </row>
    <row r="27" spans="1:16" ht="12.75">
      <c r="A27" t="s">
        <v>50</v>
      </c>
      <c s="34" t="s">
        <v>72</v>
      </c>
      <c s="34" t="s">
        <v>4372</v>
      </c>
      <c s="35" t="s">
        <v>5</v>
      </c>
      <c s="6" t="s">
        <v>4373</v>
      </c>
      <c s="36" t="s">
        <v>557</v>
      </c>
      <c s="37">
        <v>0.325</v>
      </c>
      <c s="36">
        <v>0</v>
      </c>
      <c s="36">
        <f>ROUND(G27*H27,6)</f>
      </c>
      <c r="L27" s="38">
        <v>0</v>
      </c>
      <c s="32">
        <f>ROUND(ROUND(L27,2)*ROUND(G27,3),2)</f>
      </c>
      <c s="36" t="s">
        <v>970</v>
      </c>
      <c>
        <f>(M27*21)/100</f>
      </c>
      <c t="s">
        <v>28</v>
      </c>
    </row>
    <row r="28" spans="1:5" ht="25.5">
      <c r="A28" s="35" t="s">
        <v>56</v>
      </c>
      <c r="E28" s="39" t="s">
        <v>4374</v>
      </c>
    </row>
    <row r="29" spans="1:5" ht="12.75">
      <c r="A29" s="35" t="s">
        <v>57</v>
      </c>
      <c r="E29" s="40" t="s">
        <v>4375</v>
      </c>
    </row>
    <row r="30" spans="1:5" ht="267.75">
      <c r="A30" t="s">
        <v>58</v>
      </c>
      <c r="E30" s="39" t="s">
        <v>4093</v>
      </c>
    </row>
    <row r="31" spans="1:13" ht="12.75">
      <c r="A31" t="s">
        <v>47</v>
      </c>
      <c r="C31" s="31" t="s">
        <v>26</v>
      </c>
      <c r="E31" s="33" t="s">
        <v>3302</v>
      </c>
      <c r="J31" s="32">
        <f>0</f>
      </c>
      <c s="32">
        <f>0</f>
      </c>
      <c s="32">
        <f>0+L32+L36+L40</f>
      </c>
      <c s="32">
        <f>0+M32+M36+M40</f>
      </c>
    </row>
    <row r="32" spans="1:16" ht="12.75">
      <c r="A32" t="s">
        <v>50</v>
      </c>
      <c s="34" t="s">
        <v>27</v>
      </c>
      <c s="34" t="s">
        <v>4376</v>
      </c>
      <c s="35" t="s">
        <v>5</v>
      </c>
      <c s="6" t="s">
        <v>4377</v>
      </c>
      <c s="36" t="s">
        <v>63</v>
      </c>
      <c s="37">
        <v>9.525</v>
      </c>
      <c s="36">
        <v>0</v>
      </c>
      <c s="36">
        <f>ROUND(G32*H32,6)</f>
      </c>
      <c r="L32" s="38">
        <v>0</v>
      </c>
      <c s="32">
        <f>ROUND(ROUND(L32,2)*ROUND(G32,3),2)</f>
      </c>
      <c s="36" t="s">
        <v>970</v>
      </c>
      <c>
        <f>(M32*21)/100</f>
      </c>
      <c t="s">
        <v>28</v>
      </c>
    </row>
    <row r="33" spans="1:5" ht="25.5">
      <c r="A33" s="35" t="s">
        <v>56</v>
      </c>
      <c r="E33" s="39" t="s">
        <v>4378</v>
      </c>
    </row>
    <row r="34" spans="1:5" ht="63.75">
      <c r="A34" s="35" t="s">
        <v>57</v>
      </c>
      <c r="E34" s="40" t="s">
        <v>4379</v>
      </c>
    </row>
    <row r="35" spans="1:5" ht="369.75">
      <c r="A35" t="s">
        <v>58</v>
      </c>
      <c r="E35" s="39" t="s">
        <v>3981</v>
      </c>
    </row>
    <row r="36" spans="1:16" ht="12.75">
      <c r="A36" t="s">
        <v>50</v>
      </c>
      <c s="34" t="s">
        <v>70</v>
      </c>
      <c s="34" t="s">
        <v>4380</v>
      </c>
      <c s="35" t="s">
        <v>5</v>
      </c>
      <c s="6" t="s">
        <v>4381</v>
      </c>
      <c s="36" t="s">
        <v>557</v>
      </c>
      <c s="37">
        <v>0.754</v>
      </c>
      <c s="36">
        <v>0</v>
      </c>
      <c s="36">
        <f>ROUND(G36*H36,6)</f>
      </c>
      <c r="L36" s="38">
        <v>0</v>
      </c>
      <c s="32">
        <f>ROUND(ROUND(L36,2)*ROUND(G36,3),2)</f>
      </c>
      <c s="36" t="s">
        <v>970</v>
      </c>
      <c>
        <f>(M36*21)/100</f>
      </c>
      <c t="s">
        <v>28</v>
      </c>
    </row>
    <row r="37" spans="1:5" ht="25.5">
      <c r="A37" s="35" t="s">
        <v>56</v>
      </c>
      <c r="E37" s="39" t="s">
        <v>4382</v>
      </c>
    </row>
    <row r="38" spans="1:5" ht="12.75">
      <c r="A38" s="35" t="s">
        <v>57</v>
      </c>
      <c r="E38" s="40" t="s">
        <v>4383</v>
      </c>
    </row>
    <row r="39" spans="1:5" ht="267.75">
      <c r="A39" t="s">
        <v>58</v>
      </c>
      <c r="E39" s="39" t="s">
        <v>4093</v>
      </c>
    </row>
    <row r="40" spans="1:16" ht="12.75">
      <c r="A40" t="s">
        <v>50</v>
      </c>
      <c s="34" t="s">
        <v>83</v>
      </c>
      <c s="34" t="s">
        <v>4384</v>
      </c>
      <c s="35" t="s">
        <v>5</v>
      </c>
      <c s="6" t="s">
        <v>4385</v>
      </c>
      <c s="36" t="s">
        <v>557</v>
      </c>
      <c s="37">
        <v>0.535</v>
      </c>
      <c s="36">
        <v>0</v>
      </c>
      <c s="36">
        <f>ROUND(G40*H40,6)</f>
      </c>
      <c r="L40" s="38">
        <v>0</v>
      </c>
      <c s="32">
        <f>ROUND(ROUND(L40,2)*ROUND(G40,3),2)</f>
      </c>
      <c s="36" t="s">
        <v>970</v>
      </c>
      <c>
        <f>(M40*21)/100</f>
      </c>
      <c t="s">
        <v>28</v>
      </c>
    </row>
    <row r="41" spans="1:5" ht="25.5">
      <c r="A41" s="35" t="s">
        <v>56</v>
      </c>
      <c r="E41" s="39" t="s">
        <v>4382</v>
      </c>
    </row>
    <row r="42" spans="1:5" ht="12.75">
      <c r="A42" s="35" t="s">
        <v>57</v>
      </c>
      <c r="E42" s="40" t="s">
        <v>4386</v>
      </c>
    </row>
    <row r="43" spans="1:5" ht="267.75">
      <c r="A43" t="s">
        <v>58</v>
      </c>
      <c r="E43" s="39" t="s">
        <v>4093</v>
      </c>
    </row>
    <row r="44" spans="1:13" ht="12.75">
      <c r="A44" t="s">
        <v>47</v>
      </c>
      <c r="C44" s="31" t="s">
        <v>65</v>
      </c>
      <c r="E44" s="33" t="s">
        <v>3308</v>
      </c>
      <c r="J44" s="32">
        <f>0</f>
      </c>
      <c s="32">
        <f>0</f>
      </c>
      <c s="32">
        <f>0+L45+L49+L53+L57</f>
      </c>
      <c s="32">
        <f>0+M45+M49+M53+M57</f>
      </c>
    </row>
    <row r="45" spans="1:16" ht="12.75">
      <c r="A45" t="s">
        <v>50</v>
      </c>
      <c s="34" t="s">
        <v>87</v>
      </c>
      <c s="34" t="s">
        <v>3874</v>
      </c>
      <c s="35" t="s">
        <v>5</v>
      </c>
      <c s="6" t="s">
        <v>3875</v>
      </c>
      <c s="36" t="s">
        <v>63</v>
      </c>
      <c s="37">
        <v>5.609</v>
      </c>
      <c s="36">
        <v>0</v>
      </c>
      <c s="36">
        <f>ROUND(G45*H45,6)</f>
      </c>
      <c r="L45" s="38">
        <v>0</v>
      </c>
      <c s="32">
        <f>ROUND(ROUND(L45,2)*ROUND(G45,3),2)</f>
      </c>
      <c s="36" t="s">
        <v>970</v>
      </c>
      <c>
        <f>(M45*21)/100</f>
      </c>
      <c t="s">
        <v>28</v>
      </c>
    </row>
    <row r="46" spans="1:5" ht="25.5">
      <c r="A46" s="35" t="s">
        <v>56</v>
      </c>
      <c r="E46" s="39" t="s">
        <v>4387</v>
      </c>
    </row>
    <row r="47" spans="1:5" ht="51">
      <c r="A47" s="35" t="s">
        <v>57</v>
      </c>
      <c r="E47" s="40" t="s">
        <v>4388</v>
      </c>
    </row>
    <row r="48" spans="1:5" ht="369.75">
      <c r="A48" t="s">
        <v>58</v>
      </c>
      <c r="E48" s="39" t="s">
        <v>3981</v>
      </c>
    </row>
    <row r="49" spans="1:16" ht="12.75">
      <c r="A49" t="s">
        <v>50</v>
      </c>
      <c s="34" t="s">
        <v>91</v>
      </c>
      <c s="34" t="s">
        <v>3878</v>
      </c>
      <c s="35" t="s">
        <v>5</v>
      </c>
      <c s="6" t="s">
        <v>3879</v>
      </c>
      <c s="36" t="s">
        <v>63</v>
      </c>
      <c s="37">
        <v>2.263</v>
      </c>
      <c s="36">
        <v>0</v>
      </c>
      <c s="36">
        <f>ROUND(G49*H49,6)</f>
      </c>
      <c r="L49" s="38">
        <v>0</v>
      </c>
      <c s="32">
        <f>ROUND(ROUND(L49,2)*ROUND(G49,3),2)</f>
      </c>
      <c s="36" t="s">
        <v>970</v>
      </c>
      <c>
        <f>(M49*21)/100</f>
      </c>
      <c t="s">
        <v>28</v>
      </c>
    </row>
    <row r="50" spans="1:5" ht="12.75">
      <c r="A50" s="35" t="s">
        <v>56</v>
      </c>
      <c r="E50" s="39" t="s">
        <v>4389</v>
      </c>
    </row>
    <row r="51" spans="1:5" ht="63.75">
      <c r="A51" s="35" t="s">
        <v>57</v>
      </c>
      <c r="E51" s="40" t="s">
        <v>4390</v>
      </c>
    </row>
    <row r="52" spans="1:5" ht="369.75">
      <c r="A52" t="s">
        <v>58</v>
      </c>
      <c r="E52" s="39" t="s">
        <v>3981</v>
      </c>
    </row>
    <row r="53" spans="1:16" ht="12.75">
      <c r="A53" t="s">
        <v>50</v>
      </c>
      <c s="34" t="s">
        <v>95</v>
      </c>
      <c s="34" t="s">
        <v>3881</v>
      </c>
      <c s="35" t="s">
        <v>5</v>
      </c>
      <c s="6" t="s">
        <v>3882</v>
      </c>
      <c s="36" t="s">
        <v>63</v>
      </c>
      <c s="37">
        <v>250.104</v>
      </c>
      <c s="36">
        <v>0</v>
      </c>
      <c s="36">
        <f>ROUND(G53*H53,6)</f>
      </c>
      <c r="L53" s="38">
        <v>0</v>
      </c>
      <c s="32">
        <f>ROUND(ROUND(L53,2)*ROUND(G53,3),2)</f>
      </c>
      <c s="36" t="s">
        <v>970</v>
      </c>
      <c>
        <f>(M53*21)/100</f>
      </c>
      <c t="s">
        <v>28</v>
      </c>
    </row>
    <row r="54" spans="1:5" ht="12.75">
      <c r="A54" s="35" t="s">
        <v>56</v>
      </c>
      <c r="E54" s="39" t="s">
        <v>4391</v>
      </c>
    </row>
    <row r="55" spans="1:5" ht="76.5">
      <c r="A55" s="35" t="s">
        <v>57</v>
      </c>
      <c r="E55" s="40" t="s">
        <v>4392</v>
      </c>
    </row>
    <row r="56" spans="1:5" ht="38.25">
      <c r="A56" t="s">
        <v>58</v>
      </c>
      <c r="E56" s="39" t="s">
        <v>3511</v>
      </c>
    </row>
    <row r="57" spans="1:16" ht="12.75">
      <c r="A57" t="s">
        <v>50</v>
      </c>
      <c s="34" t="s">
        <v>99</v>
      </c>
      <c s="34" t="s">
        <v>3319</v>
      </c>
      <c s="35" t="s">
        <v>5</v>
      </c>
      <c s="6" t="s">
        <v>3320</v>
      </c>
      <c s="36" t="s">
        <v>63</v>
      </c>
      <c s="37">
        <v>4.525</v>
      </c>
      <c s="36">
        <v>0</v>
      </c>
      <c s="36">
        <f>ROUND(G57*H57,6)</f>
      </c>
      <c r="L57" s="38">
        <v>0</v>
      </c>
      <c s="32">
        <f>ROUND(ROUND(L57,2)*ROUND(G57,3),2)</f>
      </c>
      <c s="36" t="s">
        <v>970</v>
      </c>
      <c>
        <f>(M57*21)/100</f>
      </c>
      <c t="s">
        <v>28</v>
      </c>
    </row>
    <row r="58" spans="1:5" ht="38.25">
      <c r="A58" s="35" t="s">
        <v>56</v>
      </c>
      <c r="E58" s="39" t="s">
        <v>4393</v>
      </c>
    </row>
    <row r="59" spans="1:5" ht="63.75">
      <c r="A59" s="35" t="s">
        <v>57</v>
      </c>
      <c r="E59" s="40" t="s">
        <v>4394</v>
      </c>
    </row>
    <row r="60" spans="1:5" ht="102">
      <c r="A60" t="s">
        <v>58</v>
      </c>
      <c r="E60" s="39" t="s">
        <v>3983</v>
      </c>
    </row>
    <row r="61" spans="1:13" ht="12.75">
      <c r="A61" t="s">
        <v>47</v>
      </c>
      <c r="C61" s="31" t="s">
        <v>70</v>
      </c>
      <c r="E61" s="33" t="s">
        <v>71</v>
      </c>
      <c r="J61" s="32">
        <f>0</f>
      </c>
      <c s="32">
        <f>0</f>
      </c>
      <c s="32">
        <f>0+L62+L66</f>
      </c>
      <c s="32">
        <f>0+M62+M66</f>
      </c>
    </row>
    <row r="62" spans="1:16" ht="25.5">
      <c r="A62" t="s">
        <v>50</v>
      </c>
      <c s="34" t="s">
        <v>103</v>
      </c>
      <c s="34" t="s">
        <v>3358</v>
      </c>
      <c s="35" t="s">
        <v>5</v>
      </c>
      <c s="6" t="s">
        <v>3359</v>
      </c>
      <c s="36" t="s">
        <v>68</v>
      </c>
      <c s="37">
        <v>72.32</v>
      </c>
      <c s="36">
        <v>0</v>
      </c>
      <c s="36">
        <f>ROUND(G62*H62,6)</f>
      </c>
      <c r="L62" s="38">
        <v>0</v>
      </c>
      <c s="32">
        <f>ROUND(ROUND(L62,2)*ROUND(G62,3),2)</f>
      </c>
      <c s="36" t="s">
        <v>970</v>
      </c>
      <c>
        <f>(M62*21)/100</f>
      </c>
      <c t="s">
        <v>28</v>
      </c>
    </row>
    <row r="63" spans="1:5" ht="12.75">
      <c r="A63" s="35" t="s">
        <v>56</v>
      </c>
      <c r="E63" s="39" t="s">
        <v>4395</v>
      </c>
    </row>
    <row r="64" spans="1:5" ht="12.75">
      <c r="A64" s="35" t="s">
        <v>57</v>
      </c>
      <c r="E64" s="40" t="s">
        <v>4396</v>
      </c>
    </row>
    <row r="65" spans="1:5" ht="191.25">
      <c r="A65" t="s">
        <v>58</v>
      </c>
      <c r="E65" s="39" t="s">
        <v>4104</v>
      </c>
    </row>
    <row r="66" spans="1:16" ht="12.75">
      <c r="A66" t="s">
        <v>50</v>
      </c>
      <c s="34" t="s">
        <v>107</v>
      </c>
      <c s="34" t="s">
        <v>3917</v>
      </c>
      <c s="35" t="s">
        <v>5</v>
      </c>
      <c s="6" t="s">
        <v>3918</v>
      </c>
      <c s="36" t="s">
        <v>68</v>
      </c>
      <c s="37">
        <v>33.9</v>
      </c>
      <c s="36">
        <v>0</v>
      </c>
      <c s="36">
        <f>ROUND(G66*H66,6)</f>
      </c>
      <c r="L66" s="38">
        <v>0</v>
      </c>
      <c s="32">
        <f>ROUND(ROUND(L66,2)*ROUND(G66,3),2)</f>
      </c>
      <c s="36" t="s">
        <v>970</v>
      </c>
      <c>
        <f>(M66*21)/100</f>
      </c>
      <c t="s">
        <v>28</v>
      </c>
    </row>
    <row r="67" spans="1:5" ht="12.75">
      <c r="A67" s="35" t="s">
        <v>56</v>
      </c>
      <c r="E67" s="39" t="s">
        <v>4397</v>
      </c>
    </row>
    <row r="68" spans="1:5" ht="12.75">
      <c r="A68" s="35" t="s">
        <v>57</v>
      </c>
      <c r="E68" s="40" t="s">
        <v>4398</v>
      </c>
    </row>
    <row r="69" spans="1:5" ht="38.25">
      <c r="A69" t="s">
        <v>58</v>
      </c>
      <c r="E69" s="39" t="s">
        <v>4062</v>
      </c>
    </row>
    <row r="70" spans="1:13" ht="12.75">
      <c r="A70" t="s">
        <v>47</v>
      </c>
      <c r="C70" s="31" t="s">
        <v>83</v>
      </c>
      <c r="E70" s="33" t="s">
        <v>2571</v>
      </c>
      <c r="J70" s="32">
        <f>0</f>
      </c>
      <c s="32">
        <f>0</f>
      </c>
      <c s="32">
        <f>0+L71+L75+L79</f>
      </c>
      <c s="32">
        <f>0+M71+M75+M79</f>
      </c>
    </row>
    <row r="71" spans="1:16" ht="12.75">
      <c r="A71" t="s">
        <v>50</v>
      </c>
      <c s="34" t="s">
        <v>112</v>
      </c>
      <c s="34" t="s">
        <v>4399</v>
      </c>
      <c s="35" t="s">
        <v>5</v>
      </c>
      <c s="6" t="s">
        <v>4400</v>
      </c>
      <c s="36" t="s">
        <v>79</v>
      </c>
      <c s="37">
        <v>0.3</v>
      </c>
      <c s="36">
        <v>0</v>
      </c>
      <c s="36">
        <f>ROUND(G71*H71,6)</f>
      </c>
      <c r="L71" s="38">
        <v>0</v>
      </c>
      <c s="32">
        <f>ROUND(ROUND(L71,2)*ROUND(G71,3),2)</f>
      </c>
      <c s="36" t="s">
        <v>970</v>
      </c>
      <c>
        <f>(M71*21)/100</f>
      </c>
      <c t="s">
        <v>28</v>
      </c>
    </row>
    <row r="72" spans="1:5" ht="12.75">
      <c r="A72" s="35" t="s">
        <v>56</v>
      </c>
      <c r="E72" s="39" t="s">
        <v>4401</v>
      </c>
    </row>
    <row r="73" spans="1:5" ht="12.75">
      <c r="A73" s="35" t="s">
        <v>57</v>
      </c>
      <c r="E73" s="40" t="s">
        <v>4402</v>
      </c>
    </row>
    <row r="74" spans="1:5" ht="255">
      <c r="A74" t="s">
        <v>58</v>
      </c>
      <c r="E74" s="39" t="s">
        <v>4403</v>
      </c>
    </row>
    <row r="75" spans="1:16" ht="12.75">
      <c r="A75" t="s">
        <v>50</v>
      </c>
      <c s="34" t="s">
        <v>116</v>
      </c>
      <c s="34" t="s">
        <v>4404</v>
      </c>
      <c s="35" t="s">
        <v>5</v>
      </c>
      <c s="6" t="s">
        <v>4405</v>
      </c>
      <c s="36" t="s">
        <v>75</v>
      </c>
      <c s="37">
        <v>1</v>
      </c>
      <c s="36">
        <v>0</v>
      </c>
      <c s="36">
        <f>ROUND(G75*H75,6)</f>
      </c>
      <c r="L75" s="38">
        <v>0</v>
      </c>
      <c s="32">
        <f>ROUND(ROUND(L75,2)*ROUND(G75,3),2)</f>
      </c>
      <c s="36" t="s">
        <v>970</v>
      </c>
      <c>
        <f>(M75*21)/100</f>
      </c>
      <c t="s">
        <v>28</v>
      </c>
    </row>
    <row r="76" spans="1:5" ht="12.75">
      <c r="A76" s="35" t="s">
        <v>56</v>
      </c>
      <c r="E76" s="39" t="s">
        <v>4406</v>
      </c>
    </row>
    <row r="77" spans="1:5" ht="12.75">
      <c r="A77" s="35" t="s">
        <v>57</v>
      </c>
      <c r="E77" s="40" t="s">
        <v>4407</v>
      </c>
    </row>
    <row r="78" spans="1:5" ht="12.75">
      <c r="A78" t="s">
        <v>58</v>
      </c>
      <c r="E78" s="39" t="s">
        <v>4408</v>
      </c>
    </row>
    <row r="79" spans="1:16" ht="12.75">
      <c r="A79" t="s">
        <v>50</v>
      </c>
      <c s="34" t="s">
        <v>119</v>
      </c>
      <c s="34" t="s">
        <v>4409</v>
      </c>
      <c s="35" t="s">
        <v>5</v>
      </c>
      <c s="6" t="s">
        <v>4410</v>
      </c>
      <c s="36" t="s">
        <v>75</v>
      </c>
      <c s="37">
        <v>7</v>
      </c>
      <c s="36">
        <v>0</v>
      </c>
      <c s="36">
        <f>ROUND(G79*H79,6)</f>
      </c>
      <c r="L79" s="38">
        <v>0</v>
      </c>
      <c s="32">
        <f>ROUND(ROUND(L79,2)*ROUND(G79,3),2)</f>
      </c>
      <c s="36" t="s">
        <v>970</v>
      </c>
      <c>
        <f>(M79*21)/100</f>
      </c>
      <c t="s">
        <v>28</v>
      </c>
    </row>
    <row r="80" spans="1:5" ht="12.75">
      <c r="A80" s="35" t="s">
        <v>56</v>
      </c>
      <c r="E80" s="39" t="s">
        <v>4411</v>
      </c>
    </row>
    <row r="81" spans="1:5" ht="12.75">
      <c r="A81" s="35" t="s">
        <v>57</v>
      </c>
      <c r="E81" s="40" t="s">
        <v>4412</v>
      </c>
    </row>
    <row r="82" spans="1:5" ht="38.25">
      <c r="A82" t="s">
        <v>58</v>
      </c>
      <c r="E82" s="39" t="s">
        <v>4413</v>
      </c>
    </row>
    <row r="83" spans="1:13" ht="12.75">
      <c r="A83" t="s">
        <v>47</v>
      </c>
      <c r="C83" s="31" t="s">
        <v>87</v>
      </c>
      <c r="E83" s="33" t="s">
        <v>1506</v>
      </c>
      <c r="J83" s="32">
        <f>0</f>
      </c>
      <c s="32">
        <f>0</f>
      </c>
      <c s="32">
        <f>0+L84+L88+L92+L96</f>
      </c>
      <c s="32">
        <f>0+M84+M88+M92+M96</f>
      </c>
    </row>
    <row r="84" spans="1:16" ht="12.75">
      <c r="A84" t="s">
        <v>50</v>
      </c>
      <c s="34" t="s">
        <v>122</v>
      </c>
      <c s="34" t="s">
        <v>3924</v>
      </c>
      <c s="35" t="s">
        <v>5</v>
      </c>
      <c s="6" t="s">
        <v>3925</v>
      </c>
      <c s="36" t="s">
        <v>75</v>
      </c>
      <c s="37">
        <v>3</v>
      </c>
      <c s="36">
        <v>0</v>
      </c>
      <c s="36">
        <f>ROUND(G84*H84,6)</f>
      </c>
      <c r="L84" s="38">
        <v>0</v>
      </c>
      <c s="32">
        <f>ROUND(ROUND(L84,2)*ROUND(G84,3),2)</f>
      </c>
      <c s="36" t="s">
        <v>970</v>
      </c>
      <c>
        <f>(M84*21)/100</f>
      </c>
      <c t="s">
        <v>28</v>
      </c>
    </row>
    <row r="85" spans="1:5" ht="12.75">
      <c r="A85" s="35" t="s">
        <v>56</v>
      </c>
      <c r="E85" s="39" t="s">
        <v>4414</v>
      </c>
    </row>
    <row r="86" spans="1:5" ht="12.75">
      <c r="A86" s="35" t="s">
        <v>57</v>
      </c>
      <c r="E86" s="40" t="s">
        <v>4415</v>
      </c>
    </row>
    <row r="87" spans="1:5" ht="25.5">
      <c r="A87" t="s">
        <v>58</v>
      </c>
      <c r="E87" s="39" t="s">
        <v>3926</v>
      </c>
    </row>
    <row r="88" spans="1:16" ht="12.75">
      <c r="A88" t="s">
        <v>50</v>
      </c>
      <c s="34" t="s">
        <v>126</v>
      </c>
      <c s="34" t="s">
        <v>4416</v>
      </c>
      <c s="35" t="s">
        <v>5</v>
      </c>
      <c s="6" t="s">
        <v>4417</v>
      </c>
      <c s="36" t="s">
        <v>79</v>
      </c>
      <c s="37">
        <v>23.4</v>
      </c>
      <c s="36">
        <v>0</v>
      </c>
      <c s="36">
        <f>ROUND(G88*H88,6)</f>
      </c>
      <c r="L88" s="38">
        <v>0</v>
      </c>
      <c s="32">
        <f>ROUND(ROUND(L88,2)*ROUND(G88,3),2)</f>
      </c>
      <c s="36" t="s">
        <v>970</v>
      </c>
      <c>
        <f>(M88*21)/100</f>
      </c>
      <c t="s">
        <v>28</v>
      </c>
    </row>
    <row r="89" spans="1:5" ht="12.75">
      <c r="A89" s="35" t="s">
        <v>56</v>
      </c>
      <c r="E89" s="39" t="s">
        <v>5</v>
      </c>
    </row>
    <row r="90" spans="1:5" ht="12.75">
      <c r="A90" s="35" t="s">
        <v>57</v>
      </c>
      <c r="E90" s="40" t="s">
        <v>4418</v>
      </c>
    </row>
    <row r="91" spans="1:5" ht="63.75">
      <c r="A91" t="s">
        <v>58</v>
      </c>
      <c r="E91" s="39" t="s">
        <v>4109</v>
      </c>
    </row>
    <row r="92" spans="1:16" ht="12.75">
      <c r="A92" t="s">
        <v>50</v>
      </c>
      <c s="34" t="s">
        <v>129</v>
      </c>
      <c s="34" t="s">
        <v>4419</v>
      </c>
      <c s="35" t="s">
        <v>5</v>
      </c>
      <c s="6" t="s">
        <v>4420</v>
      </c>
      <c s="36" t="s">
        <v>68</v>
      </c>
      <c s="37">
        <v>1.4</v>
      </c>
      <c s="36">
        <v>0</v>
      </c>
      <c s="36">
        <f>ROUND(G92*H92,6)</f>
      </c>
      <c r="L92" s="38">
        <v>0</v>
      </c>
      <c s="32">
        <f>ROUND(ROUND(L92,2)*ROUND(G92,3),2)</f>
      </c>
      <c s="36" t="s">
        <v>970</v>
      </c>
      <c>
        <f>(M92*21)/100</f>
      </c>
      <c t="s">
        <v>28</v>
      </c>
    </row>
    <row r="93" spans="1:5" ht="12.75">
      <c r="A93" s="35" t="s">
        <v>56</v>
      </c>
      <c r="E93" s="39" t="s">
        <v>4421</v>
      </c>
    </row>
    <row r="94" spans="1:5" ht="12.75">
      <c r="A94" s="35" t="s">
        <v>57</v>
      </c>
      <c r="E94" s="40" t="s">
        <v>4422</v>
      </c>
    </row>
    <row r="95" spans="1:5" ht="63.75">
      <c r="A95" t="s">
        <v>58</v>
      </c>
      <c r="E95" s="39" t="s">
        <v>4423</v>
      </c>
    </row>
    <row r="96" spans="1:16" ht="12.75">
      <c r="A96" t="s">
        <v>50</v>
      </c>
      <c s="34" t="s">
        <v>134</v>
      </c>
      <c s="34" t="s">
        <v>4424</v>
      </c>
      <c s="35" t="s">
        <v>5</v>
      </c>
      <c s="6" t="s">
        <v>4425</v>
      </c>
      <c s="36" t="s">
        <v>2357</v>
      </c>
      <c s="37">
        <v>26.4</v>
      </c>
      <c s="36">
        <v>0</v>
      </c>
      <c s="36">
        <f>ROUND(G96*H96,6)</f>
      </c>
      <c r="L96" s="38">
        <v>0</v>
      </c>
      <c s="32">
        <f>ROUND(ROUND(L96,2)*ROUND(G96,3),2)</f>
      </c>
      <c s="36" t="s">
        <v>970</v>
      </c>
      <c>
        <f>(M96*21)/100</f>
      </c>
      <c t="s">
        <v>28</v>
      </c>
    </row>
    <row r="97" spans="1:5" ht="12.75">
      <c r="A97" s="35" t="s">
        <v>56</v>
      </c>
      <c r="E97" s="39" t="s">
        <v>4426</v>
      </c>
    </row>
    <row r="98" spans="1:5" ht="12.75">
      <c r="A98" s="35" t="s">
        <v>57</v>
      </c>
      <c r="E98" s="40" t="s">
        <v>4427</v>
      </c>
    </row>
    <row r="99" spans="1:5" ht="409.5">
      <c r="A99" t="s">
        <v>58</v>
      </c>
      <c r="E99" s="39" t="s">
        <v>4428</v>
      </c>
    </row>
    <row r="100" spans="1:13" ht="12.75">
      <c r="A100" t="s">
        <v>47</v>
      </c>
      <c r="C100" s="31" t="s">
        <v>551</v>
      </c>
      <c r="E100" s="33" t="s">
        <v>1178</v>
      </c>
      <c r="J100" s="32">
        <f>0</f>
      </c>
      <c s="32">
        <f>0</f>
      </c>
      <c s="32">
        <f>0+L101</f>
      </c>
      <c s="32">
        <f>0+M101</f>
      </c>
    </row>
    <row r="101" spans="1:16" ht="38.25">
      <c r="A101" t="s">
        <v>50</v>
      </c>
      <c s="34" t="s">
        <v>137</v>
      </c>
      <c s="34" t="s">
        <v>3483</v>
      </c>
      <c s="35" t="s">
        <v>555</v>
      </c>
      <c s="6" t="s">
        <v>3484</v>
      </c>
      <c s="36" t="s">
        <v>557</v>
      </c>
      <c s="37">
        <v>606.303</v>
      </c>
      <c s="36">
        <v>0</v>
      </c>
      <c s="36">
        <f>ROUND(G101*H101,6)</f>
      </c>
      <c r="L101" s="38">
        <v>0</v>
      </c>
      <c s="32">
        <f>ROUND(ROUND(L101,2)*ROUND(G101,3),2)</f>
      </c>
      <c s="36" t="s">
        <v>970</v>
      </c>
      <c>
        <f>(M101*21)/100</f>
      </c>
      <c t="s">
        <v>28</v>
      </c>
    </row>
    <row r="102" spans="1:5" ht="12.75">
      <c r="A102" s="35" t="s">
        <v>56</v>
      </c>
      <c r="E102" s="39" t="s">
        <v>558</v>
      </c>
    </row>
    <row r="103" spans="1:5" ht="12.75">
      <c r="A103" s="35" t="s">
        <v>57</v>
      </c>
      <c r="E103" s="40" t="s">
        <v>4429</v>
      </c>
    </row>
    <row r="104" spans="1:5" ht="165.75">
      <c r="A104" t="s">
        <v>58</v>
      </c>
      <c r="E104"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4361</v>
      </c>
      <c s="41">
        <f>Rekapitulace!C67</f>
      </c>
      <c s="20" t="s">
        <v>0</v>
      </c>
      <c t="s">
        <v>23</v>
      </c>
      <c t="s">
        <v>28</v>
      </c>
    </row>
    <row r="4" spans="1:16" ht="32" customHeight="1">
      <c r="A4" s="24" t="s">
        <v>20</v>
      </c>
      <c s="25" t="s">
        <v>29</v>
      </c>
      <c s="27" t="s">
        <v>4361</v>
      </c>
      <c r="E4" s="26" t="s">
        <v>4362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COUNTIFS(L8:L75,"=0",A8:A75,"P")+COUNTIFS(L8:L75,"",A8:A75,"P")+SUM(Q8:Q75)</f>
      </c>
    </row>
    <row r="8" spans="1:13" ht="12.75">
      <c r="A8" t="s">
        <v>45</v>
      </c>
      <c r="C8" s="28" t="s">
        <v>4432</v>
      </c>
      <c r="E8" s="30" t="s">
        <v>4431</v>
      </c>
      <c r="J8" s="29">
        <f>0+J9+J18+J31+J48+J57+J70</f>
      </c>
      <c s="29">
        <f>0+K9+K18+K31+K48+K57+K70</f>
      </c>
      <c s="29">
        <f>0+L9+L18+L31+L48+L57+L70</f>
      </c>
      <c s="29">
        <f>0+M9+M18+M31+M48+M57+M70</f>
      </c>
    </row>
    <row r="9" spans="1:13" ht="12.75">
      <c r="A9" t="s">
        <v>47</v>
      </c>
      <c r="C9" s="31" t="s">
        <v>51</v>
      </c>
      <c r="E9" s="33" t="s">
        <v>60</v>
      </c>
      <c r="J9" s="32">
        <f>0</f>
      </c>
      <c s="32">
        <f>0</f>
      </c>
      <c s="32">
        <f>0+L10+L14</f>
      </c>
      <c s="32">
        <f>0+M10+M14</f>
      </c>
    </row>
    <row r="10" spans="1:16" ht="12.75">
      <c r="A10" t="s">
        <v>50</v>
      </c>
      <c s="34" t="s">
        <v>51</v>
      </c>
      <c s="34" t="s">
        <v>3822</v>
      </c>
      <c s="35" t="s">
        <v>5</v>
      </c>
      <c s="6" t="s">
        <v>3823</v>
      </c>
      <c s="36" t="s">
        <v>63</v>
      </c>
      <c s="37">
        <v>115.95</v>
      </c>
      <c s="36">
        <v>0</v>
      </c>
      <c s="36">
        <f>ROUND(G10*H10,6)</f>
      </c>
      <c r="L10" s="38">
        <v>0</v>
      </c>
      <c s="32">
        <f>ROUND(ROUND(L10,2)*ROUND(G10,3),2)</f>
      </c>
      <c s="36" t="s">
        <v>970</v>
      </c>
      <c>
        <f>(M10*21)/100</f>
      </c>
      <c t="s">
        <v>28</v>
      </c>
    </row>
    <row r="11" spans="1:5" ht="12.75">
      <c r="A11" s="35" t="s">
        <v>56</v>
      </c>
      <c r="E11" s="39" t="s">
        <v>4433</v>
      </c>
    </row>
    <row r="12" spans="1:5" ht="76.5">
      <c r="A12" s="35" t="s">
        <v>57</v>
      </c>
      <c r="E12" s="40" t="s">
        <v>4434</v>
      </c>
    </row>
    <row r="13" spans="1:5" ht="318.75">
      <c r="A13" t="s">
        <v>58</v>
      </c>
      <c r="E13" s="39" t="s">
        <v>3966</v>
      </c>
    </row>
    <row r="14" spans="1:16" ht="12.75">
      <c r="A14" t="s">
        <v>50</v>
      </c>
      <c s="34" t="s">
        <v>28</v>
      </c>
      <c s="34" t="s">
        <v>4148</v>
      </c>
      <c s="35" t="s">
        <v>5</v>
      </c>
      <c s="6" t="s">
        <v>4149</v>
      </c>
      <c s="36" t="s">
        <v>68</v>
      </c>
      <c s="37">
        <v>22.21</v>
      </c>
      <c s="36">
        <v>0</v>
      </c>
      <c s="36">
        <f>ROUND(G14*H14,6)</f>
      </c>
      <c r="L14" s="38">
        <v>0</v>
      </c>
      <c s="32">
        <f>ROUND(ROUND(L14,2)*ROUND(G14,3),2)</f>
      </c>
      <c s="36" t="s">
        <v>970</v>
      </c>
      <c>
        <f>(M14*21)/100</f>
      </c>
      <c t="s">
        <v>28</v>
      </c>
    </row>
    <row r="15" spans="1:5" ht="12.75">
      <c r="A15" s="35" t="s">
        <v>56</v>
      </c>
      <c r="E15" s="39" t="s">
        <v>5</v>
      </c>
    </row>
    <row r="16" spans="1:5" ht="76.5">
      <c r="A16" s="35" t="s">
        <v>57</v>
      </c>
      <c r="E16" s="40" t="s">
        <v>4435</v>
      </c>
    </row>
    <row r="17" spans="1:5" ht="25.5">
      <c r="A17" t="s">
        <v>58</v>
      </c>
      <c r="E17" s="39" t="s">
        <v>4151</v>
      </c>
    </row>
    <row r="18" spans="1:13" ht="12.75">
      <c r="A18" t="s">
        <v>47</v>
      </c>
      <c r="C18" s="31" t="s">
        <v>28</v>
      </c>
      <c r="E18" s="33" t="s">
        <v>1411</v>
      </c>
      <c r="J18" s="32">
        <f>0</f>
      </c>
      <c s="32">
        <f>0</f>
      </c>
      <c s="32">
        <f>0+L19+L23+L27</f>
      </c>
      <c s="32">
        <f>0+M19+M23+M27</f>
      </c>
    </row>
    <row r="19" spans="1:16" ht="12.75">
      <c r="A19" t="s">
        <v>50</v>
      </c>
      <c s="34" t="s">
        <v>26</v>
      </c>
      <c s="34" t="s">
        <v>3581</v>
      </c>
      <c s="35" t="s">
        <v>5</v>
      </c>
      <c s="6" t="s">
        <v>3582</v>
      </c>
      <c s="36" t="s">
        <v>63</v>
      </c>
      <c s="37">
        <v>5.711</v>
      </c>
      <c s="36">
        <v>0</v>
      </c>
      <c s="36">
        <f>ROUND(G19*H19,6)</f>
      </c>
      <c r="L19" s="38">
        <v>0</v>
      </c>
      <c s="32">
        <f>ROUND(ROUND(L19,2)*ROUND(G19,3),2)</f>
      </c>
      <c s="36" t="s">
        <v>970</v>
      </c>
      <c>
        <f>(M19*21)/100</f>
      </c>
      <c t="s">
        <v>28</v>
      </c>
    </row>
    <row r="20" spans="1:5" ht="38.25">
      <c r="A20" s="35" t="s">
        <v>56</v>
      </c>
      <c r="E20" s="39" t="s">
        <v>4436</v>
      </c>
    </row>
    <row r="21" spans="1:5" ht="63.75">
      <c r="A21" s="35" t="s">
        <v>57</v>
      </c>
      <c r="E21" s="40" t="s">
        <v>4437</v>
      </c>
    </row>
    <row r="22" spans="1:5" ht="369.75">
      <c r="A22" t="s">
        <v>58</v>
      </c>
      <c r="E22" s="39" t="s">
        <v>1414</v>
      </c>
    </row>
    <row r="23" spans="1:16" ht="12.75">
      <c r="A23" t="s">
        <v>50</v>
      </c>
      <c s="34" t="s">
        <v>65</v>
      </c>
      <c s="34" t="s">
        <v>3585</v>
      </c>
      <c s="35" t="s">
        <v>5</v>
      </c>
      <c s="6" t="s">
        <v>3729</v>
      </c>
      <c s="36" t="s">
        <v>557</v>
      </c>
      <c s="37">
        <v>0.093</v>
      </c>
      <c s="36">
        <v>0</v>
      </c>
      <c s="36">
        <f>ROUND(G23*H23,6)</f>
      </c>
      <c r="L23" s="38">
        <v>0</v>
      </c>
      <c s="32">
        <f>ROUND(ROUND(L23,2)*ROUND(G23,3),2)</f>
      </c>
      <c s="36" t="s">
        <v>970</v>
      </c>
      <c>
        <f>(M23*21)/100</f>
      </c>
      <c t="s">
        <v>28</v>
      </c>
    </row>
    <row r="24" spans="1:5" ht="12.75">
      <c r="A24" s="35" t="s">
        <v>56</v>
      </c>
      <c r="E24" s="39" t="s">
        <v>4438</v>
      </c>
    </row>
    <row r="25" spans="1:5" ht="12.75">
      <c r="A25" s="35" t="s">
        <v>57</v>
      </c>
      <c r="E25" s="40" t="s">
        <v>4439</v>
      </c>
    </row>
    <row r="26" spans="1:5" ht="267.75">
      <c r="A26" t="s">
        <v>58</v>
      </c>
      <c r="E26" s="39" t="s">
        <v>4093</v>
      </c>
    </row>
    <row r="27" spans="1:16" ht="12.75">
      <c r="A27" t="s">
        <v>50</v>
      </c>
      <c s="34" t="s">
        <v>72</v>
      </c>
      <c s="34" t="s">
        <v>4372</v>
      </c>
      <c s="35" t="s">
        <v>5</v>
      </c>
      <c s="6" t="s">
        <v>4373</v>
      </c>
      <c s="36" t="s">
        <v>557</v>
      </c>
      <c s="37">
        <v>0.327</v>
      </c>
      <c s="36">
        <v>0</v>
      </c>
      <c s="36">
        <f>ROUND(G27*H27,6)</f>
      </c>
      <c r="L27" s="38">
        <v>0</v>
      </c>
      <c s="32">
        <f>ROUND(ROUND(L27,2)*ROUND(G27,3),2)</f>
      </c>
      <c s="36" t="s">
        <v>970</v>
      </c>
      <c>
        <f>(M27*21)/100</f>
      </c>
      <c t="s">
        <v>28</v>
      </c>
    </row>
    <row r="28" spans="1:5" ht="12.75">
      <c r="A28" s="35" t="s">
        <v>56</v>
      </c>
      <c r="E28" s="39" t="s">
        <v>4440</v>
      </c>
    </row>
    <row r="29" spans="1:5" ht="12.75">
      <c r="A29" s="35" t="s">
        <v>57</v>
      </c>
      <c r="E29" s="40" t="s">
        <v>4441</v>
      </c>
    </row>
    <row r="30" spans="1:5" ht="267.75">
      <c r="A30" t="s">
        <v>58</v>
      </c>
      <c r="E30" s="39" t="s">
        <v>4093</v>
      </c>
    </row>
    <row r="31" spans="1:13" ht="12.75">
      <c r="A31" t="s">
        <v>47</v>
      </c>
      <c r="C31" s="31" t="s">
        <v>65</v>
      </c>
      <c r="E31" s="33" t="s">
        <v>3308</v>
      </c>
      <c r="J31" s="32">
        <f>0</f>
      </c>
      <c s="32">
        <f>0</f>
      </c>
      <c s="32">
        <f>0+L32+L36+L40+L44</f>
      </c>
      <c s="32">
        <f>0+M32+M36+M40+M44</f>
      </c>
    </row>
    <row r="32" spans="1:16" ht="12.75">
      <c r="A32" t="s">
        <v>50</v>
      </c>
      <c s="34" t="s">
        <v>27</v>
      </c>
      <c s="34" t="s">
        <v>3874</v>
      </c>
      <c s="35" t="s">
        <v>5</v>
      </c>
      <c s="6" t="s">
        <v>3875</v>
      </c>
      <c s="36" t="s">
        <v>63</v>
      </c>
      <c s="37">
        <v>3.488</v>
      </c>
      <c s="36">
        <v>0</v>
      </c>
      <c s="36">
        <f>ROUND(G32*H32,6)</f>
      </c>
      <c r="L32" s="38">
        <v>0</v>
      </c>
      <c s="32">
        <f>ROUND(ROUND(L32,2)*ROUND(G32,3),2)</f>
      </c>
      <c s="36" t="s">
        <v>970</v>
      </c>
      <c>
        <f>(M32*21)/100</f>
      </c>
      <c t="s">
        <v>28</v>
      </c>
    </row>
    <row r="33" spans="1:5" ht="12.75">
      <c r="A33" s="35" t="s">
        <v>56</v>
      </c>
      <c r="E33" s="39" t="s">
        <v>4442</v>
      </c>
    </row>
    <row r="34" spans="1:5" ht="12.75">
      <c r="A34" s="35" t="s">
        <v>57</v>
      </c>
      <c r="E34" s="40" t="s">
        <v>4443</v>
      </c>
    </row>
    <row r="35" spans="1:5" ht="369.75">
      <c r="A35" t="s">
        <v>58</v>
      </c>
      <c r="E35" s="39" t="s">
        <v>3981</v>
      </c>
    </row>
    <row r="36" spans="1:16" ht="12.75">
      <c r="A36" t="s">
        <v>50</v>
      </c>
      <c s="34" t="s">
        <v>70</v>
      </c>
      <c s="34" t="s">
        <v>3878</v>
      </c>
      <c s="35" t="s">
        <v>5</v>
      </c>
      <c s="6" t="s">
        <v>3879</v>
      </c>
      <c s="36" t="s">
        <v>63</v>
      </c>
      <c s="37">
        <v>1.413</v>
      </c>
      <c s="36">
        <v>0</v>
      </c>
      <c s="36">
        <f>ROUND(G36*H36,6)</f>
      </c>
      <c r="L36" s="38">
        <v>0</v>
      </c>
      <c s="32">
        <f>ROUND(ROUND(L36,2)*ROUND(G36,3),2)</f>
      </c>
      <c s="36" t="s">
        <v>970</v>
      </c>
      <c>
        <f>(M36*21)/100</f>
      </c>
      <c t="s">
        <v>28</v>
      </c>
    </row>
    <row r="37" spans="1:5" ht="12.75">
      <c r="A37" s="35" t="s">
        <v>56</v>
      </c>
      <c r="E37" s="39" t="s">
        <v>4444</v>
      </c>
    </row>
    <row r="38" spans="1:5" ht="12.75">
      <c r="A38" s="35" t="s">
        <v>57</v>
      </c>
      <c r="E38" s="40" t="s">
        <v>4445</v>
      </c>
    </row>
    <row r="39" spans="1:5" ht="369.75">
      <c r="A39" t="s">
        <v>58</v>
      </c>
      <c r="E39" s="39" t="s">
        <v>3981</v>
      </c>
    </row>
    <row r="40" spans="1:16" ht="12.75">
      <c r="A40" t="s">
        <v>50</v>
      </c>
      <c s="34" t="s">
        <v>83</v>
      </c>
      <c s="34" t="s">
        <v>3881</v>
      </c>
      <c s="35" t="s">
        <v>5</v>
      </c>
      <c s="6" t="s">
        <v>3882</v>
      </c>
      <c s="36" t="s">
        <v>63</v>
      </c>
      <c s="37">
        <v>99.95</v>
      </c>
      <c s="36">
        <v>0</v>
      </c>
      <c s="36">
        <f>ROUND(G40*H40,6)</f>
      </c>
      <c r="L40" s="38">
        <v>0</v>
      </c>
      <c s="32">
        <f>ROUND(ROUND(L40,2)*ROUND(G40,3),2)</f>
      </c>
      <c s="36" t="s">
        <v>970</v>
      </c>
      <c>
        <f>(M40*21)/100</f>
      </c>
      <c t="s">
        <v>28</v>
      </c>
    </row>
    <row r="41" spans="1:5" ht="12.75">
      <c r="A41" s="35" t="s">
        <v>56</v>
      </c>
      <c r="E41" s="39" t="s">
        <v>4446</v>
      </c>
    </row>
    <row r="42" spans="1:5" ht="63.75">
      <c r="A42" s="35" t="s">
        <v>57</v>
      </c>
      <c r="E42" s="40" t="s">
        <v>4447</v>
      </c>
    </row>
    <row r="43" spans="1:5" ht="38.25">
      <c r="A43" t="s">
        <v>58</v>
      </c>
      <c r="E43" s="39" t="s">
        <v>3511</v>
      </c>
    </row>
    <row r="44" spans="1:16" ht="12.75">
      <c r="A44" t="s">
        <v>50</v>
      </c>
      <c s="34" t="s">
        <v>87</v>
      </c>
      <c s="34" t="s">
        <v>3319</v>
      </c>
      <c s="35" t="s">
        <v>5</v>
      </c>
      <c s="6" t="s">
        <v>3320</v>
      </c>
      <c s="36" t="s">
        <v>63</v>
      </c>
      <c s="37">
        <v>2.825</v>
      </c>
      <c s="36">
        <v>0</v>
      </c>
      <c s="36">
        <f>ROUND(G44*H44,6)</f>
      </c>
      <c r="L44" s="38">
        <v>0</v>
      </c>
      <c s="32">
        <f>ROUND(ROUND(L44,2)*ROUND(G44,3),2)</f>
      </c>
      <c s="36" t="s">
        <v>970</v>
      </c>
      <c>
        <f>(M44*21)/100</f>
      </c>
      <c t="s">
        <v>28</v>
      </c>
    </row>
    <row r="45" spans="1:5" ht="12.75">
      <c r="A45" s="35" t="s">
        <v>56</v>
      </c>
      <c r="E45" s="39" t="s">
        <v>4448</v>
      </c>
    </row>
    <row r="46" spans="1:5" ht="12.75">
      <c r="A46" s="35" t="s">
        <v>57</v>
      </c>
      <c r="E46" s="40" t="s">
        <v>4449</v>
      </c>
    </row>
    <row r="47" spans="1:5" ht="102">
      <c r="A47" t="s">
        <v>58</v>
      </c>
      <c r="E47" s="39" t="s">
        <v>3983</v>
      </c>
    </row>
    <row r="48" spans="1:13" ht="12.75">
      <c r="A48" t="s">
        <v>47</v>
      </c>
      <c r="C48" s="31" t="s">
        <v>70</v>
      </c>
      <c r="E48" s="33" t="s">
        <v>71</v>
      </c>
      <c r="J48" s="32">
        <f>0</f>
      </c>
      <c s="32">
        <f>0</f>
      </c>
      <c s="32">
        <f>0+L49+L53</f>
      </c>
      <c s="32">
        <f>0+M49+M53</f>
      </c>
    </row>
    <row r="49" spans="1:16" ht="25.5">
      <c r="A49" t="s">
        <v>50</v>
      </c>
      <c s="34" t="s">
        <v>91</v>
      </c>
      <c s="34" t="s">
        <v>3358</v>
      </c>
      <c s="35" t="s">
        <v>5</v>
      </c>
      <c s="6" t="s">
        <v>3359</v>
      </c>
      <c s="36" t="s">
        <v>68</v>
      </c>
      <c s="37">
        <v>46.4</v>
      </c>
      <c s="36">
        <v>0</v>
      </c>
      <c s="36">
        <f>ROUND(G49*H49,6)</f>
      </c>
      <c r="L49" s="38">
        <v>0</v>
      </c>
      <c s="32">
        <f>ROUND(ROUND(L49,2)*ROUND(G49,3),2)</f>
      </c>
      <c s="36" t="s">
        <v>970</v>
      </c>
      <c>
        <f>(M49*21)/100</f>
      </c>
      <c t="s">
        <v>28</v>
      </c>
    </row>
    <row r="50" spans="1:5" ht="12.75">
      <c r="A50" s="35" t="s">
        <v>56</v>
      </c>
      <c r="E50" s="39" t="s">
        <v>4450</v>
      </c>
    </row>
    <row r="51" spans="1:5" ht="12.75">
      <c r="A51" s="35" t="s">
        <v>57</v>
      </c>
      <c r="E51" s="40" t="s">
        <v>4451</v>
      </c>
    </row>
    <row r="52" spans="1:5" ht="191.25">
      <c r="A52" t="s">
        <v>58</v>
      </c>
      <c r="E52" s="39" t="s">
        <v>4104</v>
      </c>
    </row>
    <row r="53" spans="1:16" ht="12.75">
      <c r="A53" t="s">
        <v>50</v>
      </c>
      <c s="34" t="s">
        <v>95</v>
      </c>
      <c s="34" t="s">
        <v>3917</v>
      </c>
      <c s="35" t="s">
        <v>5</v>
      </c>
      <c s="6" t="s">
        <v>3918</v>
      </c>
      <c s="36" t="s">
        <v>68</v>
      </c>
      <c s="37">
        <v>21.75</v>
      </c>
      <c s="36">
        <v>0</v>
      </c>
      <c s="36">
        <f>ROUND(G53*H53,6)</f>
      </c>
      <c r="L53" s="38">
        <v>0</v>
      </c>
      <c s="32">
        <f>ROUND(ROUND(L53,2)*ROUND(G53,3),2)</f>
      </c>
      <c s="36" t="s">
        <v>970</v>
      </c>
      <c>
        <f>(M53*21)/100</f>
      </c>
      <c t="s">
        <v>28</v>
      </c>
    </row>
    <row r="54" spans="1:5" ht="12.75">
      <c r="A54" s="35" t="s">
        <v>56</v>
      </c>
      <c r="E54" s="39" t="s">
        <v>4452</v>
      </c>
    </row>
    <row r="55" spans="1:5" ht="12.75">
      <c r="A55" s="35" t="s">
        <v>57</v>
      </c>
      <c r="E55" s="40" t="s">
        <v>4453</v>
      </c>
    </row>
    <row r="56" spans="1:5" ht="38.25">
      <c r="A56" t="s">
        <v>58</v>
      </c>
      <c r="E56" s="39" t="s">
        <v>4062</v>
      </c>
    </row>
    <row r="57" spans="1:13" ht="12.75">
      <c r="A57" t="s">
        <v>47</v>
      </c>
      <c r="C57" s="31" t="s">
        <v>87</v>
      </c>
      <c r="E57" s="33" t="s">
        <v>1506</v>
      </c>
      <c r="J57" s="32">
        <f>0</f>
      </c>
      <c s="32">
        <f>0</f>
      </c>
      <c s="32">
        <f>0+L58+L62+L66</f>
      </c>
      <c s="32">
        <f>0+M58+M62+M66</f>
      </c>
    </row>
    <row r="58" spans="1:16" ht="12.75">
      <c r="A58" t="s">
        <v>50</v>
      </c>
      <c s="34" t="s">
        <v>99</v>
      </c>
      <c s="34" t="s">
        <v>3924</v>
      </c>
      <c s="35" t="s">
        <v>5</v>
      </c>
      <c s="6" t="s">
        <v>3925</v>
      </c>
      <c s="36" t="s">
        <v>75</v>
      </c>
      <c s="37">
        <v>2</v>
      </c>
      <c s="36">
        <v>0</v>
      </c>
      <c s="36">
        <f>ROUND(G58*H58,6)</f>
      </c>
      <c r="L58" s="38">
        <v>0</v>
      </c>
      <c s="32">
        <f>ROUND(ROUND(L58,2)*ROUND(G58,3),2)</f>
      </c>
      <c s="36" t="s">
        <v>970</v>
      </c>
      <c>
        <f>(M58*21)/100</f>
      </c>
      <c t="s">
        <v>28</v>
      </c>
    </row>
    <row r="59" spans="1:5" ht="12.75">
      <c r="A59" s="35" t="s">
        <v>56</v>
      </c>
      <c r="E59" s="39" t="s">
        <v>4454</v>
      </c>
    </row>
    <row r="60" spans="1:5" ht="12.75">
      <c r="A60" s="35" t="s">
        <v>57</v>
      </c>
      <c r="E60" s="40" t="s">
        <v>4105</v>
      </c>
    </row>
    <row r="61" spans="1:5" ht="25.5">
      <c r="A61" t="s">
        <v>58</v>
      </c>
      <c r="E61" s="39" t="s">
        <v>3926</v>
      </c>
    </row>
    <row r="62" spans="1:16" ht="12.75">
      <c r="A62" t="s">
        <v>50</v>
      </c>
      <c s="34" t="s">
        <v>103</v>
      </c>
      <c s="34" t="s">
        <v>4416</v>
      </c>
      <c s="35" t="s">
        <v>5</v>
      </c>
      <c s="6" t="s">
        <v>4417</v>
      </c>
      <c s="36" t="s">
        <v>79</v>
      </c>
      <c s="37">
        <v>16.9</v>
      </c>
      <c s="36">
        <v>0</v>
      </c>
      <c s="36">
        <f>ROUND(G62*H62,6)</f>
      </c>
      <c r="L62" s="38">
        <v>0</v>
      </c>
      <c s="32">
        <f>ROUND(ROUND(L62,2)*ROUND(G62,3),2)</f>
      </c>
      <c s="36" t="s">
        <v>970</v>
      </c>
      <c>
        <f>(M62*21)/100</f>
      </c>
      <c t="s">
        <v>28</v>
      </c>
    </row>
    <row r="63" spans="1:5" ht="12.75">
      <c r="A63" s="35" t="s">
        <v>56</v>
      </c>
      <c r="E63" s="39" t="s">
        <v>5</v>
      </c>
    </row>
    <row r="64" spans="1:5" ht="12.75">
      <c r="A64" s="35" t="s">
        <v>57</v>
      </c>
      <c r="E64" s="40" t="s">
        <v>4455</v>
      </c>
    </row>
    <row r="65" spans="1:5" ht="63.75">
      <c r="A65" t="s">
        <v>58</v>
      </c>
      <c r="E65" s="39" t="s">
        <v>4109</v>
      </c>
    </row>
    <row r="66" spans="1:16" ht="12.75">
      <c r="A66" t="s">
        <v>50</v>
      </c>
      <c s="34" t="s">
        <v>107</v>
      </c>
      <c s="34" t="s">
        <v>3456</v>
      </c>
      <c s="35" t="s">
        <v>5</v>
      </c>
      <c s="6" t="s">
        <v>3457</v>
      </c>
      <c s="36" t="s">
        <v>63</v>
      </c>
      <c s="37">
        <v>7.404</v>
      </c>
      <c s="36">
        <v>0</v>
      </c>
      <c s="36">
        <f>ROUND(G66*H66,6)</f>
      </c>
      <c r="L66" s="38">
        <v>0</v>
      </c>
      <c s="32">
        <f>ROUND(ROUND(L66,2)*ROUND(G66,3),2)</f>
      </c>
      <c s="36" t="s">
        <v>970</v>
      </c>
      <c>
        <f>(M66*21)/100</f>
      </c>
      <c t="s">
        <v>28</v>
      </c>
    </row>
    <row r="67" spans="1:5" ht="51">
      <c r="A67" s="35" t="s">
        <v>56</v>
      </c>
      <c r="E67" s="39" t="s">
        <v>4456</v>
      </c>
    </row>
    <row r="68" spans="1:5" ht="76.5">
      <c r="A68" s="35" t="s">
        <v>57</v>
      </c>
      <c r="E68" s="40" t="s">
        <v>4457</v>
      </c>
    </row>
    <row r="69" spans="1:5" ht="114.75">
      <c r="A69" t="s">
        <v>58</v>
      </c>
      <c r="E69" s="39" t="s">
        <v>3519</v>
      </c>
    </row>
    <row r="70" spans="1:13" ht="12.75">
      <c r="A70" t="s">
        <v>47</v>
      </c>
      <c r="C70" s="31" t="s">
        <v>551</v>
      </c>
      <c r="E70" s="33" t="s">
        <v>1178</v>
      </c>
      <c r="J70" s="32">
        <f>0</f>
      </c>
      <c s="32">
        <f>0</f>
      </c>
      <c s="32">
        <f>0+L71+L75</f>
      </c>
      <c s="32">
        <f>0+M71+M75</f>
      </c>
    </row>
    <row r="71" spans="1:16" ht="38.25">
      <c r="A71" t="s">
        <v>50</v>
      </c>
      <c s="34" t="s">
        <v>112</v>
      </c>
      <c s="34" t="s">
        <v>3483</v>
      </c>
      <c s="35" t="s">
        <v>555</v>
      </c>
      <c s="6" t="s">
        <v>3484</v>
      </c>
      <c s="36" t="s">
        <v>557</v>
      </c>
      <c s="37">
        <v>208.71</v>
      </c>
      <c s="36">
        <v>0</v>
      </c>
      <c s="36">
        <f>ROUND(G71*H71,6)</f>
      </c>
      <c r="L71" s="38">
        <v>0</v>
      </c>
      <c s="32">
        <f>ROUND(ROUND(L71,2)*ROUND(G71,3),2)</f>
      </c>
      <c s="36" t="s">
        <v>970</v>
      </c>
      <c>
        <f>(M71*21)/100</f>
      </c>
      <c t="s">
        <v>28</v>
      </c>
    </row>
    <row r="72" spans="1:5" ht="12.75">
      <c r="A72" s="35" t="s">
        <v>56</v>
      </c>
      <c r="E72" s="39" t="s">
        <v>558</v>
      </c>
    </row>
    <row r="73" spans="1:5" ht="12.75">
      <c r="A73" s="35" t="s">
        <v>57</v>
      </c>
      <c r="E73" s="40" t="s">
        <v>4458</v>
      </c>
    </row>
    <row r="74" spans="1:5" ht="165.75">
      <c r="A74" t="s">
        <v>58</v>
      </c>
      <c r="E74" s="39" t="s">
        <v>3529</v>
      </c>
    </row>
    <row r="75" spans="1:16" ht="38.25">
      <c r="A75" t="s">
        <v>50</v>
      </c>
      <c s="34" t="s">
        <v>116</v>
      </c>
      <c s="34" t="s">
        <v>561</v>
      </c>
      <c s="35" t="s">
        <v>555</v>
      </c>
      <c s="6" t="s">
        <v>562</v>
      </c>
      <c s="36" t="s">
        <v>557</v>
      </c>
      <c s="37">
        <v>18.51</v>
      </c>
      <c s="36">
        <v>0</v>
      </c>
      <c s="36">
        <f>ROUND(G75*H75,6)</f>
      </c>
      <c r="L75" s="38">
        <v>0</v>
      </c>
      <c s="32">
        <f>ROUND(ROUND(L75,2)*ROUND(G75,3),2)</f>
      </c>
      <c s="36" t="s">
        <v>970</v>
      </c>
      <c>
        <f>(M75*21)/100</f>
      </c>
      <c t="s">
        <v>28</v>
      </c>
    </row>
    <row r="76" spans="1:5" ht="12.75">
      <c r="A76" s="35" t="s">
        <v>56</v>
      </c>
      <c r="E76" s="39" t="s">
        <v>558</v>
      </c>
    </row>
    <row r="77" spans="1:5" ht="76.5">
      <c r="A77" s="35" t="s">
        <v>57</v>
      </c>
      <c r="E77" s="40" t="s">
        <v>4459</v>
      </c>
    </row>
    <row r="78" spans="1:5" ht="165.75">
      <c r="A78" t="s">
        <v>58</v>
      </c>
      <c r="E78"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4460</v>
      </c>
      <c s="41">
        <f>Rekapitulace!C70</f>
      </c>
      <c s="20" t="s">
        <v>0</v>
      </c>
      <c t="s">
        <v>23</v>
      </c>
      <c t="s">
        <v>28</v>
      </c>
    </row>
    <row r="4" spans="1:16" ht="32" customHeight="1">
      <c r="A4" s="24" t="s">
        <v>20</v>
      </c>
      <c s="25" t="s">
        <v>29</v>
      </c>
      <c s="27" t="s">
        <v>4460</v>
      </c>
      <c r="E4" s="26" t="s">
        <v>4461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COUNTIFS(L8:L71,"=0",A8:A71,"P")+COUNTIFS(L8:L71,"",A8:A71,"P")+SUM(Q8:Q71)</f>
      </c>
    </row>
    <row r="8" spans="1:13" ht="12.75">
      <c r="A8" t="s">
        <v>45</v>
      </c>
      <c r="C8" s="28" t="s">
        <v>4464</v>
      </c>
      <c r="E8" s="30" t="s">
        <v>4463</v>
      </c>
      <c r="J8" s="29">
        <f>0+J9+J14+J39+J56+J61+J66</f>
      </c>
      <c s="29">
        <f>0+K9+K14+K39+K56+K61+K66</f>
      </c>
      <c s="29">
        <f>0+L9+L14+L39+L56+L61+L66</f>
      </c>
      <c s="29">
        <f>0+M9+M14+M39+M56+M61+M66</f>
      </c>
    </row>
    <row r="9" spans="1:13" ht="12.75">
      <c r="A9" t="s">
        <v>47</v>
      </c>
      <c r="C9" s="31" t="s">
        <v>51</v>
      </c>
      <c r="E9" s="33" t="s">
        <v>60</v>
      </c>
      <c r="J9" s="32">
        <f>0</f>
      </c>
      <c s="32">
        <f>0</f>
      </c>
      <c s="32">
        <f>0+L10</f>
      </c>
      <c s="32">
        <f>0+M10</f>
      </c>
    </row>
    <row r="10" spans="1:16" ht="12.75">
      <c r="A10" t="s">
        <v>50</v>
      </c>
      <c s="34" t="s">
        <v>51</v>
      </c>
      <c s="34" t="s">
        <v>3822</v>
      </c>
      <c s="35" t="s">
        <v>5</v>
      </c>
      <c s="6" t="s">
        <v>3823</v>
      </c>
      <c s="36" t="s">
        <v>63</v>
      </c>
      <c s="37">
        <v>15.76</v>
      </c>
      <c s="36">
        <v>0</v>
      </c>
      <c s="36">
        <f>ROUND(G10*H10,6)</f>
      </c>
      <c r="L10" s="38">
        <v>0</v>
      </c>
      <c s="32">
        <f>ROUND(ROUND(L10,2)*ROUND(G10,3),2)</f>
      </c>
      <c s="36" t="s">
        <v>970</v>
      </c>
      <c>
        <f>(M10*21)/100</f>
      </c>
      <c t="s">
        <v>28</v>
      </c>
    </row>
    <row r="11" spans="1:5" ht="12.75">
      <c r="A11" s="35" t="s">
        <v>56</v>
      </c>
      <c r="E11" s="39" t="s">
        <v>4465</v>
      </c>
    </row>
    <row r="12" spans="1:5" ht="12.75">
      <c r="A12" s="35" t="s">
        <v>57</v>
      </c>
      <c r="E12" s="40" t="s">
        <v>4466</v>
      </c>
    </row>
    <row r="13" spans="1:5" ht="318.75">
      <c r="A13" t="s">
        <v>58</v>
      </c>
      <c r="E13" s="39" t="s">
        <v>3966</v>
      </c>
    </row>
    <row r="14" spans="1:13" ht="12.75">
      <c r="A14" t="s">
        <v>47</v>
      </c>
      <c r="C14" s="31" t="s">
        <v>28</v>
      </c>
      <c r="E14" s="33" t="s">
        <v>1411</v>
      </c>
      <c r="J14" s="32">
        <f>0</f>
      </c>
      <c s="32">
        <f>0</f>
      </c>
      <c s="32">
        <f>0+L15+L19+L23+L27+L31+L35</f>
      </c>
      <c s="32">
        <f>0+M15+M19+M23+M27+M31+M35</f>
      </c>
    </row>
    <row r="15" spans="1:16" ht="12.75">
      <c r="A15" t="s">
        <v>50</v>
      </c>
      <c s="34" t="s">
        <v>28</v>
      </c>
      <c s="34" t="s">
        <v>4467</v>
      </c>
      <c s="35" t="s">
        <v>5</v>
      </c>
      <c s="6" t="s">
        <v>4468</v>
      </c>
      <c s="36" t="s">
        <v>63</v>
      </c>
      <c s="37">
        <v>8.075</v>
      </c>
      <c s="36">
        <v>0</v>
      </c>
      <c s="36">
        <f>ROUND(G15*H15,6)</f>
      </c>
      <c r="L15" s="38">
        <v>0</v>
      </c>
      <c s="32">
        <f>ROUND(ROUND(L15,2)*ROUND(G15,3),2)</f>
      </c>
      <c s="36" t="s">
        <v>970</v>
      </c>
      <c>
        <f>(M15*21)/100</f>
      </c>
      <c t="s">
        <v>28</v>
      </c>
    </row>
    <row r="16" spans="1:5" ht="12.75">
      <c r="A16" s="35" t="s">
        <v>56</v>
      </c>
      <c r="E16" s="39" t="s">
        <v>4469</v>
      </c>
    </row>
    <row r="17" spans="1:5" ht="12.75">
      <c r="A17" s="35" t="s">
        <v>57</v>
      </c>
      <c r="E17" s="40" t="s">
        <v>4470</v>
      </c>
    </row>
    <row r="18" spans="1:5" ht="409.5">
      <c r="A18" t="s">
        <v>58</v>
      </c>
      <c r="E18" s="39" t="s">
        <v>4278</v>
      </c>
    </row>
    <row r="19" spans="1:16" ht="12.75">
      <c r="A19" t="s">
        <v>50</v>
      </c>
      <c s="34" t="s">
        <v>26</v>
      </c>
      <c s="34" t="s">
        <v>3849</v>
      </c>
      <c s="35" t="s">
        <v>5</v>
      </c>
      <c s="6" t="s">
        <v>3850</v>
      </c>
      <c s="36" t="s">
        <v>557</v>
      </c>
      <c s="37">
        <v>0.56</v>
      </c>
      <c s="36">
        <v>0</v>
      </c>
      <c s="36">
        <f>ROUND(G19*H19,6)</f>
      </c>
      <c r="L19" s="38">
        <v>0</v>
      </c>
      <c s="32">
        <f>ROUND(ROUND(L19,2)*ROUND(G19,3),2)</f>
      </c>
      <c s="36" t="s">
        <v>970</v>
      </c>
      <c>
        <f>(M19*21)/100</f>
      </c>
      <c t="s">
        <v>28</v>
      </c>
    </row>
    <row r="20" spans="1:5" ht="12.75">
      <c r="A20" s="35" t="s">
        <v>56</v>
      </c>
      <c r="E20" s="39" t="s">
        <v>4471</v>
      </c>
    </row>
    <row r="21" spans="1:5" ht="12.75">
      <c r="A21" s="35" t="s">
        <v>57</v>
      </c>
      <c r="E21" s="40" t="s">
        <v>4472</v>
      </c>
    </row>
    <row r="22" spans="1:5" ht="267.75">
      <c r="A22" t="s">
        <v>58</v>
      </c>
      <c r="E22" s="39" t="s">
        <v>4279</v>
      </c>
    </row>
    <row r="23" spans="1:16" ht="12.75">
      <c r="A23" t="s">
        <v>50</v>
      </c>
      <c s="34" t="s">
        <v>65</v>
      </c>
      <c s="34" t="s">
        <v>4473</v>
      </c>
      <c s="35" t="s">
        <v>5</v>
      </c>
      <c s="6" t="s">
        <v>4474</v>
      </c>
      <c s="36" t="s">
        <v>79</v>
      </c>
      <c s="37">
        <v>15</v>
      </c>
      <c s="36">
        <v>0</v>
      </c>
      <c s="36">
        <f>ROUND(G23*H23,6)</f>
      </c>
      <c r="L23" s="38">
        <v>0</v>
      </c>
      <c s="32">
        <f>ROUND(ROUND(L23,2)*ROUND(G23,3),2)</f>
      </c>
      <c s="36" t="s">
        <v>970</v>
      </c>
      <c>
        <f>(M23*21)/100</f>
      </c>
      <c t="s">
        <v>28</v>
      </c>
    </row>
    <row r="24" spans="1:5" ht="12.75">
      <c r="A24" s="35" t="s">
        <v>56</v>
      </c>
      <c r="E24" s="39" t="s">
        <v>4475</v>
      </c>
    </row>
    <row r="25" spans="1:5" ht="12.75">
      <c r="A25" s="35" t="s">
        <v>57</v>
      </c>
      <c r="E25" s="40" t="s">
        <v>4476</v>
      </c>
    </row>
    <row r="26" spans="1:5" ht="191.25">
      <c r="A26" t="s">
        <v>58</v>
      </c>
      <c r="E26" s="39" t="s">
        <v>4281</v>
      </c>
    </row>
    <row r="27" spans="1:16" ht="12.75">
      <c r="A27" t="s">
        <v>50</v>
      </c>
      <c s="34" t="s">
        <v>72</v>
      </c>
      <c s="34" t="s">
        <v>3581</v>
      </c>
      <c s="35" t="s">
        <v>5</v>
      </c>
      <c s="6" t="s">
        <v>3582</v>
      </c>
      <c s="36" t="s">
        <v>63</v>
      </c>
      <c s="37">
        <v>5.78</v>
      </c>
      <c s="36">
        <v>0</v>
      </c>
      <c s="36">
        <f>ROUND(G27*H27,6)</f>
      </c>
      <c r="L27" s="38">
        <v>0</v>
      </c>
      <c s="32">
        <f>ROUND(ROUND(L27,2)*ROUND(G27,3),2)</f>
      </c>
      <c s="36" t="s">
        <v>970</v>
      </c>
      <c>
        <f>(M27*21)/100</f>
      </c>
      <c t="s">
        <v>28</v>
      </c>
    </row>
    <row r="28" spans="1:5" ht="12.75">
      <c r="A28" s="35" t="s">
        <v>56</v>
      </c>
      <c r="E28" s="39" t="s">
        <v>4477</v>
      </c>
    </row>
    <row r="29" spans="1:5" ht="12.75">
      <c r="A29" s="35" t="s">
        <v>57</v>
      </c>
      <c r="E29" s="40" t="s">
        <v>4478</v>
      </c>
    </row>
    <row r="30" spans="1:5" ht="369.75">
      <c r="A30" t="s">
        <v>58</v>
      </c>
      <c r="E30" s="39" t="s">
        <v>1414</v>
      </c>
    </row>
    <row r="31" spans="1:16" ht="12.75">
      <c r="A31" t="s">
        <v>50</v>
      </c>
      <c s="34" t="s">
        <v>27</v>
      </c>
      <c s="34" t="s">
        <v>3585</v>
      </c>
      <c s="35" t="s">
        <v>5</v>
      </c>
      <c s="6" t="s">
        <v>3729</v>
      </c>
      <c s="36" t="s">
        <v>557</v>
      </c>
      <c s="37">
        <v>0.152</v>
      </c>
      <c s="36">
        <v>0</v>
      </c>
      <c s="36">
        <f>ROUND(G31*H31,6)</f>
      </c>
      <c r="L31" s="38">
        <v>0</v>
      </c>
      <c s="32">
        <f>ROUND(ROUND(L31,2)*ROUND(G31,3),2)</f>
      </c>
      <c s="36" t="s">
        <v>970</v>
      </c>
      <c>
        <f>(M31*21)/100</f>
      </c>
      <c t="s">
        <v>28</v>
      </c>
    </row>
    <row r="32" spans="1:5" ht="12.75">
      <c r="A32" s="35" t="s">
        <v>56</v>
      </c>
      <c r="E32" s="39" t="s">
        <v>4479</v>
      </c>
    </row>
    <row r="33" spans="1:5" ht="12.75">
      <c r="A33" s="35" t="s">
        <v>57</v>
      </c>
      <c r="E33" s="40" t="s">
        <v>4480</v>
      </c>
    </row>
    <row r="34" spans="1:5" ht="267.75">
      <c r="A34" t="s">
        <v>58</v>
      </c>
      <c r="E34" s="39" t="s">
        <v>4093</v>
      </c>
    </row>
    <row r="35" spans="1:16" ht="12.75">
      <c r="A35" t="s">
        <v>50</v>
      </c>
      <c s="34" t="s">
        <v>70</v>
      </c>
      <c s="34" t="s">
        <v>4481</v>
      </c>
      <c s="35" t="s">
        <v>5</v>
      </c>
      <c s="6" t="s">
        <v>4482</v>
      </c>
      <c s="36" t="s">
        <v>557</v>
      </c>
      <c s="37">
        <v>0.031</v>
      </c>
      <c s="36">
        <v>0</v>
      </c>
      <c s="36">
        <f>ROUND(G35*H35,6)</f>
      </c>
      <c r="L35" s="38">
        <v>0</v>
      </c>
      <c s="32">
        <f>ROUND(ROUND(L35,2)*ROUND(G35,3),2)</f>
      </c>
      <c s="36" t="s">
        <v>970</v>
      </c>
      <c>
        <f>(M35*21)/100</f>
      </c>
      <c t="s">
        <v>28</v>
      </c>
    </row>
    <row r="36" spans="1:5" ht="12.75">
      <c r="A36" s="35" t="s">
        <v>56</v>
      </c>
      <c r="E36" s="39" t="s">
        <v>4483</v>
      </c>
    </row>
    <row r="37" spans="1:5" ht="12.75">
      <c r="A37" s="35" t="s">
        <v>57</v>
      </c>
      <c r="E37" s="40" t="s">
        <v>4484</v>
      </c>
    </row>
    <row r="38" spans="1:5" ht="267.75">
      <c r="A38" t="s">
        <v>58</v>
      </c>
      <c r="E38" s="39" t="s">
        <v>4093</v>
      </c>
    </row>
    <row r="39" spans="1:13" ht="12.75">
      <c r="A39" t="s">
        <v>47</v>
      </c>
      <c r="C39" s="31" t="s">
        <v>65</v>
      </c>
      <c r="E39" s="33" t="s">
        <v>3308</v>
      </c>
      <c r="J39" s="32">
        <f>0</f>
      </c>
      <c s="32">
        <f>0</f>
      </c>
      <c s="32">
        <f>0+L40+L44+L48+L52</f>
      </c>
      <c s="32">
        <f>0+M40+M44+M48+M52</f>
      </c>
    </row>
    <row r="40" spans="1:16" ht="12.75">
      <c r="A40" t="s">
        <v>50</v>
      </c>
      <c s="34" t="s">
        <v>83</v>
      </c>
      <c s="34" t="s">
        <v>3742</v>
      </c>
      <c s="35" t="s">
        <v>5</v>
      </c>
      <c s="6" t="s">
        <v>3743</v>
      </c>
      <c s="36" t="s">
        <v>63</v>
      </c>
      <c s="37">
        <v>0.4</v>
      </c>
      <c s="36">
        <v>0</v>
      </c>
      <c s="36">
        <f>ROUND(G40*H40,6)</f>
      </c>
      <c r="L40" s="38">
        <v>0</v>
      </c>
      <c s="32">
        <f>ROUND(ROUND(L40,2)*ROUND(G40,3),2)</f>
      </c>
      <c s="36" t="s">
        <v>970</v>
      </c>
      <c>
        <f>(M40*21)/100</f>
      </c>
      <c t="s">
        <v>28</v>
      </c>
    </row>
    <row r="41" spans="1:5" ht="12.75">
      <c r="A41" s="35" t="s">
        <v>56</v>
      </c>
      <c r="E41" s="39" t="s">
        <v>5</v>
      </c>
    </row>
    <row r="42" spans="1:5" ht="12.75">
      <c r="A42" s="35" t="s">
        <v>57</v>
      </c>
      <c r="E42" s="40" t="s">
        <v>4485</v>
      </c>
    </row>
    <row r="43" spans="1:5" ht="369.75">
      <c r="A43" t="s">
        <v>58</v>
      </c>
      <c r="E43" s="39" t="s">
        <v>3981</v>
      </c>
    </row>
    <row r="44" spans="1:16" ht="12.75">
      <c r="A44" t="s">
        <v>50</v>
      </c>
      <c s="34" t="s">
        <v>87</v>
      </c>
      <c s="34" t="s">
        <v>4486</v>
      </c>
      <c s="35" t="s">
        <v>5</v>
      </c>
      <c s="6" t="s">
        <v>4487</v>
      </c>
      <c s="36" t="s">
        <v>557</v>
      </c>
      <c s="37">
        <v>0.062</v>
      </c>
      <c s="36">
        <v>0</v>
      </c>
      <c s="36">
        <f>ROUND(G44*H44,6)</f>
      </c>
      <c r="L44" s="38">
        <v>0</v>
      </c>
      <c s="32">
        <f>ROUND(ROUND(L44,2)*ROUND(G44,3),2)</f>
      </c>
      <c s="36" t="s">
        <v>970</v>
      </c>
      <c>
        <f>(M44*21)/100</f>
      </c>
      <c t="s">
        <v>28</v>
      </c>
    </row>
    <row r="45" spans="1:5" ht="12.75">
      <c r="A45" s="35" t="s">
        <v>56</v>
      </c>
      <c r="E45" s="39" t="s">
        <v>4488</v>
      </c>
    </row>
    <row r="46" spans="1:5" ht="12.75">
      <c r="A46" s="35" t="s">
        <v>57</v>
      </c>
      <c r="E46" s="40" t="s">
        <v>4489</v>
      </c>
    </row>
    <row r="47" spans="1:5" ht="178.5">
      <c r="A47" t="s">
        <v>58</v>
      </c>
      <c r="E47" s="39" t="s">
        <v>4490</v>
      </c>
    </row>
    <row r="48" spans="1:16" ht="12.75">
      <c r="A48" t="s">
        <v>50</v>
      </c>
      <c s="34" t="s">
        <v>91</v>
      </c>
      <c s="34" t="s">
        <v>3881</v>
      </c>
      <c s="35" t="s">
        <v>5</v>
      </c>
      <c s="6" t="s">
        <v>3882</v>
      </c>
      <c s="36" t="s">
        <v>63</v>
      </c>
      <c s="37">
        <v>15.76</v>
      </c>
      <c s="36">
        <v>0</v>
      </c>
      <c s="36">
        <f>ROUND(G48*H48,6)</f>
      </c>
      <c r="L48" s="38">
        <v>0</v>
      </c>
      <c s="32">
        <f>ROUND(ROUND(L48,2)*ROUND(G48,3),2)</f>
      </c>
      <c s="36" t="s">
        <v>970</v>
      </c>
      <c>
        <f>(M48*21)/100</f>
      </c>
      <c t="s">
        <v>28</v>
      </c>
    </row>
    <row r="49" spans="1:5" ht="12.75">
      <c r="A49" s="35" t="s">
        <v>56</v>
      </c>
      <c r="E49" s="39" t="s">
        <v>4491</v>
      </c>
    </row>
    <row r="50" spans="1:5" ht="12.75">
      <c r="A50" s="35" t="s">
        <v>57</v>
      </c>
      <c r="E50" s="40" t="s">
        <v>4492</v>
      </c>
    </row>
    <row r="51" spans="1:5" ht="38.25">
      <c r="A51" t="s">
        <v>58</v>
      </c>
      <c r="E51" s="39" t="s">
        <v>3511</v>
      </c>
    </row>
    <row r="52" spans="1:16" ht="12.75">
      <c r="A52" t="s">
        <v>50</v>
      </c>
      <c s="34" t="s">
        <v>95</v>
      </c>
      <c s="34" t="s">
        <v>586</v>
      </c>
      <c s="35" t="s">
        <v>51</v>
      </c>
      <c s="6" t="s">
        <v>4493</v>
      </c>
      <c s="36" t="s">
        <v>557</v>
      </c>
      <c s="37">
        <v>7.111</v>
      </c>
      <c s="36">
        <v>0</v>
      </c>
      <c s="36">
        <f>ROUND(G52*H52,6)</f>
      </c>
      <c r="L52" s="38">
        <v>0</v>
      </c>
      <c s="32">
        <f>ROUND(ROUND(L52,2)*ROUND(G52,3),2)</f>
      </c>
      <c s="36" t="s">
        <v>55</v>
      </c>
      <c>
        <f>(M52*21)/100</f>
      </c>
      <c t="s">
        <v>28</v>
      </c>
    </row>
    <row r="53" spans="1:5" ht="25.5">
      <c r="A53" s="35" t="s">
        <v>56</v>
      </c>
      <c r="E53" s="39" t="s">
        <v>4494</v>
      </c>
    </row>
    <row r="54" spans="1:5" ht="12.75">
      <c r="A54" s="35" t="s">
        <v>57</v>
      </c>
      <c r="E54" s="40" t="s">
        <v>4495</v>
      </c>
    </row>
    <row r="55" spans="1:5" ht="306">
      <c r="A55" t="s">
        <v>58</v>
      </c>
      <c r="E55" s="39" t="s">
        <v>4496</v>
      </c>
    </row>
    <row r="56" spans="1:13" ht="12.75">
      <c r="A56" t="s">
        <v>47</v>
      </c>
      <c r="C56" s="31" t="s">
        <v>70</v>
      </c>
      <c r="E56" s="33" t="s">
        <v>71</v>
      </c>
      <c r="J56" s="32">
        <f>0</f>
      </c>
      <c s="32">
        <f>0</f>
      </c>
      <c s="32">
        <f>0+L57</f>
      </c>
      <c s="32">
        <f>0+M57</f>
      </c>
    </row>
    <row r="57" spans="1:16" ht="12.75">
      <c r="A57" t="s">
        <v>50</v>
      </c>
      <c s="34" t="s">
        <v>99</v>
      </c>
      <c s="34" t="s">
        <v>3917</v>
      </c>
      <c s="35" t="s">
        <v>5</v>
      </c>
      <c s="6" t="s">
        <v>3918</v>
      </c>
      <c s="36" t="s">
        <v>68</v>
      </c>
      <c s="37">
        <v>16.28</v>
      </c>
      <c s="36">
        <v>0</v>
      </c>
      <c s="36">
        <f>ROUND(G57*H57,6)</f>
      </c>
      <c r="L57" s="38">
        <v>0</v>
      </c>
      <c s="32">
        <f>ROUND(ROUND(L57,2)*ROUND(G57,3),2)</f>
      </c>
      <c s="36" t="s">
        <v>970</v>
      </c>
      <c>
        <f>(M57*21)/100</f>
      </c>
      <c t="s">
        <v>28</v>
      </c>
    </row>
    <row r="58" spans="1:5" ht="12.75">
      <c r="A58" s="35" t="s">
        <v>56</v>
      </c>
      <c r="E58" s="39" t="s">
        <v>4497</v>
      </c>
    </row>
    <row r="59" spans="1:5" ht="12.75">
      <c r="A59" s="35" t="s">
        <v>57</v>
      </c>
      <c r="E59" s="40" t="s">
        <v>4498</v>
      </c>
    </row>
    <row r="60" spans="1:5" ht="38.25">
      <c r="A60" t="s">
        <v>58</v>
      </c>
      <c r="E60" s="39" t="s">
        <v>4062</v>
      </c>
    </row>
    <row r="61" spans="1:13" ht="12.75">
      <c r="A61" t="s">
        <v>47</v>
      </c>
      <c r="C61" s="31" t="s">
        <v>87</v>
      </c>
      <c r="E61" s="33" t="s">
        <v>1506</v>
      </c>
      <c r="J61" s="32">
        <f>0</f>
      </c>
      <c s="32">
        <f>0</f>
      </c>
      <c s="32">
        <f>0+L62</f>
      </c>
      <c s="32">
        <f>0+M62</f>
      </c>
    </row>
    <row r="62" spans="1:16" ht="12.75">
      <c r="A62" t="s">
        <v>50</v>
      </c>
      <c s="34" t="s">
        <v>103</v>
      </c>
      <c s="34" t="s">
        <v>4499</v>
      </c>
      <c s="35" t="s">
        <v>5</v>
      </c>
      <c s="6" t="s">
        <v>4500</v>
      </c>
      <c s="36" t="s">
        <v>63</v>
      </c>
      <c s="37">
        <v>0.445</v>
      </c>
      <c s="36">
        <v>0</v>
      </c>
      <c s="36">
        <f>ROUND(G62*H62,6)</f>
      </c>
      <c r="L62" s="38">
        <v>0</v>
      </c>
      <c s="32">
        <f>ROUND(ROUND(L62,2)*ROUND(G62,3),2)</f>
      </c>
      <c s="36" t="s">
        <v>970</v>
      </c>
      <c>
        <f>(M62*21)/100</f>
      </c>
      <c t="s">
        <v>28</v>
      </c>
    </row>
    <row r="63" spans="1:5" ht="12.75">
      <c r="A63" s="35" t="s">
        <v>56</v>
      </c>
      <c r="E63" s="39" t="s">
        <v>5</v>
      </c>
    </row>
    <row r="64" spans="1:5" ht="25.5">
      <c r="A64" s="35" t="s">
        <v>57</v>
      </c>
      <c r="E64" s="40" t="s">
        <v>4501</v>
      </c>
    </row>
    <row r="65" spans="1:5" ht="89.25">
      <c r="A65" t="s">
        <v>58</v>
      </c>
      <c r="E65" s="39" t="s">
        <v>4502</v>
      </c>
    </row>
    <row r="66" spans="1:13" ht="12.75">
      <c r="A66" t="s">
        <v>47</v>
      </c>
      <c r="C66" s="31" t="s">
        <v>551</v>
      </c>
      <c r="E66" s="33" t="s">
        <v>552</v>
      </c>
      <c r="J66" s="32">
        <f>0</f>
      </c>
      <c s="32">
        <f>0</f>
      </c>
      <c s="32">
        <f>0+L67+L71</f>
      </c>
      <c s="32">
        <f>0+M67+M71</f>
      </c>
    </row>
    <row r="67" spans="1:16" ht="38.25">
      <c r="A67" t="s">
        <v>50</v>
      </c>
      <c s="34" t="s">
        <v>107</v>
      </c>
      <c s="34" t="s">
        <v>3483</v>
      </c>
      <c s="35" t="s">
        <v>555</v>
      </c>
      <c s="6" t="s">
        <v>3484</v>
      </c>
      <c s="36" t="s">
        <v>557</v>
      </c>
      <c s="37">
        <v>97.04</v>
      </c>
      <c s="36">
        <v>0</v>
      </c>
      <c s="36">
        <f>ROUND(G67*H67,6)</f>
      </c>
      <c r="L67" s="38">
        <v>0</v>
      </c>
      <c s="32">
        <f>ROUND(ROUND(L67,2)*ROUND(G67,3),2)</f>
      </c>
      <c s="36" t="s">
        <v>55</v>
      </c>
      <c>
        <f>(M67*21)/100</f>
      </c>
      <c t="s">
        <v>28</v>
      </c>
    </row>
    <row r="68" spans="1:5" ht="12.75">
      <c r="A68" s="35" t="s">
        <v>56</v>
      </c>
      <c r="E68" s="39" t="s">
        <v>5</v>
      </c>
    </row>
    <row r="69" spans="1:5" ht="38.25">
      <c r="A69" s="35" t="s">
        <v>57</v>
      </c>
      <c r="E69" s="40" t="s">
        <v>4503</v>
      </c>
    </row>
    <row r="70" spans="1:5" ht="165.75">
      <c r="A70" t="s">
        <v>58</v>
      </c>
      <c r="E70" s="39" t="s">
        <v>3529</v>
      </c>
    </row>
    <row r="71" spans="1:16" ht="38.25">
      <c r="A71" t="s">
        <v>50</v>
      </c>
      <c s="34" t="s">
        <v>112</v>
      </c>
      <c s="34" t="s">
        <v>561</v>
      </c>
      <c s="35" t="s">
        <v>555</v>
      </c>
      <c s="6" t="s">
        <v>562</v>
      </c>
      <c s="36" t="s">
        <v>557</v>
      </c>
      <c s="37">
        <v>0.979</v>
      </c>
      <c s="36">
        <v>0</v>
      </c>
      <c s="36">
        <f>ROUND(G71*H71,6)</f>
      </c>
      <c r="L71" s="38">
        <v>0</v>
      </c>
      <c s="32">
        <f>ROUND(ROUND(L71,2)*ROUND(G71,3),2)</f>
      </c>
      <c s="36" t="s">
        <v>970</v>
      </c>
      <c>
        <f>(M71*21)/100</f>
      </c>
      <c t="s">
        <v>28</v>
      </c>
    </row>
    <row r="72" spans="1:5" ht="12.75">
      <c r="A72" s="35" t="s">
        <v>56</v>
      </c>
      <c r="E72" s="39" t="s">
        <v>558</v>
      </c>
    </row>
    <row r="73" spans="1:5" ht="25.5">
      <c r="A73" s="35" t="s">
        <v>57</v>
      </c>
      <c r="E73" s="40" t="s">
        <v>4504</v>
      </c>
    </row>
    <row r="74" spans="1:5" ht="165.75">
      <c r="A74" t="s">
        <v>58</v>
      </c>
      <c r="E74"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4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4505</v>
      </c>
      <c s="41">
        <f>Rekapitulace!C72</f>
      </c>
      <c s="20" t="s">
        <v>0</v>
      </c>
      <c t="s">
        <v>23</v>
      </c>
      <c t="s">
        <v>28</v>
      </c>
    </row>
    <row r="4" spans="1:16" ht="32" customHeight="1">
      <c r="A4" s="24" t="s">
        <v>20</v>
      </c>
      <c s="25" t="s">
        <v>29</v>
      </c>
      <c s="27" t="s">
        <v>4505</v>
      </c>
      <c r="E4" s="26" t="s">
        <v>4506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COUNTIFS(L8:L451,"=0",A8:A451,"P")+COUNTIFS(L8:L451,"",A8:A451,"P")+SUM(Q8:Q451)</f>
      </c>
    </row>
    <row r="8" spans="1:13" ht="12.75">
      <c r="A8" t="s">
        <v>45</v>
      </c>
      <c r="C8" s="28" t="s">
        <v>4509</v>
      </c>
      <c r="E8" s="30" t="s">
        <v>4508</v>
      </c>
      <c r="J8" s="29">
        <f>0+J9+J46+J63+J404+J413+J422</f>
      </c>
      <c s="29">
        <f>0+K9+K46+K63+K404+K413+K422</f>
      </c>
      <c s="29">
        <f>0+L9+L46+L63+L404+L413+L422</f>
      </c>
      <c s="29">
        <f>0+M9+M46+M63+M404+M413+M422</f>
      </c>
    </row>
    <row r="9" spans="1:13" ht="12.75">
      <c r="A9" t="s">
        <v>47</v>
      </c>
      <c r="C9" s="31" t="s">
        <v>51</v>
      </c>
      <c r="E9" s="33" t="s">
        <v>60</v>
      </c>
      <c r="J9" s="32">
        <f>0</f>
      </c>
      <c s="32">
        <f>0</f>
      </c>
      <c s="32">
        <f>0+L10+L14+L18+L22+L26+L30+L34+L38+L42</f>
      </c>
      <c s="32">
        <f>0+M10+M14+M18+M22+M26+M30+M34+M38+M42</f>
      </c>
    </row>
    <row r="10" spans="1:16" ht="25.5">
      <c r="A10" t="s">
        <v>50</v>
      </c>
      <c s="34" t="s">
        <v>51</v>
      </c>
      <c s="34" t="s">
        <v>4510</v>
      </c>
      <c s="35" t="s">
        <v>5</v>
      </c>
      <c s="6" t="s">
        <v>4511</v>
      </c>
      <c s="36" t="s">
        <v>63</v>
      </c>
      <c s="37">
        <v>9</v>
      </c>
      <c s="36">
        <v>0</v>
      </c>
      <c s="36">
        <f>ROUND(G10*H10,6)</f>
      </c>
      <c r="L10" s="38">
        <v>0</v>
      </c>
      <c s="32">
        <f>ROUND(ROUND(L10,2)*ROUND(G10,3),2)</f>
      </c>
      <c s="36" t="s">
        <v>970</v>
      </c>
      <c>
        <f>(M10*21)/100</f>
      </c>
      <c t="s">
        <v>28</v>
      </c>
    </row>
    <row r="11" spans="1:5" ht="12.75">
      <c r="A11" s="35" t="s">
        <v>56</v>
      </c>
      <c r="E11" s="39" t="s">
        <v>5</v>
      </c>
    </row>
    <row r="12" spans="1:5" ht="140.25">
      <c r="A12" s="35" t="s">
        <v>57</v>
      </c>
      <c r="E12" s="40" t="s">
        <v>4512</v>
      </c>
    </row>
    <row r="13" spans="1:5" ht="63.75">
      <c r="A13" t="s">
        <v>58</v>
      </c>
      <c r="E13" s="39" t="s">
        <v>1074</v>
      </c>
    </row>
    <row r="14" spans="1:16" ht="25.5">
      <c r="A14" t="s">
        <v>50</v>
      </c>
      <c s="34" t="s">
        <v>28</v>
      </c>
      <c s="34" t="s">
        <v>4513</v>
      </c>
      <c s="35" t="s">
        <v>5</v>
      </c>
      <c s="6" t="s">
        <v>4514</v>
      </c>
      <c s="36" t="s">
        <v>63</v>
      </c>
      <c s="37">
        <v>15</v>
      </c>
      <c s="36">
        <v>0</v>
      </c>
      <c s="36">
        <f>ROUND(G14*H14,6)</f>
      </c>
      <c r="L14" s="38">
        <v>0</v>
      </c>
      <c s="32">
        <f>ROUND(ROUND(L14,2)*ROUND(G14,3),2)</f>
      </c>
      <c s="36" t="s">
        <v>970</v>
      </c>
      <c>
        <f>(M14*21)/100</f>
      </c>
      <c t="s">
        <v>28</v>
      </c>
    </row>
    <row r="15" spans="1:5" ht="12.75">
      <c r="A15" s="35" t="s">
        <v>56</v>
      </c>
      <c r="E15" s="39" t="s">
        <v>5</v>
      </c>
    </row>
    <row r="16" spans="1:5" ht="140.25">
      <c r="A16" s="35" t="s">
        <v>57</v>
      </c>
      <c r="E16" s="40" t="s">
        <v>4515</v>
      </c>
    </row>
    <row r="17" spans="1:5" ht="63.75">
      <c r="A17" t="s">
        <v>58</v>
      </c>
      <c r="E17" s="39" t="s">
        <v>1074</v>
      </c>
    </row>
    <row r="18" spans="1:16" ht="12.75">
      <c r="A18" t="s">
        <v>50</v>
      </c>
      <c s="34" t="s">
        <v>26</v>
      </c>
      <c s="34" t="s">
        <v>1607</v>
      </c>
      <c s="35" t="s">
        <v>5</v>
      </c>
      <c s="6" t="s">
        <v>1608</v>
      </c>
      <c s="36" t="s">
        <v>63</v>
      </c>
      <c s="37">
        <v>35</v>
      </c>
      <c s="36">
        <v>0</v>
      </c>
      <c s="36">
        <f>ROUND(G18*H18,6)</f>
      </c>
      <c r="L18" s="38">
        <v>0</v>
      </c>
      <c s="32">
        <f>ROUND(ROUND(L18,2)*ROUND(G18,3),2)</f>
      </c>
      <c s="36" t="s">
        <v>970</v>
      </c>
      <c>
        <f>(M18*21)/100</f>
      </c>
      <c t="s">
        <v>28</v>
      </c>
    </row>
    <row r="19" spans="1:5" ht="12.75">
      <c r="A19" s="35" t="s">
        <v>56</v>
      </c>
      <c r="E19" s="39" t="s">
        <v>5</v>
      </c>
    </row>
    <row r="20" spans="1:5" ht="12.75">
      <c r="A20" s="35" t="s">
        <v>57</v>
      </c>
      <c r="E20" s="40" t="s">
        <v>5</v>
      </c>
    </row>
    <row r="21" spans="1:5" ht="318.75">
      <c r="A21" t="s">
        <v>58</v>
      </c>
      <c r="E21" s="39" t="s">
        <v>1610</v>
      </c>
    </row>
    <row r="22" spans="1:16" ht="12.75">
      <c r="A22" t="s">
        <v>50</v>
      </c>
      <c s="34" t="s">
        <v>65</v>
      </c>
      <c s="34" t="s">
        <v>2492</v>
      </c>
      <c s="35" t="s">
        <v>5</v>
      </c>
      <c s="6" t="s">
        <v>2493</v>
      </c>
      <c s="36" t="s">
        <v>63</v>
      </c>
      <c s="37">
        <v>432</v>
      </c>
      <c s="36">
        <v>0</v>
      </c>
      <c s="36">
        <f>ROUND(G22*H22,6)</f>
      </c>
      <c r="L22" s="38">
        <v>0</v>
      </c>
      <c s="32">
        <f>ROUND(ROUND(L22,2)*ROUND(G22,3),2)</f>
      </c>
      <c s="36" t="s">
        <v>970</v>
      </c>
      <c>
        <f>(M22*21)/100</f>
      </c>
      <c t="s">
        <v>28</v>
      </c>
    </row>
    <row r="23" spans="1:5" ht="12.75">
      <c r="A23" s="35" t="s">
        <v>56</v>
      </c>
      <c r="E23" s="39" t="s">
        <v>5</v>
      </c>
    </row>
    <row r="24" spans="1:5" ht="12.75">
      <c r="A24" s="35" t="s">
        <v>57</v>
      </c>
      <c r="E24" s="40" t="s">
        <v>5</v>
      </c>
    </row>
    <row r="25" spans="1:5" ht="318.75">
      <c r="A25" t="s">
        <v>58</v>
      </c>
      <c r="E25" s="39" t="s">
        <v>1610</v>
      </c>
    </row>
    <row r="26" spans="1:16" ht="12.75">
      <c r="A26" t="s">
        <v>50</v>
      </c>
      <c s="34" t="s">
        <v>72</v>
      </c>
      <c s="34" t="s">
        <v>618</v>
      </c>
      <c s="35" t="s">
        <v>5</v>
      </c>
      <c s="6" t="s">
        <v>619</v>
      </c>
      <c s="36" t="s">
        <v>79</v>
      </c>
      <c s="37">
        <v>130</v>
      </c>
      <c s="36">
        <v>0</v>
      </c>
      <c s="36">
        <f>ROUND(G26*H26,6)</f>
      </c>
      <c r="L26" s="38">
        <v>0</v>
      </c>
      <c s="32">
        <f>ROUND(ROUND(L26,2)*ROUND(G26,3),2)</f>
      </c>
      <c s="36" t="s">
        <v>970</v>
      </c>
      <c>
        <f>(M26*21)/100</f>
      </c>
      <c t="s">
        <v>28</v>
      </c>
    </row>
    <row r="27" spans="1:5" ht="12.75">
      <c r="A27" s="35" t="s">
        <v>56</v>
      </c>
      <c r="E27" s="39" t="s">
        <v>5</v>
      </c>
    </row>
    <row r="28" spans="1:5" ht="12.75">
      <c r="A28" s="35" t="s">
        <v>57</v>
      </c>
      <c r="E28" s="40" t="s">
        <v>5</v>
      </c>
    </row>
    <row r="29" spans="1:5" ht="25.5">
      <c r="A29" t="s">
        <v>58</v>
      </c>
      <c r="E29" s="39" t="s">
        <v>620</v>
      </c>
    </row>
    <row r="30" spans="1:16" ht="12.75">
      <c r="A30" t="s">
        <v>50</v>
      </c>
      <c s="34" t="s">
        <v>27</v>
      </c>
      <c s="34" t="s">
        <v>2837</v>
      </c>
      <c s="35" t="s">
        <v>5</v>
      </c>
      <c s="6" t="s">
        <v>2838</v>
      </c>
      <c s="36" t="s">
        <v>63</v>
      </c>
      <c s="37">
        <v>15</v>
      </c>
      <c s="36">
        <v>0</v>
      </c>
      <c s="36">
        <f>ROUND(G30*H30,6)</f>
      </c>
      <c r="L30" s="38">
        <v>0</v>
      </c>
      <c s="32">
        <f>ROUND(ROUND(L30,2)*ROUND(G30,3),2)</f>
      </c>
      <c s="36" t="s">
        <v>970</v>
      </c>
      <c>
        <f>(M30*21)/100</f>
      </c>
      <c t="s">
        <v>28</v>
      </c>
    </row>
    <row r="31" spans="1:5" ht="12.75">
      <c r="A31" s="35" t="s">
        <v>56</v>
      </c>
      <c r="E31" s="39" t="s">
        <v>5</v>
      </c>
    </row>
    <row r="32" spans="1:5" ht="140.25">
      <c r="A32" s="35" t="s">
        <v>57</v>
      </c>
      <c r="E32" s="40" t="s">
        <v>4515</v>
      </c>
    </row>
    <row r="33" spans="1:5" ht="191.25">
      <c r="A33" t="s">
        <v>58</v>
      </c>
      <c r="E33" s="39" t="s">
        <v>4321</v>
      </c>
    </row>
    <row r="34" spans="1:16" ht="12.75">
      <c r="A34" t="s">
        <v>50</v>
      </c>
      <c s="34" t="s">
        <v>70</v>
      </c>
      <c s="34" t="s">
        <v>61</v>
      </c>
      <c s="35" t="s">
        <v>5</v>
      </c>
      <c s="6" t="s">
        <v>62</v>
      </c>
      <c s="36" t="s">
        <v>63</v>
      </c>
      <c s="37">
        <v>467</v>
      </c>
      <c s="36">
        <v>0</v>
      </c>
      <c s="36">
        <f>ROUND(G34*H34,6)</f>
      </c>
      <c r="L34" s="38">
        <v>0</v>
      </c>
      <c s="32">
        <f>ROUND(ROUND(L34,2)*ROUND(G34,3),2)</f>
      </c>
      <c s="36" t="s">
        <v>970</v>
      </c>
      <c>
        <f>(M34*21)/100</f>
      </c>
      <c t="s">
        <v>28</v>
      </c>
    </row>
    <row r="35" spans="1:5" ht="12.75">
      <c r="A35" s="35" t="s">
        <v>56</v>
      </c>
      <c r="E35" s="39" t="s">
        <v>5</v>
      </c>
    </row>
    <row r="36" spans="1:5" ht="12.75">
      <c r="A36" s="35" t="s">
        <v>57</v>
      </c>
      <c r="E36" s="40" t="s">
        <v>5</v>
      </c>
    </row>
    <row r="37" spans="1:5" ht="229.5">
      <c r="A37" t="s">
        <v>58</v>
      </c>
      <c r="E37" s="39" t="s">
        <v>1611</v>
      </c>
    </row>
    <row r="38" spans="1:16" ht="12.75">
      <c r="A38" t="s">
        <v>50</v>
      </c>
      <c s="34" t="s">
        <v>83</v>
      </c>
      <c s="34" t="s">
        <v>3265</v>
      </c>
      <c s="35" t="s">
        <v>5</v>
      </c>
      <c s="6" t="s">
        <v>3266</v>
      </c>
      <c s="36" t="s">
        <v>68</v>
      </c>
      <c s="37">
        <v>30</v>
      </c>
      <c s="36">
        <v>0</v>
      </c>
      <c s="36">
        <f>ROUND(G38*H38,6)</f>
      </c>
      <c r="L38" s="38">
        <v>0</v>
      </c>
      <c s="32">
        <f>ROUND(ROUND(L38,2)*ROUND(G38,3),2)</f>
      </c>
      <c s="36" t="s">
        <v>970</v>
      </c>
      <c>
        <f>(M38*21)/100</f>
      </c>
      <c t="s">
        <v>28</v>
      </c>
    </row>
    <row r="39" spans="1:5" ht="12.75">
      <c r="A39" s="35" t="s">
        <v>56</v>
      </c>
      <c r="E39" s="39" t="s">
        <v>5</v>
      </c>
    </row>
    <row r="40" spans="1:5" ht="140.25">
      <c r="A40" s="35" t="s">
        <v>57</v>
      </c>
      <c r="E40" s="40" t="s">
        <v>4516</v>
      </c>
    </row>
    <row r="41" spans="1:5" ht="25.5">
      <c r="A41" t="s">
        <v>58</v>
      </c>
      <c r="E41" s="39" t="s">
        <v>3268</v>
      </c>
    </row>
    <row r="42" spans="1:16" ht="12.75">
      <c r="A42" t="s">
        <v>50</v>
      </c>
      <c s="34" t="s">
        <v>87</v>
      </c>
      <c s="34" t="s">
        <v>4517</v>
      </c>
      <c s="35" t="s">
        <v>571</v>
      </c>
      <c s="6" t="s">
        <v>4518</v>
      </c>
      <c s="36" t="s">
        <v>63</v>
      </c>
      <c s="37">
        <v>60</v>
      </c>
      <c s="36">
        <v>0</v>
      </c>
      <c s="36">
        <f>ROUND(G42*H42,6)</f>
      </c>
      <c r="L42" s="38">
        <v>0</v>
      </c>
      <c s="32">
        <f>ROUND(ROUND(L42,2)*ROUND(G42,3),2)</f>
      </c>
      <c s="36" t="s">
        <v>55</v>
      </c>
      <c>
        <f>(M42*21)/100</f>
      </c>
      <c t="s">
        <v>28</v>
      </c>
    </row>
    <row r="43" spans="1:5" ht="12.75">
      <c r="A43" s="35" t="s">
        <v>56</v>
      </c>
      <c r="E43" s="39" t="s">
        <v>5</v>
      </c>
    </row>
    <row r="44" spans="1:5" ht="12.75">
      <c r="A44" s="35" t="s">
        <v>57</v>
      </c>
      <c r="E44" s="40" t="s">
        <v>5</v>
      </c>
    </row>
    <row r="45" spans="1:5" ht="229.5">
      <c r="A45" t="s">
        <v>58</v>
      </c>
      <c r="E45" s="39" t="s">
        <v>4262</v>
      </c>
    </row>
    <row r="46" spans="1:13" ht="12.75">
      <c r="A46" t="s">
        <v>47</v>
      </c>
      <c r="C46" s="31" t="s">
        <v>72</v>
      </c>
      <c r="E46" s="33" t="s">
        <v>2716</v>
      </c>
      <c r="J46" s="32">
        <f>0</f>
      </c>
      <c s="32">
        <f>0</f>
      </c>
      <c s="32">
        <f>0+L47+L51+L55+L59</f>
      </c>
      <c s="32">
        <f>0+M47+M51+M55+M59</f>
      </c>
    </row>
    <row r="47" spans="1:16" ht="12.75">
      <c r="A47" t="s">
        <v>50</v>
      </c>
      <c s="34" t="s">
        <v>91</v>
      </c>
      <c s="34" t="s">
        <v>2717</v>
      </c>
      <c s="35" t="s">
        <v>5</v>
      </c>
      <c s="6" t="s">
        <v>2718</v>
      </c>
      <c s="36" t="s">
        <v>63</v>
      </c>
      <c s="37">
        <v>15</v>
      </c>
      <c s="36">
        <v>0</v>
      </c>
      <c s="36">
        <f>ROUND(G47*H47,6)</f>
      </c>
      <c r="L47" s="38">
        <v>0</v>
      </c>
      <c s="32">
        <f>ROUND(ROUND(L47,2)*ROUND(G47,3),2)</f>
      </c>
      <c s="36" t="s">
        <v>970</v>
      </c>
      <c>
        <f>(M47*21)/100</f>
      </c>
      <c t="s">
        <v>28</v>
      </c>
    </row>
    <row r="48" spans="1:5" ht="12.75">
      <c r="A48" s="35" t="s">
        <v>56</v>
      </c>
      <c r="E48" s="39" t="s">
        <v>5</v>
      </c>
    </row>
    <row r="49" spans="1:5" ht="140.25">
      <c r="A49" s="35" t="s">
        <v>57</v>
      </c>
      <c r="E49" s="40" t="s">
        <v>4515</v>
      </c>
    </row>
    <row r="50" spans="1:5" ht="51">
      <c r="A50" t="s">
        <v>58</v>
      </c>
      <c r="E50" s="39" t="s">
        <v>4331</v>
      </c>
    </row>
    <row r="51" spans="1:16" ht="12.75">
      <c r="A51" t="s">
        <v>50</v>
      </c>
      <c s="34" t="s">
        <v>95</v>
      </c>
      <c s="34" t="s">
        <v>4519</v>
      </c>
      <c s="35" t="s">
        <v>5</v>
      </c>
      <c s="6" t="s">
        <v>4520</v>
      </c>
      <c s="36" t="s">
        <v>68</v>
      </c>
      <c s="37">
        <v>30</v>
      </c>
      <c s="36">
        <v>0</v>
      </c>
      <c s="36">
        <f>ROUND(G51*H51,6)</f>
      </c>
      <c r="L51" s="38">
        <v>0</v>
      </c>
      <c s="32">
        <f>ROUND(ROUND(L51,2)*ROUND(G51,3),2)</f>
      </c>
      <c s="36" t="s">
        <v>970</v>
      </c>
      <c>
        <f>(M51*21)/100</f>
      </c>
      <c t="s">
        <v>28</v>
      </c>
    </row>
    <row r="52" spans="1:5" ht="12.75">
      <c r="A52" s="35" t="s">
        <v>56</v>
      </c>
      <c r="E52" s="39" t="s">
        <v>5</v>
      </c>
    </row>
    <row r="53" spans="1:5" ht="140.25">
      <c r="A53" s="35" t="s">
        <v>57</v>
      </c>
      <c r="E53" s="40" t="s">
        <v>4516</v>
      </c>
    </row>
    <row r="54" spans="1:5" ht="51">
      <c r="A54" t="s">
        <v>58</v>
      </c>
      <c r="E54" s="39" t="s">
        <v>4338</v>
      </c>
    </row>
    <row r="55" spans="1:16" ht="12.75">
      <c r="A55" t="s">
        <v>50</v>
      </c>
      <c s="34" t="s">
        <v>99</v>
      </c>
      <c s="34" t="s">
        <v>4342</v>
      </c>
      <c s="35" t="s">
        <v>5</v>
      </c>
      <c s="6" t="s">
        <v>4343</v>
      </c>
      <c s="36" t="s">
        <v>68</v>
      </c>
      <c s="37">
        <v>7.8</v>
      </c>
      <c s="36">
        <v>0</v>
      </c>
      <c s="36">
        <f>ROUND(G55*H55,6)</f>
      </c>
      <c r="L55" s="38">
        <v>0</v>
      </c>
      <c s="32">
        <f>ROUND(ROUND(L55,2)*ROUND(G55,3),2)</f>
      </c>
      <c s="36" t="s">
        <v>970</v>
      </c>
      <c>
        <f>(M55*21)/100</f>
      </c>
      <c t="s">
        <v>28</v>
      </c>
    </row>
    <row r="56" spans="1:5" ht="12.75">
      <c r="A56" s="35" t="s">
        <v>56</v>
      </c>
      <c r="E56" s="39" t="s">
        <v>5</v>
      </c>
    </row>
    <row r="57" spans="1:5" ht="140.25">
      <c r="A57" s="35" t="s">
        <v>57</v>
      </c>
      <c r="E57" s="40" t="s">
        <v>4521</v>
      </c>
    </row>
    <row r="58" spans="1:5" ht="140.25">
      <c r="A58" t="s">
        <v>58</v>
      </c>
      <c r="E58" s="39" t="s">
        <v>4344</v>
      </c>
    </row>
    <row r="59" spans="1:16" ht="12.75">
      <c r="A59" t="s">
        <v>50</v>
      </c>
      <c s="34" t="s">
        <v>103</v>
      </c>
      <c s="34" t="s">
        <v>4522</v>
      </c>
      <c s="35" t="s">
        <v>5</v>
      </c>
      <c s="6" t="s">
        <v>4523</v>
      </c>
      <c s="36" t="s">
        <v>68</v>
      </c>
      <c s="37">
        <v>7.8</v>
      </c>
      <c s="36">
        <v>0</v>
      </c>
      <c s="36">
        <f>ROUND(G59*H59,6)</f>
      </c>
      <c r="L59" s="38">
        <v>0</v>
      </c>
      <c s="32">
        <f>ROUND(ROUND(L59,2)*ROUND(G59,3),2)</f>
      </c>
      <c s="36" t="s">
        <v>970</v>
      </c>
      <c>
        <f>(M59*21)/100</f>
      </c>
      <c t="s">
        <v>28</v>
      </c>
    </row>
    <row r="60" spans="1:5" ht="12.75">
      <c r="A60" s="35" t="s">
        <v>56</v>
      </c>
      <c r="E60" s="39" t="s">
        <v>5</v>
      </c>
    </row>
    <row r="61" spans="1:5" ht="140.25">
      <c r="A61" s="35" t="s">
        <v>57</v>
      </c>
      <c r="E61" s="40" t="s">
        <v>4521</v>
      </c>
    </row>
    <row r="62" spans="1:5" ht="140.25">
      <c r="A62" t="s">
        <v>58</v>
      </c>
      <c r="E62" s="39" t="s">
        <v>4344</v>
      </c>
    </row>
    <row r="63" spans="1:13" ht="12.75">
      <c r="A63" t="s">
        <v>47</v>
      </c>
      <c r="C63" s="31" t="s">
        <v>70</v>
      </c>
      <c r="E63" s="33" t="s">
        <v>71</v>
      </c>
      <c r="J63" s="32">
        <f>0</f>
      </c>
      <c s="32">
        <f>0</f>
      </c>
      <c s="32">
        <f>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f>
      </c>
      <c s="32">
        <f>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f>
      </c>
    </row>
    <row r="64" spans="1:16" ht="12.75">
      <c r="A64" t="s">
        <v>50</v>
      </c>
      <c s="34" t="s">
        <v>107</v>
      </c>
      <c s="34" t="s">
        <v>809</v>
      </c>
      <c s="35" t="s">
        <v>5</v>
      </c>
      <c s="6" t="s">
        <v>810</v>
      </c>
      <c s="36" t="s">
        <v>79</v>
      </c>
      <c s="37">
        <v>263</v>
      </c>
      <c s="36">
        <v>0</v>
      </c>
      <c s="36">
        <f>ROUND(G64*H64,6)</f>
      </c>
      <c r="L64" s="38">
        <v>0</v>
      </c>
      <c s="32">
        <f>ROUND(ROUND(L64,2)*ROUND(G64,3),2)</f>
      </c>
      <c s="36" t="s">
        <v>970</v>
      </c>
      <c>
        <f>(M64*21)/100</f>
      </c>
      <c t="s">
        <v>28</v>
      </c>
    </row>
    <row r="65" spans="1:5" ht="12.75">
      <c r="A65" s="35" t="s">
        <v>56</v>
      </c>
      <c r="E65" s="39" t="s">
        <v>5</v>
      </c>
    </row>
    <row r="66" spans="1:5" ht="12.75">
      <c r="A66" s="35" t="s">
        <v>57</v>
      </c>
      <c r="E66" s="40" t="s">
        <v>5</v>
      </c>
    </row>
    <row r="67" spans="1:5" ht="102">
      <c r="A67" t="s">
        <v>58</v>
      </c>
      <c r="E67" s="39" t="s">
        <v>4524</v>
      </c>
    </row>
    <row r="68" spans="1:16" ht="12.75">
      <c r="A68" t="s">
        <v>50</v>
      </c>
      <c s="34" t="s">
        <v>112</v>
      </c>
      <c s="34" t="s">
        <v>498</v>
      </c>
      <c s="35" t="s">
        <v>5</v>
      </c>
      <c s="6" t="s">
        <v>499</v>
      </c>
      <c s="36" t="s">
        <v>54</v>
      </c>
      <c s="37">
        <v>80</v>
      </c>
      <c s="36">
        <v>0</v>
      </c>
      <c s="36">
        <f>ROUND(G68*H68,6)</f>
      </c>
      <c r="L68" s="38">
        <v>0</v>
      </c>
      <c s="32">
        <f>ROUND(ROUND(L68,2)*ROUND(G68,3),2)</f>
      </c>
      <c s="36" t="s">
        <v>970</v>
      </c>
      <c>
        <f>(M68*21)/100</f>
      </c>
      <c t="s">
        <v>28</v>
      </c>
    </row>
    <row r="69" spans="1:5" ht="12.75">
      <c r="A69" s="35" t="s">
        <v>56</v>
      </c>
      <c r="E69" s="39" t="s">
        <v>5</v>
      </c>
    </row>
    <row r="70" spans="1:5" ht="12.75">
      <c r="A70" s="35" t="s">
        <v>57</v>
      </c>
      <c r="E70" s="40" t="s">
        <v>5</v>
      </c>
    </row>
    <row r="71" spans="1:5" ht="114.75">
      <c r="A71" t="s">
        <v>58</v>
      </c>
      <c r="E71" s="39" t="s">
        <v>4525</v>
      </c>
    </row>
    <row r="72" spans="1:16" ht="12.75">
      <c r="A72" t="s">
        <v>50</v>
      </c>
      <c s="34" t="s">
        <v>116</v>
      </c>
      <c s="34" t="s">
        <v>4526</v>
      </c>
      <c s="35" t="s">
        <v>5</v>
      </c>
      <c s="6" t="s">
        <v>4527</v>
      </c>
      <c s="36" t="s">
        <v>528</v>
      </c>
      <c s="37">
        <v>7.464</v>
      </c>
      <c s="36">
        <v>0</v>
      </c>
      <c s="36">
        <f>ROUND(G72*H72,6)</f>
      </c>
      <c r="L72" s="38">
        <v>0</v>
      </c>
      <c s="32">
        <f>ROUND(ROUND(L72,2)*ROUND(G72,3),2)</f>
      </c>
      <c s="36" t="s">
        <v>970</v>
      </c>
      <c>
        <f>(M72*21)/100</f>
      </c>
      <c t="s">
        <v>28</v>
      </c>
    </row>
    <row r="73" spans="1:5" ht="12.75">
      <c r="A73" s="35" t="s">
        <v>56</v>
      </c>
      <c r="E73" s="39" t="s">
        <v>5</v>
      </c>
    </row>
    <row r="74" spans="1:5" ht="12.75">
      <c r="A74" s="35" t="s">
        <v>57</v>
      </c>
      <c r="E74" s="40" t="s">
        <v>5</v>
      </c>
    </row>
    <row r="75" spans="1:5" ht="153">
      <c r="A75" t="s">
        <v>58</v>
      </c>
      <c r="E75" s="39" t="s">
        <v>4528</v>
      </c>
    </row>
    <row r="76" spans="1:16" ht="12.75">
      <c r="A76" t="s">
        <v>50</v>
      </c>
      <c s="34" t="s">
        <v>119</v>
      </c>
      <c s="34" t="s">
        <v>1544</v>
      </c>
      <c s="35" t="s">
        <v>5</v>
      </c>
      <c s="6" t="s">
        <v>1545</v>
      </c>
      <c s="36" t="s">
        <v>528</v>
      </c>
      <c s="37">
        <v>5.95</v>
      </c>
      <c s="36">
        <v>0</v>
      </c>
      <c s="36">
        <f>ROUND(G76*H76,6)</f>
      </c>
      <c r="L76" s="38">
        <v>0</v>
      </c>
      <c s="32">
        <f>ROUND(ROUND(L76,2)*ROUND(G76,3),2)</f>
      </c>
      <c s="36" t="s">
        <v>970</v>
      </c>
      <c>
        <f>(M76*21)/100</f>
      </c>
      <c t="s">
        <v>28</v>
      </c>
    </row>
    <row r="77" spans="1:5" ht="12.75">
      <c r="A77" s="35" t="s">
        <v>56</v>
      </c>
      <c r="E77" s="39" t="s">
        <v>5</v>
      </c>
    </row>
    <row r="78" spans="1:5" ht="12.75">
      <c r="A78" s="35" t="s">
        <v>57</v>
      </c>
      <c r="E78" s="40" t="s">
        <v>5</v>
      </c>
    </row>
    <row r="79" spans="1:5" ht="153">
      <c r="A79" t="s">
        <v>58</v>
      </c>
      <c r="E79" s="39" t="s">
        <v>4528</v>
      </c>
    </row>
    <row r="80" spans="1:16" ht="25.5">
      <c r="A80" t="s">
        <v>50</v>
      </c>
      <c s="34" t="s">
        <v>122</v>
      </c>
      <c s="34" t="s">
        <v>1548</v>
      </c>
      <c s="35" t="s">
        <v>5</v>
      </c>
      <c s="6" t="s">
        <v>1549</v>
      </c>
      <c s="36" t="s">
        <v>79</v>
      </c>
      <c s="37">
        <v>2860</v>
      </c>
      <c s="36">
        <v>0</v>
      </c>
      <c s="36">
        <f>ROUND(G80*H80,6)</f>
      </c>
      <c r="L80" s="38">
        <v>0</v>
      </c>
      <c s="32">
        <f>ROUND(ROUND(L80,2)*ROUND(G80,3),2)</f>
      </c>
      <c s="36" t="s">
        <v>970</v>
      </c>
      <c>
        <f>(M80*21)/100</f>
      </c>
      <c t="s">
        <v>28</v>
      </c>
    </row>
    <row r="81" spans="1:5" ht="12.75">
      <c r="A81" s="35" t="s">
        <v>56</v>
      </c>
      <c r="E81" s="39" t="s">
        <v>5</v>
      </c>
    </row>
    <row r="82" spans="1:5" ht="12.75">
      <c r="A82" s="35" t="s">
        <v>57</v>
      </c>
      <c r="E82" s="40" t="s">
        <v>5</v>
      </c>
    </row>
    <row r="83" spans="1:5" ht="114.75">
      <c r="A83" t="s">
        <v>58</v>
      </c>
      <c r="E83" s="39" t="s">
        <v>1421</v>
      </c>
    </row>
    <row r="84" spans="1:16" ht="25.5">
      <c r="A84" t="s">
        <v>50</v>
      </c>
      <c s="34" t="s">
        <v>126</v>
      </c>
      <c s="34" t="s">
        <v>4529</v>
      </c>
      <c s="35" t="s">
        <v>5</v>
      </c>
      <c s="6" t="s">
        <v>4530</v>
      </c>
      <c s="36" t="s">
        <v>79</v>
      </c>
      <c s="37">
        <v>2860</v>
      </c>
      <c s="36">
        <v>0</v>
      </c>
      <c s="36">
        <f>ROUND(G84*H84,6)</f>
      </c>
      <c r="L84" s="38">
        <v>0</v>
      </c>
      <c s="32">
        <f>ROUND(ROUND(L84,2)*ROUND(G84,3),2)</f>
      </c>
      <c s="36" t="s">
        <v>970</v>
      </c>
      <c>
        <f>(M84*21)/100</f>
      </c>
      <c t="s">
        <v>28</v>
      </c>
    </row>
    <row r="85" spans="1:5" ht="12.75">
      <c r="A85" s="35" t="s">
        <v>56</v>
      </c>
      <c r="E85" s="39" t="s">
        <v>5</v>
      </c>
    </row>
    <row r="86" spans="1:5" ht="12.75">
      <c r="A86" s="35" t="s">
        <v>57</v>
      </c>
      <c r="E86" s="40" t="s">
        <v>5</v>
      </c>
    </row>
    <row r="87" spans="1:5" ht="153">
      <c r="A87" t="s">
        <v>58</v>
      </c>
      <c r="E87" s="39" t="s">
        <v>1620</v>
      </c>
    </row>
    <row r="88" spans="1:16" ht="12.75">
      <c r="A88" t="s">
        <v>50</v>
      </c>
      <c s="34" t="s">
        <v>129</v>
      </c>
      <c s="34" t="s">
        <v>535</v>
      </c>
      <c s="35" t="s">
        <v>5</v>
      </c>
      <c s="6" t="s">
        <v>536</v>
      </c>
      <c s="36" t="s">
        <v>537</v>
      </c>
      <c s="37">
        <v>3.888</v>
      </c>
      <c s="36">
        <v>0</v>
      </c>
      <c s="36">
        <f>ROUND(G88*H88,6)</f>
      </c>
      <c r="L88" s="38">
        <v>0</v>
      </c>
      <c s="32">
        <f>ROUND(ROUND(L88,2)*ROUND(G88,3),2)</f>
      </c>
      <c s="36" t="s">
        <v>970</v>
      </c>
      <c>
        <f>(M88*21)/100</f>
      </c>
      <c t="s">
        <v>28</v>
      </c>
    </row>
    <row r="89" spans="1:5" ht="12.75">
      <c r="A89" s="35" t="s">
        <v>56</v>
      </c>
      <c r="E89" s="39" t="s">
        <v>5</v>
      </c>
    </row>
    <row r="90" spans="1:5" ht="12.75">
      <c r="A90" s="35" t="s">
        <v>57</v>
      </c>
      <c r="E90" s="40" t="s">
        <v>5</v>
      </c>
    </row>
    <row r="91" spans="1:5" ht="153">
      <c r="A91" t="s">
        <v>58</v>
      </c>
      <c r="E91" s="39" t="s">
        <v>1418</v>
      </c>
    </row>
    <row r="92" spans="1:16" ht="12.75">
      <c r="A92" t="s">
        <v>50</v>
      </c>
      <c s="34" t="s">
        <v>134</v>
      </c>
      <c s="34" t="s">
        <v>843</v>
      </c>
      <c s="35" t="s">
        <v>5</v>
      </c>
      <c s="6" t="s">
        <v>844</v>
      </c>
      <c s="36" t="s">
        <v>537</v>
      </c>
      <c s="37">
        <v>94.248</v>
      </c>
      <c s="36">
        <v>0</v>
      </c>
      <c s="36">
        <f>ROUND(G92*H92,6)</f>
      </c>
      <c r="L92" s="38">
        <v>0</v>
      </c>
      <c s="32">
        <f>ROUND(ROUND(L92,2)*ROUND(G92,3),2)</f>
      </c>
      <c s="36" t="s">
        <v>970</v>
      </c>
      <c>
        <f>(M92*21)/100</f>
      </c>
      <c t="s">
        <v>28</v>
      </c>
    </row>
    <row r="93" spans="1:5" ht="12.75">
      <c r="A93" s="35" t="s">
        <v>56</v>
      </c>
      <c r="E93" s="39" t="s">
        <v>5</v>
      </c>
    </row>
    <row r="94" spans="1:5" ht="12.75">
      <c r="A94" s="35" t="s">
        <v>57</v>
      </c>
      <c r="E94" s="40" t="s">
        <v>5</v>
      </c>
    </row>
    <row r="95" spans="1:5" ht="153">
      <c r="A95" t="s">
        <v>58</v>
      </c>
      <c r="E95" s="39" t="s">
        <v>1418</v>
      </c>
    </row>
    <row r="96" spans="1:16" ht="12.75">
      <c r="A96" t="s">
        <v>50</v>
      </c>
      <c s="34" t="s">
        <v>137</v>
      </c>
      <c s="34" t="s">
        <v>849</v>
      </c>
      <c s="35" t="s">
        <v>5</v>
      </c>
      <c s="6" t="s">
        <v>850</v>
      </c>
      <c s="36" t="s">
        <v>79</v>
      </c>
      <c s="37">
        <v>2940</v>
      </c>
      <c s="36">
        <v>0</v>
      </c>
      <c s="36">
        <f>ROUND(G96*H96,6)</f>
      </c>
      <c r="L96" s="38">
        <v>0</v>
      </c>
      <c s="32">
        <f>ROUND(ROUND(L96,2)*ROUND(G96,3),2)</f>
      </c>
      <c s="36" t="s">
        <v>970</v>
      </c>
      <c>
        <f>(M96*21)/100</f>
      </c>
      <c t="s">
        <v>28</v>
      </c>
    </row>
    <row r="97" spans="1:5" ht="12.75">
      <c r="A97" s="35" t="s">
        <v>56</v>
      </c>
      <c r="E97" s="39" t="s">
        <v>5</v>
      </c>
    </row>
    <row r="98" spans="1:5" ht="12.75">
      <c r="A98" s="35" t="s">
        <v>57</v>
      </c>
      <c r="E98" s="40" t="s">
        <v>5</v>
      </c>
    </row>
    <row r="99" spans="1:5" ht="114.75">
      <c r="A99" t="s">
        <v>58</v>
      </c>
      <c r="E99" s="39" t="s">
        <v>1419</v>
      </c>
    </row>
    <row r="100" spans="1:16" ht="12.75">
      <c r="A100" t="s">
        <v>50</v>
      </c>
      <c s="34" t="s">
        <v>140</v>
      </c>
      <c s="34" t="s">
        <v>853</v>
      </c>
      <c s="35" t="s">
        <v>5</v>
      </c>
      <c s="6" t="s">
        <v>854</v>
      </c>
      <c s="36" t="s">
        <v>79</v>
      </c>
      <c s="37">
        <v>2940</v>
      </c>
      <c s="36">
        <v>0</v>
      </c>
      <c s="36">
        <f>ROUND(G100*H100,6)</f>
      </c>
      <c r="L100" s="38">
        <v>0</v>
      </c>
      <c s="32">
        <f>ROUND(ROUND(L100,2)*ROUND(G100,3),2)</f>
      </c>
      <c s="36" t="s">
        <v>970</v>
      </c>
      <c>
        <f>(M100*21)/100</f>
      </c>
      <c t="s">
        <v>28</v>
      </c>
    </row>
    <row r="101" spans="1:5" ht="12.75">
      <c r="A101" s="35" t="s">
        <v>56</v>
      </c>
      <c r="E101" s="39" t="s">
        <v>5</v>
      </c>
    </row>
    <row r="102" spans="1:5" ht="12.75">
      <c r="A102" s="35" t="s">
        <v>57</v>
      </c>
      <c r="E102" s="40" t="s">
        <v>5</v>
      </c>
    </row>
    <row r="103" spans="1:5" ht="153">
      <c r="A103" t="s">
        <v>58</v>
      </c>
      <c r="E103" s="39" t="s">
        <v>1620</v>
      </c>
    </row>
    <row r="104" spans="1:16" ht="12.75">
      <c r="A104" t="s">
        <v>50</v>
      </c>
      <c s="34" t="s">
        <v>143</v>
      </c>
      <c s="34" t="s">
        <v>856</v>
      </c>
      <c s="35" t="s">
        <v>5</v>
      </c>
      <c s="6" t="s">
        <v>857</v>
      </c>
      <c s="36" t="s">
        <v>75</v>
      </c>
      <c s="37">
        <v>3</v>
      </c>
      <c s="36">
        <v>0</v>
      </c>
      <c s="36">
        <f>ROUND(G104*H104,6)</f>
      </c>
      <c r="L104" s="38">
        <v>0</v>
      </c>
      <c s="32">
        <f>ROUND(ROUND(L104,2)*ROUND(G104,3),2)</f>
      </c>
      <c s="36" t="s">
        <v>970</v>
      </c>
      <c>
        <f>(M104*21)/100</f>
      </c>
      <c t="s">
        <v>28</v>
      </c>
    </row>
    <row r="105" spans="1:5" ht="12.75">
      <c r="A105" s="35" t="s">
        <v>56</v>
      </c>
      <c r="E105" s="39" t="s">
        <v>5</v>
      </c>
    </row>
    <row r="106" spans="1:5" ht="12.75">
      <c r="A106" s="35" t="s">
        <v>57</v>
      </c>
      <c r="E106" s="40" t="s">
        <v>5</v>
      </c>
    </row>
    <row r="107" spans="1:5" ht="178.5">
      <c r="A107" t="s">
        <v>58</v>
      </c>
      <c r="E107" s="39" t="s">
        <v>1630</v>
      </c>
    </row>
    <row r="108" spans="1:16" ht="12.75">
      <c r="A108" t="s">
        <v>50</v>
      </c>
      <c s="34" t="s">
        <v>147</v>
      </c>
      <c s="34" t="s">
        <v>859</v>
      </c>
      <c s="35" t="s">
        <v>5</v>
      </c>
      <c s="6" t="s">
        <v>860</v>
      </c>
      <c s="36" t="s">
        <v>75</v>
      </c>
      <c s="37">
        <v>3</v>
      </c>
      <c s="36">
        <v>0</v>
      </c>
      <c s="36">
        <f>ROUND(G108*H108,6)</f>
      </c>
      <c r="L108" s="38">
        <v>0</v>
      </c>
      <c s="32">
        <f>ROUND(ROUND(L108,2)*ROUND(G108,3),2)</f>
      </c>
      <c s="36" t="s">
        <v>970</v>
      </c>
      <c>
        <f>(M108*21)/100</f>
      </c>
      <c t="s">
        <v>28</v>
      </c>
    </row>
    <row r="109" spans="1:5" ht="12.75">
      <c r="A109" s="35" t="s">
        <v>56</v>
      </c>
      <c r="E109" s="39" t="s">
        <v>5</v>
      </c>
    </row>
    <row r="110" spans="1:5" ht="12.75">
      <c r="A110" s="35" t="s">
        <v>57</v>
      </c>
      <c r="E110" s="40" t="s">
        <v>5</v>
      </c>
    </row>
    <row r="111" spans="1:5" ht="127.5">
      <c r="A111" t="s">
        <v>58</v>
      </c>
      <c r="E111" s="39" t="s">
        <v>1346</v>
      </c>
    </row>
    <row r="112" spans="1:16" ht="12.75">
      <c r="A112" t="s">
        <v>50</v>
      </c>
      <c s="34" t="s">
        <v>151</v>
      </c>
      <c s="34" t="s">
        <v>1621</v>
      </c>
      <c s="35" t="s">
        <v>5</v>
      </c>
      <c s="6" t="s">
        <v>1622</v>
      </c>
      <c s="36" t="s">
        <v>75</v>
      </c>
      <c s="37">
        <v>3</v>
      </c>
      <c s="36">
        <v>0</v>
      </c>
      <c s="36">
        <f>ROUND(G112*H112,6)</f>
      </c>
      <c r="L112" s="38">
        <v>0</v>
      </c>
      <c s="32">
        <f>ROUND(ROUND(L112,2)*ROUND(G112,3),2)</f>
      </c>
      <c s="36" t="s">
        <v>970</v>
      </c>
      <c>
        <f>(M112*21)/100</f>
      </c>
      <c t="s">
        <v>28</v>
      </c>
    </row>
    <row r="113" spans="1:5" ht="12.75">
      <c r="A113" s="35" t="s">
        <v>56</v>
      </c>
      <c r="E113" s="39" t="s">
        <v>5</v>
      </c>
    </row>
    <row r="114" spans="1:5" ht="12.75">
      <c r="A114" s="35" t="s">
        <v>57</v>
      </c>
      <c r="E114" s="40" t="s">
        <v>5</v>
      </c>
    </row>
    <row r="115" spans="1:5" ht="153">
      <c r="A115" t="s">
        <v>58</v>
      </c>
      <c r="E115" s="39" t="s">
        <v>1309</v>
      </c>
    </row>
    <row r="116" spans="1:16" ht="12.75">
      <c r="A116" t="s">
        <v>50</v>
      </c>
      <c s="34" t="s">
        <v>155</v>
      </c>
      <c s="34" t="s">
        <v>735</v>
      </c>
      <c s="35" t="s">
        <v>5</v>
      </c>
      <c s="6" t="s">
        <v>736</v>
      </c>
      <c s="36" t="s">
        <v>79</v>
      </c>
      <c s="37">
        <v>263</v>
      </c>
      <c s="36">
        <v>0</v>
      </c>
      <c s="36">
        <f>ROUND(G116*H116,6)</f>
      </c>
      <c r="L116" s="38">
        <v>0</v>
      </c>
      <c s="32">
        <f>ROUND(ROUND(L116,2)*ROUND(G116,3),2)</f>
      </c>
      <c s="36" t="s">
        <v>970</v>
      </c>
      <c>
        <f>(M116*21)/100</f>
      </c>
      <c t="s">
        <v>28</v>
      </c>
    </row>
    <row r="117" spans="1:5" ht="12.75">
      <c r="A117" s="35" t="s">
        <v>56</v>
      </c>
      <c r="E117" s="39" t="s">
        <v>5</v>
      </c>
    </row>
    <row r="118" spans="1:5" ht="12.75">
      <c r="A118" s="35" t="s">
        <v>57</v>
      </c>
      <c r="E118" s="40" t="s">
        <v>5</v>
      </c>
    </row>
    <row r="119" spans="1:5" ht="153">
      <c r="A119" t="s">
        <v>58</v>
      </c>
      <c r="E119" s="39" t="s">
        <v>1420</v>
      </c>
    </row>
    <row r="120" spans="1:16" ht="12.75">
      <c r="A120" t="s">
        <v>50</v>
      </c>
      <c s="34" t="s">
        <v>158</v>
      </c>
      <c s="34" t="s">
        <v>738</v>
      </c>
      <c s="35" t="s">
        <v>5</v>
      </c>
      <c s="6" t="s">
        <v>739</v>
      </c>
      <c s="36" t="s">
        <v>79</v>
      </c>
      <c s="37">
        <v>263</v>
      </c>
      <c s="36">
        <v>0</v>
      </c>
      <c s="36">
        <f>ROUND(G120*H120,6)</f>
      </c>
      <c r="L120" s="38">
        <v>0</v>
      </c>
      <c s="32">
        <f>ROUND(ROUND(L120,2)*ROUND(G120,3),2)</f>
      </c>
      <c s="36" t="s">
        <v>970</v>
      </c>
      <c>
        <f>(M120*21)/100</f>
      </c>
      <c t="s">
        <v>28</v>
      </c>
    </row>
    <row r="121" spans="1:5" ht="12.75">
      <c r="A121" s="35" t="s">
        <v>56</v>
      </c>
      <c r="E121" s="39" t="s">
        <v>5</v>
      </c>
    </row>
    <row r="122" spans="1:5" ht="12.75">
      <c r="A122" s="35" t="s">
        <v>57</v>
      </c>
      <c r="E122" s="40" t="s">
        <v>5</v>
      </c>
    </row>
    <row r="123" spans="1:5" ht="114.75">
      <c r="A123" t="s">
        <v>58</v>
      </c>
      <c r="E123" s="39" t="s">
        <v>1421</v>
      </c>
    </row>
    <row r="124" spans="1:16" ht="12.75">
      <c r="A124" t="s">
        <v>50</v>
      </c>
      <c s="34" t="s">
        <v>162</v>
      </c>
      <c s="34" t="s">
        <v>864</v>
      </c>
      <c s="35" t="s">
        <v>5</v>
      </c>
      <c s="6" t="s">
        <v>865</v>
      </c>
      <c s="36" t="s">
        <v>79</v>
      </c>
      <c s="37">
        <v>263</v>
      </c>
      <c s="36">
        <v>0</v>
      </c>
      <c s="36">
        <f>ROUND(G124*H124,6)</f>
      </c>
      <c r="L124" s="38">
        <v>0</v>
      </c>
      <c s="32">
        <f>ROUND(ROUND(L124,2)*ROUND(G124,3),2)</f>
      </c>
      <c s="36" t="s">
        <v>970</v>
      </c>
      <c>
        <f>(M124*21)/100</f>
      </c>
      <c t="s">
        <v>28</v>
      </c>
    </row>
    <row r="125" spans="1:5" ht="12.75">
      <c r="A125" s="35" t="s">
        <v>56</v>
      </c>
      <c r="E125" s="39" t="s">
        <v>5</v>
      </c>
    </row>
    <row r="126" spans="1:5" ht="12.75">
      <c r="A126" s="35" t="s">
        <v>57</v>
      </c>
      <c r="E126" s="40" t="s">
        <v>5</v>
      </c>
    </row>
    <row r="127" spans="1:5" ht="153">
      <c r="A127" t="s">
        <v>58</v>
      </c>
      <c r="E127" s="39" t="s">
        <v>1620</v>
      </c>
    </row>
    <row r="128" spans="1:16" ht="12.75">
      <c r="A128" t="s">
        <v>50</v>
      </c>
      <c s="34" t="s">
        <v>165</v>
      </c>
      <c s="34" t="s">
        <v>741</v>
      </c>
      <c s="35" t="s">
        <v>5</v>
      </c>
      <c s="6" t="s">
        <v>742</v>
      </c>
      <c s="36" t="s">
        <v>743</v>
      </c>
      <c s="37">
        <v>1</v>
      </c>
      <c s="36">
        <v>0</v>
      </c>
      <c s="36">
        <f>ROUND(G128*H128,6)</f>
      </c>
      <c r="L128" s="38">
        <v>0</v>
      </c>
      <c s="32">
        <f>ROUND(ROUND(L128,2)*ROUND(G128,3),2)</f>
      </c>
      <c s="36" t="s">
        <v>970</v>
      </c>
      <c>
        <f>(M128*21)/100</f>
      </c>
      <c t="s">
        <v>28</v>
      </c>
    </row>
    <row r="129" spans="1:5" ht="12.75">
      <c r="A129" s="35" t="s">
        <v>56</v>
      </c>
      <c r="E129" s="39" t="s">
        <v>5</v>
      </c>
    </row>
    <row r="130" spans="1:5" ht="12.75">
      <c r="A130" s="35" t="s">
        <v>57</v>
      </c>
      <c r="E130" s="40" t="s">
        <v>5</v>
      </c>
    </row>
    <row r="131" spans="1:5" ht="127.5">
      <c r="A131" t="s">
        <v>58</v>
      </c>
      <c r="E131" s="39" t="s">
        <v>1422</v>
      </c>
    </row>
    <row r="132" spans="1:16" ht="12.75">
      <c r="A132" t="s">
        <v>50</v>
      </c>
      <c s="34" t="s">
        <v>169</v>
      </c>
      <c s="34" t="s">
        <v>745</v>
      </c>
      <c s="35" t="s">
        <v>5</v>
      </c>
      <c s="6" t="s">
        <v>746</v>
      </c>
      <c s="36" t="s">
        <v>79</v>
      </c>
      <c s="37">
        <v>263</v>
      </c>
      <c s="36">
        <v>0</v>
      </c>
      <c s="36">
        <f>ROUND(G132*H132,6)</f>
      </c>
      <c r="L132" s="38">
        <v>0</v>
      </c>
      <c s="32">
        <f>ROUND(ROUND(L132,2)*ROUND(G132,3),2)</f>
      </c>
      <c s="36" t="s">
        <v>970</v>
      </c>
      <c>
        <f>(M132*21)/100</f>
      </c>
      <c t="s">
        <v>28</v>
      </c>
    </row>
    <row r="133" spans="1:5" ht="12.75">
      <c r="A133" s="35" t="s">
        <v>56</v>
      </c>
      <c r="E133" s="39" t="s">
        <v>5</v>
      </c>
    </row>
    <row r="134" spans="1:5" ht="12.75">
      <c r="A134" s="35" t="s">
        <v>57</v>
      </c>
      <c r="E134" s="40" t="s">
        <v>5</v>
      </c>
    </row>
    <row r="135" spans="1:5" ht="127.5">
      <c r="A135" t="s">
        <v>58</v>
      </c>
      <c r="E135" s="39" t="s">
        <v>1423</v>
      </c>
    </row>
    <row r="136" spans="1:16" ht="12.75">
      <c r="A136" t="s">
        <v>50</v>
      </c>
      <c s="34" t="s">
        <v>173</v>
      </c>
      <c s="34" t="s">
        <v>872</v>
      </c>
      <c s="35" t="s">
        <v>5</v>
      </c>
      <c s="6" t="s">
        <v>873</v>
      </c>
      <c s="36" t="s">
        <v>75</v>
      </c>
      <c s="37">
        <v>2</v>
      </c>
      <c s="36">
        <v>0</v>
      </c>
      <c s="36">
        <f>ROUND(G136*H136,6)</f>
      </c>
      <c r="L136" s="38">
        <v>0</v>
      </c>
      <c s="32">
        <f>ROUND(ROUND(L136,2)*ROUND(G136,3),2)</f>
      </c>
      <c s="36" t="s">
        <v>970</v>
      </c>
      <c>
        <f>(M136*21)/100</f>
      </c>
      <c t="s">
        <v>28</v>
      </c>
    </row>
    <row r="137" spans="1:5" ht="12.75">
      <c r="A137" s="35" t="s">
        <v>56</v>
      </c>
      <c r="E137" s="39" t="s">
        <v>5</v>
      </c>
    </row>
    <row r="138" spans="1:5" ht="12.75">
      <c r="A138" s="35" t="s">
        <v>57</v>
      </c>
      <c r="E138" s="40" t="s">
        <v>5</v>
      </c>
    </row>
    <row r="139" spans="1:5" ht="178.5">
      <c r="A139" t="s">
        <v>58</v>
      </c>
      <c r="E139" s="39" t="s">
        <v>1630</v>
      </c>
    </row>
    <row r="140" spans="1:16" ht="12.75">
      <c r="A140" t="s">
        <v>50</v>
      </c>
      <c s="34" t="s">
        <v>177</v>
      </c>
      <c s="34" t="s">
        <v>874</v>
      </c>
      <c s="35" t="s">
        <v>5</v>
      </c>
      <c s="6" t="s">
        <v>875</v>
      </c>
      <c s="36" t="s">
        <v>75</v>
      </c>
      <c s="37">
        <v>2</v>
      </c>
      <c s="36">
        <v>0</v>
      </c>
      <c s="36">
        <f>ROUND(G140*H140,6)</f>
      </c>
      <c r="L140" s="38">
        <v>0</v>
      </c>
      <c s="32">
        <f>ROUND(ROUND(L140,2)*ROUND(G140,3),2)</f>
      </c>
      <c s="36" t="s">
        <v>970</v>
      </c>
      <c>
        <f>(M140*21)/100</f>
      </c>
      <c t="s">
        <v>28</v>
      </c>
    </row>
    <row r="141" spans="1:5" ht="12.75">
      <c r="A141" s="35" t="s">
        <v>56</v>
      </c>
      <c r="E141" s="39" t="s">
        <v>5</v>
      </c>
    </row>
    <row r="142" spans="1:5" ht="12.75">
      <c r="A142" s="35" t="s">
        <v>57</v>
      </c>
      <c r="E142" s="40" t="s">
        <v>5</v>
      </c>
    </row>
    <row r="143" spans="1:5" ht="127.5">
      <c r="A143" t="s">
        <v>58</v>
      </c>
      <c r="E143" s="39" t="s">
        <v>1346</v>
      </c>
    </row>
    <row r="144" spans="1:16" ht="12.75">
      <c r="A144" t="s">
        <v>50</v>
      </c>
      <c s="34" t="s">
        <v>181</v>
      </c>
      <c s="34" t="s">
        <v>4531</v>
      </c>
      <c s="35" t="s">
        <v>5</v>
      </c>
      <c s="6" t="s">
        <v>4532</v>
      </c>
      <c s="36" t="s">
        <v>75</v>
      </c>
      <c s="37">
        <v>2</v>
      </c>
      <c s="36">
        <v>0</v>
      </c>
      <c s="36">
        <f>ROUND(G144*H144,6)</f>
      </c>
      <c r="L144" s="38">
        <v>0</v>
      </c>
      <c s="32">
        <f>ROUND(ROUND(L144,2)*ROUND(G144,3),2)</f>
      </c>
      <c s="36" t="s">
        <v>970</v>
      </c>
      <c>
        <f>(M144*21)/100</f>
      </c>
      <c t="s">
        <v>28</v>
      </c>
    </row>
    <row r="145" spans="1:5" ht="12.75">
      <c r="A145" s="35" t="s">
        <v>56</v>
      </c>
      <c r="E145" s="39" t="s">
        <v>5</v>
      </c>
    </row>
    <row r="146" spans="1:5" ht="12.75">
      <c r="A146" s="35" t="s">
        <v>57</v>
      </c>
      <c r="E146" s="40" t="s">
        <v>5</v>
      </c>
    </row>
    <row r="147" spans="1:5" ht="153">
      <c r="A147" t="s">
        <v>58</v>
      </c>
      <c r="E147" s="39" t="s">
        <v>1309</v>
      </c>
    </row>
    <row r="148" spans="1:16" ht="12.75">
      <c r="A148" t="s">
        <v>50</v>
      </c>
      <c s="34" t="s">
        <v>185</v>
      </c>
      <c s="34" t="s">
        <v>876</v>
      </c>
      <c s="35" t="s">
        <v>5</v>
      </c>
      <c s="6" t="s">
        <v>877</v>
      </c>
      <c s="36" t="s">
        <v>75</v>
      </c>
      <c s="37">
        <v>1</v>
      </c>
      <c s="36">
        <v>0</v>
      </c>
      <c s="36">
        <f>ROUND(G148*H148,6)</f>
      </c>
      <c r="L148" s="38">
        <v>0</v>
      </c>
      <c s="32">
        <f>ROUND(ROUND(L148,2)*ROUND(G148,3),2)</f>
      </c>
      <c s="36" t="s">
        <v>970</v>
      </c>
      <c>
        <f>(M148*21)/100</f>
      </c>
      <c t="s">
        <v>28</v>
      </c>
    </row>
    <row r="149" spans="1:5" ht="12.75">
      <c r="A149" s="35" t="s">
        <v>56</v>
      </c>
      <c r="E149" s="39" t="s">
        <v>5</v>
      </c>
    </row>
    <row r="150" spans="1:5" ht="12.75">
      <c r="A150" s="35" t="s">
        <v>57</v>
      </c>
      <c r="E150" s="40" t="s">
        <v>5</v>
      </c>
    </row>
    <row r="151" spans="1:5" ht="178.5">
      <c r="A151" t="s">
        <v>58</v>
      </c>
      <c r="E151" s="39" t="s">
        <v>1630</v>
      </c>
    </row>
    <row r="152" spans="1:16" ht="12.75">
      <c r="A152" t="s">
        <v>50</v>
      </c>
      <c s="34" t="s">
        <v>682</v>
      </c>
      <c s="34" t="s">
        <v>878</v>
      </c>
      <c s="35" t="s">
        <v>5</v>
      </c>
      <c s="6" t="s">
        <v>879</v>
      </c>
      <c s="36" t="s">
        <v>75</v>
      </c>
      <c s="37">
        <v>1</v>
      </c>
      <c s="36">
        <v>0</v>
      </c>
      <c s="36">
        <f>ROUND(G152*H152,6)</f>
      </c>
      <c r="L152" s="38">
        <v>0</v>
      </c>
      <c s="32">
        <f>ROUND(ROUND(L152,2)*ROUND(G152,3),2)</f>
      </c>
      <c s="36" t="s">
        <v>970</v>
      </c>
      <c>
        <f>(M152*21)/100</f>
      </c>
      <c t="s">
        <v>28</v>
      </c>
    </row>
    <row r="153" spans="1:5" ht="12.75">
      <c r="A153" s="35" t="s">
        <v>56</v>
      </c>
      <c r="E153" s="39" t="s">
        <v>5</v>
      </c>
    </row>
    <row r="154" spans="1:5" ht="12.75">
      <c r="A154" s="35" t="s">
        <v>57</v>
      </c>
      <c r="E154" s="40" t="s">
        <v>5</v>
      </c>
    </row>
    <row r="155" spans="1:5" ht="127.5">
      <c r="A155" t="s">
        <v>58</v>
      </c>
      <c r="E155" s="39" t="s">
        <v>1346</v>
      </c>
    </row>
    <row r="156" spans="1:16" ht="12.75">
      <c r="A156" t="s">
        <v>50</v>
      </c>
      <c s="34" t="s">
        <v>686</v>
      </c>
      <c s="34" t="s">
        <v>4533</v>
      </c>
      <c s="35" t="s">
        <v>5</v>
      </c>
      <c s="6" t="s">
        <v>4534</v>
      </c>
      <c s="36" t="s">
        <v>75</v>
      </c>
      <c s="37">
        <v>1</v>
      </c>
      <c s="36">
        <v>0</v>
      </c>
      <c s="36">
        <f>ROUND(G156*H156,6)</f>
      </c>
      <c r="L156" s="38">
        <v>0</v>
      </c>
      <c s="32">
        <f>ROUND(ROUND(L156,2)*ROUND(G156,3),2)</f>
      </c>
      <c s="36" t="s">
        <v>970</v>
      </c>
      <c>
        <f>(M156*21)/100</f>
      </c>
      <c t="s">
        <v>28</v>
      </c>
    </row>
    <row r="157" spans="1:5" ht="12.75">
      <c r="A157" s="35" t="s">
        <v>56</v>
      </c>
      <c r="E157" s="39" t="s">
        <v>5</v>
      </c>
    </row>
    <row r="158" spans="1:5" ht="12.75">
      <c r="A158" s="35" t="s">
        <v>57</v>
      </c>
      <c r="E158" s="40" t="s">
        <v>5</v>
      </c>
    </row>
    <row r="159" spans="1:5" ht="153">
      <c r="A159" t="s">
        <v>58</v>
      </c>
      <c r="E159" s="39" t="s">
        <v>1309</v>
      </c>
    </row>
    <row r="160" spans="1:16" ht="12.75">
      <c r="A160" t="s">
        <v>50</v>
      </c>
      <c s="34" t="s">
        <v>189</v>
      </c>
      <c s="34" t="s">
        <v>1635</v>
      </c>
      <c s="35" t="s">
        <v>5</v>
      </c>
      <c s="6" t="s">
        <v>1636</v>
      </c>
      <c s="36" t="s">
        <v>75</v>
      </c>
      <c s="37">
        <v>2</v>
      </c>
      <c s="36">
        <v>0</v>
      </c>
      <c s="36">
        <f>ROUND(G160*H160,6)</f>
      </c>
      <c r="L160" s="38">
        <v>0</v>
      </c>
      <c s="32">
        <f>ROUND(ROUND(L160,2)*ROUND(G160,3),2)</f>
      </c>
      <c s="36" t="s">
        <v>970</v>
      </c>
      <c>
        <f>(M160*21)/100</f>
      </c>
      <c t="s">
        <v>28</v>
      </c>
    </row>
    <row r="161" spans="1:5" ht="12.75">
      <c r="A161" s="35" t="s">
        <v>56</v>
      </c>
      <c r="E161" s="39" t="s">
        <v>5</v>
      </c>
    </row>
    <row r="162" spans="1:5" ht="12.75">
      <c r="A162" s="35" t="s">
        <v>57</v>
      </c>
      <c r="E162" s="40" t="s">
        <v>5</v>
      </c>
    </row>
    <row r="163" spans="1:5" ht="178.5">
      <c r="A163" t="s">
        <v>58</v>
      </c>
      <c r="E163" s="39" t="s">
        <v>1630</v>
      </c>
    </row>
    <row r="164" spans="1:16" ht="12.75">
      <c r="A164" t="s">
        <v>50</v>
      </c>
      <c s="34" t="s">
        <v>193</v>
      </c>
      <c s="34" t="s">
        <v>1638</v>
      </c>
      <c s="35" t="s">
        <v>5</v>
      </c>
      <c s="6" t="s">
        <v>1639</v>
      </c>
      <c s="36" t="s">
        <v>75</v>
      </c>
      <c s="37">
        <v>2</v>
      </c>
      <c s="36">
        <v>0</v>
      </c>
      <c s="36">
        <f>ROUND(G164*H164,6)</f>
      </c>
      <c r="L164" s="38">
        <v>0</v>
      </c>
      <c s="32">
        <f>ROUND(ROUND(L164,2)*ROUND(G164,3),2)</f>
      </c>
      <c s="36" t="s">
        <v>970</v>
      </c>
      <c>
        <f>(M164*21)/100</f>
      </c>
      <c t="s">
        <v>28</v>
      </c>
    </row>
    <row r="165" spans="1:5" ht="12.75">
      <c r="A165" s="35" t="s">
        <v>56</v>
      </c>
      <c r="E165" s="39" t="s">
        <v>5</v>
      </c>
    </row>
    <row r="166" spans="1:5" ht="12.75">
      <c r="A166" s="35" t="s">
        <v>57</v>
      </c>
      <c r="E166" s="40" t="s">
        <v>5</v>
      </c>
    </row>
    <row r="167" spans="1:5" ht="127.5">
      <c r="A167" t="s">
        <v>58</v>
      </c>
      <c r="E167" s="39" t="s">
        <v>1346</v>
      </c>
    </row>
    <row r="168" spans="1:16" ht="12.75">
      <c r="A168" t="s">
        <v>50</v>
      </c>
      <c s="34" t="s">
        <v>197</v>
      </c>
      <c s="34" t="s">
        <v>1640</v>
      </c>
      <c s="35" t="s">
        <v>5</v>
      </c>
      <c s="6" t="s">
        <v>1641</v>
      </c>
      <c s="36" t="s">
        <v>75</v>
      </c>
      <c s="37">
        <v>2</v>
      </c>
      <c s="36">
        <v>0</v>
      </c>
      <c s="36">
        <f>ROUND(G168*H168,6)</f>
      </c>
      <c r="L168" s="38">
        <v>0</v>
      </c>
      <c s="32">
        <f>ROUND(ROUND(L168,2)*ROUND(G168,3),2)</f>
      </c>
      <c s="36" t="s">
        <v>970</v>
      </c>
      <c>
        <f>(M168*21)/100</f>
      </c>
      <c t="s">
        <v>28</v>
      </c>
    </row>
    <row r="169" spans="1:5" ht="12.75">
      <c r="A169" s="35" t="s">
        <v>56</v>
      </c>
      <c r="E169" s="39" t="s">
        <v>5</v>
      </c>
    </row>
    <row r="170" spans="1:5" ht="12.75">
      <c r="A170" s="35" t="s">
        <v>57</v>
      </c>
      <c r="E170" s="40" t="s">
        <v>5</v>
      </c>
    </row>
    <row r="171" spans="1:5" ht="153">
      <c r="A171" t="s">
        <v>58</v>
      </c>
      <c r="E171" s="39" t="s">
        <v>1309</v>
      </c>
    </row>
    <row r="172" spans="1:16" ht="12.75">
      <c r="A172" t="s">
        <v>50</v>
      </c>
      <c s="34" t="s">
        <v>201</v>
      </c>
      <c s="34" t="s">
        <v>1642</v>
      </c>
      <c s="35" t="s">
        <v>5</v>
      </c>
      <c s="6" t="s">
        <v>1643</v>
      </c>
      <c s="36" t="s">
        <v>75</v>
      </c>
      <c s="37">
        <v>6</v>
      </c>
      <c s="36">
        <v>0</v>
      </c>
      <c s="36">
        <f>ROUND(G172*H172,6)</f>
      </c>
      <c r="L172" s="38">
        <v>0</v>
      </c>
      <c s="32">
        <f>ROUND(ROUND(L172,2)*ROUND(G172,3),2)</f>
      </c>
      <c s="36" t="s">
        <v>970</v>
      </c>
      <c>
        <f>(M172*21)/100</f>
      </c>
      <c t="s">
        <v>28</v>
      </c>
    </row>
    <row r="173" spans="1:5" ht="12.75">
      <c r="A173" s="35" t="s">
        <v>56</v>
      </c>
      <c r="E173" s="39" t="s">
        <v>5</v>
      </c>
    </row>
    <row r="174" spans="1:5" ht="12.75">
      <c r="A174" s="35" t="s">
        <v>57</v>
      </c>
      <c r="E174" s="40" t="s">
        <v>5</v>
      </c>
    </row>
    <row r="175" spans="1:5" ht="178.5">
      <c r="A175" t="s">
        <v>58</v>
      </c>
      <c r="E175" s="39" t="s">
        <v>1630</v>
      </c>
    </row>
    <row r="176" spans="1:16" ht="25.5">
      <c r="A176" t="s">
        <v>50</v>
      </c>
      <c s="34" t="s">
        <v>205</v>
      </c>
      <c s="34" t="s">
        <v>1645</v>
      </c>
      <c s="35" t="s">
        <v>5</v>
      </c>
      <c s="6" t="s">
        <v>1646</v>
      </c>
      <c s="36" t="s">
        <v>75</v>
      </c>
      <c s="37">
        <v>6</v>
      </c>
      <c s="36">
        <v>0</v>
      </c>
      <c s="36">
        <f>ROUND(G176*H176,6)</f>
      </c>
      <c r="L176" s="38">
        <v>0</v>
      </c>
      <c s="32">
        <f>ROUND(ROUND(L176,2)*ROUND(G176,3),2)</f>
      </c>
      <c s="36" t="s">
        <v>970</v>
      </c>
      <c>
        <f>(M176*21)/100</f>
      </c>
      <c t="s">
        <v>28</v>
      </c>
    </row>
    <row r="177" spans="1:5" ht="12.75">
      <c r="A177" s="35" t="s">
        <v>56</v>
      </c>
      <c r="E177" s="39" t="s">
        <v>5</v>
      </c>
    </row>
    <row r="178" spans="1:5" ht="12.75">
      <c r="A178" s="35" t="s">
        <v>57</v>
      </c>
      <c r="E178" s="40" t="s">
        <v>5</v>
      </c>
    </row>
    <row r="179" spans="1:5" ht="127.5">
      <c r="A179" t="s">
        <v>58</v>
      </c>
      <c r="E179" s="39" t="s">
        <v>1346</v>
      </c>
    </row>
    <row r="180" spans="1:16" ht="25.5">
      <c r="A180" t="s">
        <v>50</v>
      </c>
      <c s="34" t="s">
        <v>209</v>
      </c>
      <c s="34" t="s">
        <v>4535</v>
      </c>
      <c s="35" t="s">
        <v>5</v>
      </c>
      <c s="6" t="s">
        <v>4536</v>
      </c>
      <c s="36" t="s">
        <v>75</v>
      </c>
      <c s="37">
        <v>6</v>
      </c>
      <c s="36">
        <v>0</v>
      </c>
      <c s="36">
        <f>ROUND(G180*H180,6)</f>
      </c>
      <c r="L180" s="38">
        <v>0</v>
      </c>
      <c s="32">
        <f>ROUND(ROUND(L180,2)*ROUND(G180,3),2)</f>
      </c>
      <c s="36" t="s">
        <v>970</v>
      </c>
      <c>
        <f>(M180*21)/100</f>
      </c>
      <c t="s">
        <v>28</v>
      </c>
    </row>
    <row r="181" spans="1:5" ht="12.75">
      <c r="A181" s="35" t="s">
        <v>56</v>
      </c>
      <c r="E181" s="39" t="s">
        <v>5</v>
      </c>
    </row>
    <row r="182" spans="1:5" ht="12.75">
      <c r="A182" s="35" t="s">
        <v>57</v>
      </c>
      <c r="E182" s="40" t="s">
        <v>5</v>
      </c>
    </row>
    <row r="183" spans="1:5" ht="153">
      <c r="A183" t="s">
        <v>58</v>
      </c>
      <c r="E183" s="39" t="s">
        <v>1309</v>
      </c>
    </row>
    <row r="184" spans="1:16" ht="12.75">
      <c r="A184" t="s">
        <v>50</v>
      </c>
      <c s="34" t="s">
        <v>213</v>
      </c>
      <c s="34" t="s">
        <v>885</v>
      </c>
      <c s="35" t="s">
        <v>5</v>
      </c>
      <c s="6" t="s">
        <v>886</v>
      </c>
      <c s="36" t="s">
        <v>75</v>
      </c>
      <c s="37">
        <v>1</v>
      </c>
      <c s="36">
        <v>0</v>
      </c>
      <c s="36">
        <f>ROUND(G184*H184,6)</f>
      </c>
      <c r="L184" s="38">
        <v>0</v>
      </c>
      <c s="32">
        <f>ROUND(ROUND(L184,2)*ROUND(G184,3),2)</f>
      </c>
      <c s="36" t="s">
        <v>970</v>
      </c>
      <c>
        <f>(M184*21)/100</f>
      </c>
      <c t="s">
        <v>28</v>
      </c>
    </row>
    <row r="185" spans="1:5" ht="12.75">
      <c r="A185" s="35" t="s">
        <v>56</v>
      </c>
      <c r="E185" s="39" t="s">
        <v>5</v>
      </c>
    </row>
    <row r="186" spans="1:5" ht="12.75">
      <c r="A186" s="35" t="s">
        <v>57</v>
      </c>
      <c r="E186" s="40" t="s">
        <v>5</v>
      </c>
    </row>
    <row r="187" spans="1:5" ht="114.75">
      <c r="A187" t="s">
        <v>58</v>
      </c>
      <c r="E187" s="39" t="s">
        <v>1327</v>
      </c>
    </row>
    <row r="188" spans="1:16" ht="12.75">
      <c r="A188" t="s">
        <v>50</v>
      </c>
      <c s="34" t="s">
        <v>218</v>
      </c>
      <c s="34" t="s">
        <v>751</v>
      </c>
      <c s="35" t="s">
        <v>5</v>
      </c>
      <c s="6" t="s">
        <v>752</v>
      </c>
      <c s="36" t="s">
        <v>75</v>
      </c>
      <c s="37">
        <v>1</v>
      </c>
      <c s="36">
        <v>0</v>
      </c>
      <c s="36">
        <f>ROUND(G188*H188,6)</f>
      </c>
      <c r="L188" s="38">
        <v>0</v>
      </c>
      <c s="32">
        <f>ROUND(ROUND(L188,2)*ROUND(G188,3),2)</f>
      </c>
      <c s="36" t="s">
        <v>970</v>
      </c>
      <c>
        <f>(M188*21)/100</f>
      </c>
      <c t="s">
        <v>28</v>
      </c>
    </row>
    <row r="189" spans="1:5" ht="12.75">
      <c r="A189" s="35" t="s">
        <v>56</v>
      </c>
      <c r="E189" s="39" t="s">
        <v>5</v>
      </c>
    </row>
    <row r="190" spans="1:5" ht="12.75">
      <c r="A190" s="35" t="s">
        <v>57</v>
      </c>
      <c r="E190" s="40" t="s">
        <v>5</v>
      </c>
    </row>
    <row r="191" spans="1:5" ht="127.5">
      <c r="A191" t="s">
        <v>58</v>
      </c>
      <c r="E191" s="39" t="s">
        <v>1346</v>
      </c>
    </row>
    <row r="192" spans="1:16" ht="12.75">
      <c r="A192" t="s">
        <v>50</v>
      </c>
      <c s="34" t="s">
        <v>222</v>
      </c>
      <c s="34" t="s">
        <v>4537</v>
      </c>
      <c s="35" t="s">
        <v>5</v>
      </c>
      <c s="6" t="s">
        <v>4538</v>
      </c>
      <c s="36" t="s">
        <v>75</v>
      </c>
      <c s="37">
        <v>1</v>
      </c>
      <c s="36">
        <v>0</v>
      </c>
      <c s="36">
        <f>ROUND(G192*H192,6)</f>
      </c>
      <c r="L192" s="38">
        <v>0</v>
      </c>
      <c s="32">
        <f>ROUND(ROUND(L192,2)*ROUND(G192,3),2)</f>
      </c>
      <c s="36" t="s">
        <v>970</v>
      </c>
      <c>
        <f>(M192*21)/100</f>
      </c>
      <c t="s">
        <v>28</v>
      </c>
    </row>
    <row r="193" spans="1:5" ht="12.75">
      <c r="A193" s="35" t="s">
        <v>56</v>
      </c>
      <c r="E193" s="39" t="s">
        <v>5</v>
      </c>
    </row>
    <row r="194" spans="1:5" ht="12.75">
      <c r="A194" s="35" t="s">
        <v>57</v>
      </c>
      <c r="E194" s="40" t="s">
        <v>5</v>
      </c>
    </row>
    <row r="195" spans="1:5" ht="153">
      <c r="A195" t="s">
        <v>58</v>
      </c>
      <c r="E195" s="39" t="s">
        <v>1309</v>
      </c>
    </row>
    <row r="196" spans="1:16" ht="12.75">
      <c r="A196" t="s">
        <v>50</v>
      </c>
      <c s="34" t="s">
        <v>226</v>
      </c>
      <c s="34" t="s">
        <v>893</v>
      </c>
      <c s="35" t="s">
        <v>5</v>
      </c>
      <c s="6" t="s">
        <v>894</v>
      </c>
      <c s="36" t="s">
        <v>75</v>
      </c>
      <c s="37">
        <v>15</v>
      </c>
      <c s="36">
        <v>0</v>
      </c>
      <c s="36">
        <f>ROUND(G196*H196,6)</f>
      </c>
      <c r="L196" s="38">
        <v>0</v>
      </c>
      <c s="32">
        <f>ROUND(ROUND(L196,2)*ROUND(G196,3),2)</f>
      </c>
      <c s="36" t="s">
        <v>970</v>
      </c>
      <c>
        <f>(M196*21)/100</f>
      </c>
      <c t="s">
        <v>28</v>
      </c>
    </row>
    <row r="197" spans="1:5" ht="12.75">
      <c r="A197" s="35" t="s">
        <v>56</v>
      </c>
      <c r="E197" s="39" t="s">
        <v>5</v>
      </c>
    </row>
    <row r="198" spans="1:5" ht="12.75">
      <c r="A198" s="35" t="s">
        <v>57</v>
      </c>
      <c r="E198" s="40" t="s">
        <v>5</v>
      </c>
    </row>
    <row r="199" spans="1:5" ht="178.5">
      <c r="A199" t="s">
        <v>58</v>
      </c>
      <c r="E199" s="39" t="s">
        <v>1630</v>
      </c>
    </row>
    <row r="200" spans="1:16" ht="12.75">
      <c r="A200" t="s">
        <v>50</v>
      </c>
      <c s="34" t="s">
        <v>230</v>
      </c>
      <c s="34" t="s">
        <v>895</v>
      </c>
      <c s="35" t="s">
        <v>5</v>
      </c>
      <c s="6" t="s">
        <v>896</v>
      </c>
      <c s="36" t="s">
        <v>75</v>
      </c>
      <c s="37">
        <v>15</v>
      </c>
      <c s="36">
        <v>0</v>
      </c>
      <c s="36">
        <f>ROUND(G200*H200,6)</f>
      </c>
      <c r="L200" s="38">
        <v>0</v>
      </c>
      <c s="32">
        <f>ROUND(ROUND(L200,2)*ROUND(G200,3),2)</f>
      </c>
      <c s="36" t="s">
        <v>970</v>
      </c>
      <c>
        <f>(M200*21)/100</f>
      </c>
      <c t="s">
        <v>28</v>
      </c>
    </row>
    <row r="201" spans="1:5" ht="12.75">
      <c r="A201" s="35" t="s">
        <v>56</v>
      </c>
      <c r="E201" s="39" t="s">
        <v>5</v>
      </c>
    </row>
    <row r="202" spans="1:5" ht="12.75">
      <c r="A202" s="35" t="s">
        <v>57</v>
      </c>
      <c r="E202" s="40" t="s">
        <v>5</v>
      </c>
    </row>
    <row r="203" spans="1:5" ht="127.5">
      <c r="A203" t="s">
        <v>58</v>
      </c>
      <c r="E203" s="39" t="s">
        <v>1346</v>
      </c>
    </row>
    <row r="204" spans="1:16" ht="12.75">
      <c r="A204" t="s">
        <v>50</v>
      </c>
      <c s="34" t="s">
        <v>234</v>
      </c>
      <c s="34" t="s">
        <v>1097</v>
      </c>
      <c s="35" t="s">
        <v>5</v>
      </c>
      <c s="6" t="s">
        <v>1098</v>
      </c>
      <c s="36" t="s">
        <v>75</v>
      </c>
      <c s="37">
        <v>15</v>
      </c>
      <c s="36">
        <v>0</v>
      </c>
      <c s="36">
        <f>ROUND(G204*H204,6)</f>
      </c>
      <c r="L204" s="38">
        <v>0</v>
      </c>
      <c s="32">
        <f>ROUND(ROUND(L204,2)*ROUND(G204,3),2)</f>
      </c>
      <c s="36" t="s">
        <v>970</v>
      </c>
      <c>
        <f>(M204*21)/100</f>
      </c>
      <c t="s">
        <v>28</v>
      </c>
    </row>
    <row r="205" spans="1:5" ht="12.75">
      <c r="A205" s="35" t="s">
        <v>56</v>
      </c>
      <c r="E205" s="39" t="s">
        <v>5</v>
      </c>
    </row>
    <row r="206" spans="1:5" ht="12.75">
      <c r="A206" s="35" t="s">
        <v>57</v>
      </c>
      <c r="E206" s="40" t="s">
        <v>5</v>
      </c>
    </row>
    <row r="207" spans="1:5" ht="153">
      <c r="A207" t="s">
        <v>58</v>
      </c>
      <c r="E207" s="39" t="s">
        <v>1309</v>
      </c>
    </row>
    <row r="208" spans="1:16" ht="12.75">
      <c r="A208" t="s">
        <v>50</v>
      </c>
      <c s="34" t="s">
        <v>238</v>
      </c>
      <c s="34" t="s">
        <v>897</v>
      </c>
      <c s="35" t="s">
        <v>5</v>
      </c>
      <c s="6" t="s">
        <v>898</v>
      </c>
      <c s="36" t="s">
        <v>75</v>
      </c>
      <c s="37">
        <v>3</v>
      </c>
      <c s="36">
        <v>0</v>
      </c>
      <c s="36">
        <f>ROUND(G208*H208,6)</f>
      </c>
      <c r="L208" s="38">
        <v>0</v>
      </c>
      <c s="32">
        <f>ROUND(ROUND(L208,2)*ROUND(G208,3),2)</f>
      </c>
      <c s="36" t="s">
        <v>970</v>
      </c>
      <c>
        <f>(M208*21)/100</f>
      </c>
      <c t="s">
        <v>28</v>
      </c>
    </row>
    <row r="209" spans="1:5" ht="12.75">
      <c r="A209" s="35" t="s">
        <v>56</v>
      </c>
      <c r="E209" s="39" t="s">
        <v>5</v>
      </c>
    </row>
    <row r="210" spans="1:5" ht="12.75">
      <c r="A210" s="35" t="s">
        <v>57</v>
      </c>
      <c r="E210" s="40" t="s">
        <v>5</v>
      </c>
    </row>
    <row r="211" spans="1:5" ht="178.5">
      <c r="A211" t="s">
        <v>58</v>
      </c>
      <c r="E211" s="39" t="s">
        <v>1630</v>
      </c>
    </row>
    <row r="212" spans="1:16" ht="12.75">
      <c r="A212" t="s">
        <v>50</v>
      </c>
      <c s="34" t="s">
        <v>721</v>
      </c>
      <c s="34" t="s">
        <v>899</v>
      </c>
      <c s="35" t="s">
        <v>5</v>
      </c>
      <c s="6" t="s">
        <v>900</v>
      </c>
      <c s="36" t="s">
        <v>75</v>
      </c>
      <c s="37">
        <v>3</v>
      </c>
      <c s="36">
        <v>0</v>
      </c>
      <c s="36">
        <f>ROUND(G212*H212,6)</f>
      </c>
      <c r="L212" s="38">
        <v>0</v>
      </c>
      <c s="32">
        <f>ROUND(ROUND(L212,2)*ROUND(G212,3),2)</f>
      </c>
      <c s="36" t="s">
        <v>970</v>
      </c>
      <c>
        <f>(M212*21)/100</f>
      </c>
      <c t="s">
        <v>28</v>
      </c>
    </row>
    <row r="213" spans="1:5" ht="12.75">
      <c r="A213" s="35" t="s">
        <v>56</v>
      </c>
      <c r="E213" s="39" t="s">
        <v>5</v>
      </c>
    </row>
    <row r="214" spans="1:5" ht="12.75">
      <c r="A214" s="35" t="s">
        <v>57</v>
      </c>
      <c r="E214" s="40" t="s">
        <v>5</v>
      </c>
    </row>
    <row r="215" spans="1:5" ht="127.5">
      <c r="A215" t="s">
        <v>58</v>
      </c>
      <c r="E215" s="39" t="s">
        <v>1346</v>
      </c>
    </row>
    <row r="216" spans="1:16" ht="12.75">
      <c r="A216" t="s">
        <v>50</v>
      </c>
      <c s="34" t="s">
        <v>242</v>
      </c>
      <c s="34" t="s">
        <v>4539</v>
      </c>
      <c s="35" t="s">
        <v>5</v>
      </c>
      <c s="6" t="s">
        <v>4540</v>
      </c>
      <c s="36" t="s">
        <v>75</v>
      </c>
      <c s="37">
        <v>3</v>
      </c>
      <c s="36">
        <v>0</v>
      </c>
      <c s="36">
        <f>ROUND(G216*H216,6)</f>
      </c>
      <c r="L216" s="38">
        <v>0</v>
      </c>
      <c s="32">
        <f>ROUND(ROUND(L216,2)*ROUND(G216,3),2)</f>
      </c>
      <c s="36" t="s">
        <v>970</v>
      </c>
      <c>
        <f>(M216*21)/100</f>
      </c>
      <c t="s">
        <v>28</v>
      </c>
    </row>
    <row r="217" spans="1:5" ht="12.75">
      <c r="A217" s="35" t="s">
        <v>56</v>
      </c>
      <c r="E217" s="39" t="s">
        <v>5</v>
      </c>
    </row>
    <row r="218" spans="1:5" ht="12.75">
      <c r="A218" s="35" t="s">
        <v>57</v>
      </c>
      <c r="E218" s="40" t="s">
        <v>5</v>
      </c>
    </row>
    <row r="219" spans="1:5" ht="153">
      <c r="A219" t="s">
        <v>58</v>
      </c>
      <c r="E219" s="39" t="s">
        <v>1309</v>
      </c>
    </row>
    <row r="220" spans="1:16" ht="12.75">
      <c r="A220" t="s">
        <v>50</v>
      </c>
      <c s="34" t="s">
        <v>246</v>
      </c>
      <c s="34" t="s">
        <v>901</v>
      </c>
      <c s="35" t="s">
        <v>5</v>
      </c>
      <c s="6" t="s">
        <v>902</v>
      </c>
      <c s="36" t="s">
        <v>75</v>
      </c>
      <c s="37">
        <v>2</v>
      </c>
      <c s="36">
        <v>0</v>
      </c>
      <c s="36">
        <f>ROUND(G220*H220,6)</f>
      </c>
      <c r="L220" s="38">
        <v>0</v>
      </c>
      <c s="32">
        <f>ROUND(ROUND(L220,2)*ROUND(G220,3),2)</f>
      </c>
      <c s="36" t="s">
        <v>970</v>
      </c>
      <c>
        <f>(M220*21)/100</f>
      </c>
      <c t="s">
        <v>28</v>
      </c>
    </row>
    <row r="221" spans="1:5" ht="12.75">
      <c r="A221" s="35" t="s">
        <v>56</v>
      </c>
      <c r="E221" s="39" t="s">
        <v>5</v>
      </c>
    </row>
    <row r="222" spans="1:5" ht="12.75">
      <c r="A222" s="35" t="s">
        <v>57</v>
      </c>
      <c r="E222" s="40" t="s">
        <v>5</v>
      </c>
    </row>
    <row r="223" spans="1:5" ht="178.5">
      <c r="A223" t="s">
        <v>58</v>
      </c>
      <c r="E223" s="39" t="s">
        <v>1630</v>
      </c>
    </row>
    <row r="224" spans="1:16" ht="12.75">
      <c r="A224" t="s">
        <v>50</v>
      </c>
      <c s="34" t="s">
        <v>250</v>
      </c>
      <c s="34" t="s">
        <v>903</v>
      </c>
      <c s="35" t="s">
        <v>5</v>
      </c>
      <c s="6" t="s">
        <v>904</v>
      </c>
      <c s="36" t="s">
        <v>75</v>
      </c>
      <c s="37">
        <v>2</v>
      </c>
      <c s="36">
        <v>0</v>
      </c>
      <c s="36">
        <f>ROUND(G224*H224,6)</f>
      </c>
      <c r="L224" s="38">
        <v>0</v>
      </c>
      <c s="32">
        <f>ROUND(ROUND(L224,2)*ROUND(G224,3),2)</f>
      </c>
      <c s="36" t="s">
        <v>970</v>
      </c>
      <c>
        <f>(M224*21)/100</f>
      </c>
      <c t="s">
        <v>28</v>
      </c>
    </row>
    <row r="225" spans="1:5" ht="12.75">
      <c r="A225" s="35" t="s">
        <v>56</v>
      </c>
      <c r="E225" s="39" t="s">
        <v>5</v>
      </c>
    </row>
    <row r="226" spans="1:5" ht="12.75">
      <c r="A226" s="35" t="s">
        <v>57</v>
      </c>
      <c r="E226" s="40" t="s">
        <v>5</v>
      </c>
    </row>
    <row r="227" spans="1:5" ht="127.5">
      <c r="A227" t="s">
        <v>58</v>
      </c>
      <c r="E227" s="39" t="s">
        <v>1346</v>
      </c>
    </row>
    <row r="228" spans="1:16" ht="12.75">
      <c r="A228" t="s">
        <v>50</v>
      </c>
      <c s="34" t="s">
        <v>254</v>
      </c>
      <c s="34" t="s">
        <v>1204</v>
      </c>
      <c s="35" t="s">
        <v>5</v>
      </c>
      <c s="6" t="s">
        <v>1205</v>
      </c>
      <c s="36" t="s">
        <v>75</v>
      </c>
      <c s="37">
        <v>2</v>
      </c>
      <c s="36">
        <v>0</v>
      </c>
      <c s="36">
        <f>ROUND(G228*H228,6)</f>
      </c>
      <c r="L228" s="38">
        <v>0</v>
      </c>
      <c s="32">
        <f>ROUND(ROUND(L228,2)*ROUND(G228,3),2)</f>
      </c>
      <c s="36" t="s">
        <v>970</v>
      </c>
      <c>
        <f>(M228*21)/100</f>
      </c>
      <c t="s">
        <v>28</v>
      </c>
    </row>
    <row r="229" spans="1:5" ht="12.75">
      <c r="A229" s="35" t="s">
        <v>56</v>
      </c>
      <c r="E229" s="39" t="s">
        <v>5</v>
      </c>
    </row>
    <row r="230" spans="1:5" ht="12.75">
      <c r="A230" s="35" t="s">
        <v>57</v>
      </c>
      <c r="E230" s="40" t="s">
        <v>5</v>
      </c>
    </row>
    <row r="231" spans="1:5" ht="153">
      <c r="A231" t="s">
        <v>58</v>
      </c>
      <c r="E231" s="39" t="s">
        <v>1309</v>
      </c>
    </row>
    <row r="232" spans="1:16" ht="12.75">
      <c r="A232" t="s">
        <v>50</v>
      </c>
      <c s="34" t="s">
        <v>258</v>
      </c>
      <c s="34" t="s">
        <v>1206</v>
      </c>
      <c s="35" t="s">
        <v>5</v>
      </c>
      <c s="6" t="s">
        <v>1563</v>
      </c>
      <c s="36" t="s">
        <v>75</v>
      </c>
      <c s="37">
        <v>2</v>
      </c>
      <c s="36">
        <v>0</v>
      </c>
      <c s="36">
        <f>ROUND(G232*H232,6)</f>
      </c>
      <c r="L232" s="38">
        <v>0</v>
      </c>
      <c s="32">
        <f>ROUND(ROUND(L232,2)*ROUND(G232,3),2)</f>
      </c>
      <c s="36" t="s">
        <v>970</v>
      </c>
      <c>
        <f>(M232*21)/100</f>
      </c>
      <c t="s">
        <v>28</v>
      </c>
    </row>
    <row r="233" spans="1:5" ht="12.75">
      <c r="A233" s="35" t="s">
        <v>56</v>
      </c>
      <c r="E233" s="39" t="s">
        <v>5</v>
      </c>
    </row>
    <row r="234" spans="1:5" ht="12.75">
      <c r="A234" s="35" t="s">
        <v>57</v>
      </c>
      <c r="E234" s="40" t="s">
        <v>5</v>
      </c>
    </row>
    <row r="235" spans="1:5" ht="178.5">
      <c r="A235" t="s">
        <v>58</v>
      </c>
      <c r="E235" s="39" t="s">
        <v>1630</v>
      </c>
    </row>
    <row r="236" spans="1:16" ht="12.75">
      <c r="A236" t="s">
        <v>50</v>
      </c>
      <c s="34" t="s">
        <v>262</v>
      </c>
      <c s="34" t="s">
        <v>1208</v>
      </c>
      <c s="35" t="s">
        <v>5</v>
      </c>
      <c s="6" t="s">
        <v>1209</v>
      </c>
      <c s="36" t="s">
        <v>75</v>
      </c>
      <c s="37">
        <v>2</v>
      </c>
      <c s="36">
        <v>0</v>
      </c>
      <c s="36">
        <f>ROUND(G236*H236,6)</f>
      </c>
      <c r="L236" s="38">
        <v>0</v>
      </c>
      <c s="32">
        <f>ROUND(ROUND(L236,2)*ROUND(G236,3),2)</f>
      </c>
      <c s="36" t="s">
        <v>970</v>
      </c>
      <c>
        <f>(M236*21)/100</f>
      </c>
      <c t="s">
        <v>28</v>
      </c>
    </row>
    <row r="237" spans="1:5" ht="12.75">
      <c r="A237" s="35" t="s">
        <v>56</v>
      </c>
      <c r="E237" s="39" t="s">
        <v>5</v>
      </c>
    </row>
    <row r="238" spans="1:5" ht="12.75">
      <c r="A238" s="35" t="s">
        <v>57</v>
      </c>
      <c r="E238" s="40" t="s">
        <v>5</v>
      </c>
    </row>
    <row r="239" spans="1:5" ht="127.5">
      <c r="A239" t="s">
        <v>58</v>
      </c>
      <c r="E239" s="39" t="s">
        <v>1346</v>
      </c>
    </row>
    <row r="240" spans="1:16" ht="12.75">
      <c r="A240" t="s">
        <v>50</v>
      </c>
      <c s="34" t="s">
        <v>266</v>
      </c>
      <c s="34" t="s">
        <v>1210</v>
      </c>
      <c s="35" t="s">
        <v>5</v>
      </c>
      <c s="6" t="s">
        <v>1211</v>
      </c>
      <c s="36" t="s">
        <v>75</v>
      </c>
      <c s="37">
        <v>2</v>
      </c>
      <c s="36">
        <v>0</v>
      </c>
      <c s="36">
        <f>ROUND(G240*H240,6)</f>
      </c>
      <c r="L240" s="38">
        <v>0</v>
      </c>
      <c s="32">
        <f>ROUND(ROUND(L240,2)*ROUND(G240,3),2)</f>
      </c>
      <c s="36" t="s">
        <v>970</v>
      </c>
      <c>
        <f>(M240*21)/100</f>
      </c>
      <c t="s">
        <v>28</v>
      </c>
    </row>
    <row r="241" spans="1:5" ht="12.75">
      <c r="A241" s="35" t="s">
        <v>56</v>
      </c>
      <c r="E241" s="39" t="s">
        <v>5</v>
      </c>
    </row>
    <row r="242" spans="1:5" ht="12.75">
      <c r="A242" s="35" t="s">
        <v>57</v>
      </c>
      <c r="E242" s="40" t="s">
        <v>5</v>
      </c>
    </row>
    <row r="243" spans="1:5" ht="153">
      <c r="A243" t="s">
        <v>58</v>
      </c>
      <c r="E243" s="39" t="s">
        <v>1309</v>
      </c>
    </row>
    <row r="244" spans="1:16" ht="12.75">
      <c r="A244" t="s">
        <v>50</v>
      </c>
      <c s="34" t="s">
        <v>270</v>
      </c>
      <c s="34" t="s">
        <v>905</v>
      </c>
      <c s="35" t="s">
        <v>5</v>
      </c>
      <c s="6" t="s">
        <v>906</v>
      </c>
      <c s="36" t="s">
        <v>75</v>
      </c>
      <c s="37">
        <v>15</v>
      </c>
      <c s="36">
        <v>0</v>
      </c>
      <c s="36">
        <f>ROUND(G244*H244,6)</f>
      </c>
      <c r="L244" s="38">
        <v>0</v>
      </c>
      <c s="32">
        <f>ROUND(ROUND(L244,2)*ROUND(G244,3),2)</f>
      </c>
      <c s="36" t="s">
        <v>970</v>
      </c>
      <c>
        <f>(M244*21)/100</f>
      </c>
      <c t="s">
        <v>28</v>
      </c>
    </row>
    <row r="245" spans="1:5" ht="12.75">
      <c r="A245" s="35" t="s">
        <v>56</v>
      </c>
      <c r="E245" s="39" t="s">
        <v>5</v>
      </c>
    </row>
    <row r="246" spans="1:5" ht="12.75">
      <c r="A246" s="35" t="s">
        <v>57</v>
      </c>
      <c r="E246" s="40" t="s">
        <v>5</v>
      </c>
    </row>
    <row r="247" spans="1:5" ht="178.5">
      <c r="A247" t="s">
        <v>58</v>
      </c>
      <c r="E247" s="39" t="s">
        <v>1630</v>
      </c>
    </row>
    <row r="248" spans="1:16" ht="12.75">
      <c r="A248" t="s">
        <v>50</v>
      </c>
      <c s="34" t="s">
        <v>274</v>
      </c>
      <c s="34" t="s">
        <v>907</v>
      </c>
      <c s="35" t="s">
        <v>5</v>
      </c>
      <c s="6" t="s">
        <v>908</v>
      </c>
      <c s="36" t="s">
        <v>75</v>
      </c>
      <c s="37">
        <v>15</v>
      </c>
      <c s="36">
        <v>0</v>
      </c>
      <c s="36">
        <f>ROUND(G248*H248,6)</f>
      </c>
      <c r="L248" s="38">
        <v>0</v>
      </c>
      <c s="32">
        <f>ROUND(ROUND(L248,2)*ROUND(G248,3),2)</f>
      </c>
      <c s="36" t="s">
        <v>970</v>
      </c>
      <c>
        <f>(M248*21)/100</f>
      </c>
      <c t="s">
        <v>28</v>
      </c>
    </row>
    <row r="249" spans="1:5" ht="12.75">
      <c r="A249" s="35" t="s">
        <v>56</v>
      </c>
      <c r="E249" s="39" t="s">
        <v>5</v>
      </c>
    </row>
    <row r="250" spans="1:5" ht="12.75">
      <c r="A250" s="35" t="s">
        <v>57</v>
      </c>
      <c r="E250" s="40" t="s">
        <v>5</v>
      </c>
    </row>
    <row r="251" spans="1:5" ht="127.5">
      <c r="A251" t="s">
        <v>58</v>
      </c>
      <c r="E251" s="39" t="s">
        <v>1346</v>
      </c>
    </row>
    <row r="252" spans="1:16" ht="12.75">
      <c r="A252" t="s">
        <v>50</v>
      </c>
      <c s="34" t="s">
        <v>278</v>
      </c>
      <c s="34" t="s">
        <v>1213</v>
      </c>
      <c s="35" t="s">
        <v>5</v>
      </c>
      <c s="6" t="s">
        <v>1214</v>
      </c>
      <c s="36" t="s">
        <v>75</v>
      </c>
      <c s="37">
        <v>15</v>
      </c>
      <c s="36">
        <v>0</v>
      </c>
      <c s="36">
        <f>ROUND(G252*H252,6)</f>
      </c>
      <c r="L252" s="38">
        <v>0</v>
      </c>
      <c s="32">
        <f>ROUND(ROUND(L252,2)*ROUND(G252,3),2)</f>
      </c>
      <c s="36" t="s">
        <v>970</v>
      </c>
      <c>
        <f>(M252*21)/100</f>
      </c>
      <c t="s">
        <v>28</v>
      </c>
    </row>
    <row r="253" spans="1:5" ht="12.75">
      <c r="A253" s="35" t="s">
        <v>56</v>
      </c>
      <c r="E253" s="39" t="s">
        <v>5</v>
      </c>
    </row>
    <row r="254" spans="1:5" ht="12.75">
      <c r="A254" s="35" t="s">
        <v>57</v>
      </c>
      <c r="E254" s="40" t="s">
        <v>5</v>
      </c>
    </row>
    <row r="255" spans="1:5" ht="153">
      <c r="A255" t="s">
        <v>58</v>
      </c>
      <c r="E255" s="39" t="s">
        <v>1309</v>
      </c>
    </row>
    <row r="256" spans="1:16" ht="12.75">
      <c r="A256" t="s">
        <v>50</v>
      </c>
      <c s="34" t="s">
        <v>282</v>
      </c>
      <c s="34" t="s">
        <v>909</v>
      </c>
      <c s="35" t="s">
        <v>5</v>
      </c>
      <c s="6" t="s">
        <v>910</v>
      </c>
      <c s="36" t="s">
        <v>75</v>
      </c>
      <c s="37">
        <v>150</v>
      </c>
      <c s="36">
        <v>0</v>
      </c>
      <c s="36">
        <f>ROUND(G256*H256,6)</f>
      </c>
      <c r="L256" s="38">
        <v>0</v>
      </c>
      <c s="32">
        <f>ROUND(ROUND(L256,2)*ROUND(G256,3),2)</f>
      </c>
      <c s="36" t="s">
        <v>970</v>
      </c>
      <c>
        <f>(M256*21)/100</f>
      </c>
      <c t="s">
        <v>28</v>
      </c>
    </row>
    <row r="257" spans="1:5" ht="12.75">
      <c r="A257" s="35" t="s">
        <v>56</v>
      </c>
      <c r="E257" s="39" t="s">
        <v>5</v>
      </c>
    </row>
    <row r="258" spans="1:5" ht="12.75">
      <c r="A258" s="35" t="s">
        <v>57</v>
      </c>
      <c r="E258" s="40" t="s">
        <v>5</v>
      </c>
    </row>
    <row r="259" spans="1:5" ht="178.5">
      <c r="A259" t="s">
        <v>58</v>
      </c>
      <c r="E259" s="39" t="s">
        <v>1630</v>
      </c>
    </row>
    <row r="260" spans="1:16" ht="12.75">
      <c r="A260" t="s">
        <v>50</v>
      </c>
      <c s="34" t="s">
        <v>286</v>
      </c>
      <c s="34" t="s">
        <v>911</v>
      </c>
      <c s="35" t="s">
        <v>5</v>
      </c>
      <c s="6" t="s">
        <v>912</v>
      </c>
      <c s="36" t="s">
        <v>75</v>
      </c>
      <c s="37">
        <v>150</v>
      </c>
      <c s="36">
        <v>0</v>
      </c>
      <c s="36">
        <f>ROUND(G260*H260,6)</f>
      </c>
      <c r="L260" s="38">
        <v>0</v>
      </c>
      <c s="32">
        <f>ROUND(ROUND(L260,2)*ROUND(G260,3),2)</f>
      </c>
      <c s="36" t="s">
        <v>970</v>
      </c>
      <c>
        <f>(M260*21)/100</f>
      </c>
      <c t="s">
        <v>28</v>
      </c>
    </row>
    <row r="261" spans="1:5" ht="12.75">
      <c r="A261" s="35" t="s">
        <v>56</v>
      </c>
      <c r="E261" s="39" t="s">
        <v>5</v>
      </c>
    </row>
    <row r="262" spans="1:5" ht="12.75">
      <c r="A262" s="35" t="s">
        <v>57</v>
      </c>
      <c r="E262" s="40" t="s">
        <v>5</v>
      </c>
    </row>
    <row r="263" spans="1:5" ht="127.5">
      <c r="A263" t="s">
        <v>58</v>
      </c>
      <c r="E263" s="39" t="s">
        <v>1346</v>
      </c>
    </row>
    <row r="264" spans="1:16" ht="12.75">
      <c r="A264" t="s">
        <v>50</v>
      </c>
      <c s="34" t="s">
        <v>290</v>
      </c>
      <c s="34" t="s">
        <v>1216</v>
      </c>
      <c s="35" t="s">
        <v>5</v>
      </c>
      <c s="6" t="s">
        <v>1217</v>
      </c>
      <c s="36" t="s">
        <v>75</v>
      </c>
      <c s="37">
        <v>150</v>
      </c>
      <c s="36">
        <v>0</v>
      </c>
      <c s="36">
        <f>ROUND(G264*H264,6)</f>
      </c>
      <c r="L264" s="38">
        <v>0</v>
      </c>
      <c s="32">
        <f>ROUND(ROUND(L264,2)*ROUND(G264,3),2)</f>
      </c>
      <c s="36" t="s">
        <v>970</v>
      </c>
      <c>
        <f>(M264*21)/100</f>
      </c>
      <c t="s">
        <v>28</v>
      </c>
    </row>
    <row r="265" spans="1:5" ht="12.75">
      <c r="A265" s="35" t="s">
        <v>56</v>
      </c>
      <c r="E265" s="39" t="s">
        <v>5</v>
      </c>
    </row>
    <row r="266" spans="1:5" ht="12.75">
      <c r="A266" s="35" t="s">
        <v>57</v>
      </c>
      <c r="E266" s="40" t="s">
        <v>5</v>
      </c>
    </row>
    <row r="267" spans="1:5" ht="153">
      <c r="A267" t="s">
        <v>58</v>
      </c>
      <c r="E267" s="39" t="s">
        <v>1309</v>
      </c>
    </row>
    <row r="268" spans="1:16" ht="12.75">
      <c r="A268" t="s">
        <v>50</v>
      </c>
      <c s="34" t="s">
        <v>294</v>
      </c>
      <c s="34" t="s">
        <v>913</v>
      </c>
      <c s="35" t="s">
        <v>5</v>
      </c>
      <c s="6" t="s">
        <v>914</v>
      </c>
      <c s="36" t="s">
        <v>75</v>
      </c>
      <c s="37">
        <v>2</v>
      </c>
      <c s="36">
        <v>0</v>
      </c>
      <c s="36">
        <f>ROUND(G268*H268,6)</f>
      </c>
      <c r="L268" s="38">
        <v>0</v>
      </c>
      <c s="32">
        <f>ROUND(ROUND(L268,2)*ROUND(G268,3),2)</f>
      </c>
      <c s="36" t="s">
        <v>970</v>
      </c>
      <c>
        <f>(M268*21)/100</f>
      </c>
      <c t="s">
        <v>28</v>
      </c>
    </row>
    <row r="269" spans="1:5" ht="12.75">
      <c r="A269" s="35" t="s">
        <v>56</v>
      </c>
      <c r="E269" s="39" t="s">
        <v>5</v>
      </c>
    </row>
    <row r="270" spans="1:5" ht="12.75">
      <c r="A270" s="35" t="s">
        <v>57</v>
      </c>
      <c r="E270" s="40" t="s">
        <v>5</v>
      </c>
    </row>
    <row r="271" spans="1:5" ht="127.5">
      <c r="A271" t="s">
        <v>58</v>
      </c>
      <c r="E271" s="39" t="s">
        <v>1424</v>
      </c>
    </row>
    <row r="272" spans="1:16" ht="12.75">
      <c r="A272" t="s">
        <v>50</v>
      </c>
      <c s="34" t="s">
        <v>298</v>
      </c>
      <c s="34" t="s">
        <v>1566</v>
      </c>
      <c s="35" t="s">
        <v>5</v>
      </c>
      <c s="6" t="s">
        <v>1567</v>
      </c>
      <c s="36" t="s">
        <v>75</v>
      </c>
      <c s="37">
        <v>2</v>
      </c>
      <c s="36">
        <v>0</v>
      </c>
      <c s="36">
        <f>ROUND(G272*H272,6)</f>
      </c>
      <c r="L272" s="38">
        <v>0</v>
      </c>
      <c s="32">
        <f>ROUND(ROUND(L272,2)*ROUND(G272,3),2)</f>
      </c>
      <c s="36" t="s">
        <v>970</v>
      </c>
      <c>
        <f>(M272*21)/100</f>
      </c>
      <c t="s">
        <v>28</v>
      </c>
    </row>
    <row r="273" spans="1:5" ht="12.75">
      <c r="A273" s="35" t="s">
        <v>56</v>
      </c>
      <c r="E273" s="39" t="s">
        <v>5</v>
      </c>
    </row>
    <row r="274" spans="1:5" ht="12.75">
      <c r="A274" s="35" t="s">
        <v>57</v>
      </c>
      <c r="E274" s="40" t="s">
        <v>5</v>
      </c>
    </row>
    <row r="275" spans="1:5" ht="127.5">
      <c r="A275" t="s">
        <v>58</v>
      </c>
      <c r="E275" s="39" t="s">
        <v>1424</v>
      </c>
    </row>
    <row r="276" spans="1:16" ht="12.75">
      <c r="A276" t="s">
        <v>50</v>
      </c>
      <c s="34" t="s">
        <v>302</v>
      </c>
      <c s="34" t="s">
        <v>4541</v>
      </c>
      <c s="35" t="s">
        <v>5</v>
      </c>
      <c s="6" t="s">
        <v>4542</v>
      </c>
      <c s="36" t="s">
        <v>75</v>
      </c>
      <c s="37">
        <v>4</v>
      </c>
      <c s="36">
        <v>0</v>
      </c>
      <c s="36">
        <f>ROUND(G276*H276,6)</f>
      </c>
      <c r="L276" s="38">
        <v>0</v>
      </c>
      <c s="32">
        <f>ROUND(ROUND(L276,2)*ROUND(G276,3),2)</f>
      </c>
      <c s="36" t="s">
        <v>970</v>
      </c>
      <c>
        <f>(M276*21)/100</f>
      </c>
      <c t="s">
        <v>28</v>
      </c>
    </row>
    <row r="277" spans="1:5" ht="12.75">
      <c r="A277" s="35" t="s">
        <v>56</v>
      </c>
      <c r="E277" s="39" t="s">
        <v>5</v>
      </c>
    </row>
    <row r="278" spans="1:5" ht="12.75">
      <c r="A278" s="35" t="s">
        <v>57</v>
      </c>
      <c r="E278" s="40" t="s">
        <v>5</v>
      </c>
    </row>
    <row r="279" spans="1:5" ht="153">
      <c r="A279" t="s">
        <v>58</v>
      </c>
      <c r="E279" s="39" t="s">
        <v>1309</v>
      </c>
    </row>
    <row r="280" spans="1:16" ht="12.75">
      <c r="A280" t="s">
        <v>50</v>
      </c>
      <c s="34" t="s">
        <v>306</v>
      </c>
      <c s="34" t="s">
        <v>4543</v>
      </c>
      <c s="35" t="s">
        <v>5</v>
      </c>
      <c s="6" t="s">
        <v>4544</v>
      </c>
      <c s="36" t="s">
        <v>75</v>
      </c>
      <c s="37">
        <v>2</v>
      </c>
      <c s="36">
        <v>0</v>
      </c>
      <c s="36">
        <f>ROUND(G280*H280,6)</f>
      </c>
      <c r="L280" s="38">
        <v>0</v>
      </c>
      <c s="32">
        <f>ROUND(ROUND(L280,2)*ROUND(G280,3),2)</f>
      </c>
      <c s="36" t="s">
        <v>970</v>
      </c>
      <c>
        <f>(M280*21)/100</f>
      </c>
      <c t="s">
        <v>28</v>
      </c>
    </row>
    <row r="281" spans="1:5" ht="12.75">
      <c r="A281" s="35" t="s">
        <v>56</v>
      </c>
      <c r="E281" s="39" t="s">
        <v>5</v>
      </c>
    </row>
    <row r="282" spans="1:5" ht="12.75">
      <c r="A282" s="35" t="s">
        <v>57</v>
      </c>
      <c r="E282" s="40" t="s">
        <v>5</v>
      </c>
    </row>
    <row r="283" spans="1:5" ht="127.5">
      <c r="A283" t="s">
        <v>58</v>
      </c>
      <c r="E283" s="39" t="s">
        <v>1424</v>
      </c>
    </row>
    <row r="284" spans="1:16" ht="12.75">
      <c r="A284" t="s">
        <v>50</v>
      </c>
      <c s="34" t="s">
        <v>310</v>
      </c>
      <c s="34" t="s">
        <v>1218</v>
      </c>
      <c s="35" t="s">
        <v>5</v>
      </c>
      <c s="6" t="s">
        <v>1219</v>
      </c>
      <c s="36" t="s">
        <v>75</v>
      </c>
      <c s="37">
        <v>2</v>
      </c>
      <c s="36">
        <v>0</v>
      </c>
      <c s="36">
        <f>ROUND(G284*H284,6)</f>
      </c>
      <c r="L284" s="38">
        <v>0</v>
      </c>
      <c s="32">
        <f>ROUND(ROUND(L284,2)*ROUND(G284,3),2)</f>
      </c>
      <c s="36" t="s">
        <v>970</v>
      </c>
      <c>
        <f>(M284*21)/100</f>
      </c>
      <c t="s">
        <v>28</v>
      </c>
    </row>
    <row r="285" spans="1:5" ht="12.75">
      <c r="A285" s="35" t="s">
        <v>56</v>
      </c>
      <c r="E285" s="39" t="s">
        <v>5</v>
      </c>
    </row>
    <row r="286" spans="1:5" ht="12.75">
      <c r="A286" s="35" t="s">
        <v>57</v>
      </c>
      <c r="E286" s="40" t="s">
        <v>5</v>
      </c>
    </row>
    <row r="287" spans="1:5" ht="127.5">
      <c r="A287" t="s">
        <v>58</v>
      </c>
      <c r="E287" s="39" t="s">
        <v>1424</v>
      </c>
    </row>
    <row r="288" spans="1:16" ht="12.75">
      <c r="A288" t="s">
        <v>50</v>
      </c>
      <c s="34" t="s">
        <v>314</v>
      </c>
      <c s="34" t="s">
        <v>1220</v>
      </c>
      <c s="35" t="s">
        <v>5</v>
      </c>
      <c s="6" t="s">
        <v>1221</v>
      </c>
      <c s="36" t="s">
        <v>75</v>
      </c>
      <c s="37">
        <v>4</v>
      </c>
      <c s="36">
        <v>0</v>
      </c>
      <c s="36">
        <f>ROUND(G288*H288,6)</f>
      </c>
      <c r="L288" s="38">
        <v>0</v>
      </c>
      <c s="32">
        <f>ROUND(ROUND(L288,2)*ROUND(G288,3),2)</f>
      </c>
      <c s="36" t="s">
        <v>970</v>
      </c>
      <c>
        <f>(M288*21)/100</f>
      </c>
      <c t="s">
        <v>28</v>
      </c>
    </row>
    <row r="289" spans="1:5" ht="12.75">
      <c r="A289" s="35" t="s">
        <v>56</v>
      </c>
      <c r="E289" s="39" t="s">
        <v>5</v>
      </c>
    </row>
    <row r="290" spans="1:5" ht="12.75">
      <c r="A290" s="35" t="s">
        <v>57</v>
      </c>
      <c r="E290" s="40" t="s">
        <v>5</v>
      </c>
    </row>
    <row r="291" spans="1:5" ht="153">
      <c r="A291" t="s">
        <v>58</v>
      </c>
      <c r="E291" s="39" t="s">
        <v>1309</v>
      </c>
    </row>
    <row r="292" spans="1:16" ht="12.75">
      <c r="A292" t="s">
        <v>50</v>
      </c>
      <c s="34" t="s">
        <v>318</v>
      </c>
      <c s="34" t="s">
        <v>548</v>
      </c>
      <c s="35" t="s">
        <v>5</v>
      </c>
      <c s="6" t="s">
        <v>549</v>
      </c>
      <c s="36" t="s">
        <v>75</v>
      </c>
      <c s="37">
        <v>1</v>
      </c>
      <c s="36">
        <v>0</v>
      </c>
      <c s="36">
        <f>ROUND(G292*H292,6)</f>
      </c>
      <c r="L292" s="38">
        <v>0</v>
      </c>
      <c s="32">
        <f>ROUND(ROUND(L292,2)*ROUND(G292,3),2)</f>
      </c>
      <c s="36" t="s">
        <v>970</v>
      </c>
      <c>
        <f>(M292*21)/100</f>
      </c>
      <c t="s">
        <v>28</v>
      </c>
    </row>
    <row r="293" spans="1:5" ht="12.75">
      <c r="A293" s="35" t="s">
        <v>56</v>
      </c>
      <c r="E293" s="39" t="s">
        <v>5</v>
      </c>
    </row>
    <row r="294" spans="1:5" ht="12.75">
      <c r="A294" s="35" t="s">
        <v>57</v>
      </c>
      <c r="E294" s="40" t="s">
        <v>5</v>
      </c>
    </row>
    <row r="295" spans="1:5" ht="127.5">
      <c r="A295" t="s">
        <v>58</v>
      </c>
      <c r="E295" s="39" t="s">
        <v>1424</v>
      </c>
    </row>
    <row r="296" spans="1:16" ht="12.75">
      <c r="A296" t="s">
        <v>50</v>
      </c>
      <c s="34" t="s">
        <v>773</v>
      </c>
      <c s="34" t="s">
        <v>958</v>
      </c>
      <c s="35" t="s">
        <v>5</v>
      </c>
      <c s="6" t="s">
        <v>959</v>
      </c>
      <c s="36" t="s">
        <v>75</v>
      </c>
      <c s="37">
        <v>2</v>
      </c>
      <c s="36">
        <v>0</v>
      </c>
      <c s="36">
        <f>ROUND(G296*H296,6)</f>
      </c>
      <c r="L296" s="38">
        <v>0</v>
      </c>
      <c s="32">
        <f>ROUND(ROUND(L296,2)*ROUND(G296,3),2)</f>
      </c>
      <c s="36" t="s">
        <v>970</v>
      </c>
      <c>
        <f>(M296*21)/100</f>
      </c>
      <c t="s">
        <v>28</v>
      </c>
    </row>
    <row r="297" spans="1:5" ht="12.75">
      <c r="A297" s="35" t="s">
        <v>56</v>
      </c>
      <c r="E297" s="39" t="s">
        <v>5</v>
      </c>
    </row>
    <row r="298" spans="1:5" ht="12.75">
      <c r="A298" s="35" t="s">
        <v>57</v>
      </c>
      <c r="E298" s="40" t="s">
        <v>5</v>
      </c>
    </row>
    <row r="299" spans="1:5" ht="127.5">
      <c r="A299" t="s">
        <v>58</v>
      </c>
      <c r="E299" s="39" t="s">
        <v>1424</v>
      </c>
    </row>
    <row r="300" spans="1:16" ht="12.75">
      <c r="A300" t="s">
        <v>50</v>
      </c>
      <c s="34" t="s">
        <v>1973</v>
      </c>
      <c s="34" t="s">
        <v>4545</v>
      </c>
      <c s="35" t="s">
        <v>5</v>
      </c>
      <c s="6" t="s">
        <v>4546</v>
      </c>
      <c s="36" t="s">
        <v>75</v>
      </c>
      <c s="37">
        <v>3</v>
      </c>
      <c s="36">
        <v>0</v>
      </c>
      <c s="36">
        <f>ROUND(G300*H300,6)</f>
      </c>
      <c r="L300" s="38">
        <v>0</v>
      </c>
      <c s="32">
        <f>ROUND(ROUND(L300,2)*ROUND(G300,3),2)</f>
      </c>
      <c s="36" t="s">
        <v>970</v>
      </c>
      <c>
        <f>(M300*21)/100</f>
      </c>
      <c t="s">
        <v>28</v>
      </c>
    </row>
    <row r="301" spans="1:5" ht="12.75">
      <c r="A301" s="35" t="s">
        <v>56</v>
      </c>
      <c r="E301" s="39" t="s">
        <v>5</v>
      </c>
    </row>
    <row r="302" spans="1:5" ht="12.75">
      <c r="A302" s="35" t="s">
        <v>57</v>
      </c>
      <c r="E302" s="40" t="s">
        <v>5</v>
      </c>
    </row>
    <row r="303" spans="1:5" ht="153">
      <c r="A303" t="s">
        <v>58</v>
      </c>
      <c r="E303" s="39" t="s">
        <v>1309</v>
      </c>
    </row>
    <row r="304" spans="1:16" ht="12.75">
      <c r="A304" t="s">
        <v>50</v>
      </c>
      <c s="34" t="s">
        <v>322</v>
      </c>
      <c s="34" t="s">
        <v>918</v>
      </c>
      <c s="35" t="s">
        <v>5</v>
      </c>
      <c s="6" t="s">
        <v>4547</v>
      </c>
      <c s="36" t="s">
        <v>75</v>
      </c>
      <c s="37">
        <v>4</v>
      </c>
      <c s="36">
        <v>0</v>
      </c>
      <c s="36">
        <f>ROUND(G304*H304,6)</f>
      </c>
      <c r="L304" s="38">
        <v>0</v>
      </c>
      <c s="32">
        <f>ROUND(ROUND(L304,2)*ROUND(G304,3),2)</f>
      </c>
      <c s="36" t="s">
        <v>970</v>
      </c>
      <c>
        <f>(M304*21)/100</f>
      </c>
      <c t="s">
        <v>28</v>
      </c>
    </row>
    <row r="305" spans="1:5" ht="12.75">
      <c r="A305" s="35" t="s">
        <v>56</v>
      </c>
      <c r="E305" s="39" t="s">
        <v>5</v>
      </c>
    </row>
    <row r="306" spans="1:5" ht="12.75">
      <c r="A306" s="35" t="s">
        <v>57</v>
      </c>
      <c r="E306" s="40" t="s">
        <v>5</v>
      </c>
    </row>
    <row r="307" spans="1:5" ht="165.75">
      <c r="A307" t="s">
        <v>58</v>
      </c>
      <c r="E307" s="39" t="s">
        <v>1425</v>
      </c>
    </row>
    <row r="308" spans="1:16" ht="12.75">
      <c r="A308" t="s">
        <v>50</v>
      </c>
      <c s="34" t="s">
        <v>326</v>
      </c>
      <c s="34" t="s">
        <v>921</v>
      </c>
      <c s="35" t="s">
        <v>5</v>
      </c>
      <c s="6" t="s">
        <v>4548</v>
      </c>
      <c s="36" t="s">
        <v>75</v>
      </c>
      <c s="37">
        <v>4</v>
      </c>
      <c s="36">
        <v>0</v>
      </c>
      <c s="36">
        <f>ROUND(G308*H308,6)</f>
      </c>
      <c r="L308" s="38">
        <v>0</v>
      </c>
      <c s="32">
        <f>ROUND(ROUND(L308,2)*ROUND(G308,3),2)</f>
      </c>
      <c s="36" t="s">
        <v>970</v>
      </c>
      <c>
        <f>(M308*21)/100</f>
      </c>
      <c t="s">
        <v>28</v>
      </c>
    </row>
    <row r="309" spans="1:5" ht="12.75">
      <c r="A309" s="35" t="s">
        <v>56</v>
      </c>
      <c r="E309" s="39" t="s">
        <v>5</v>
      </c>
    </row>
    <row r="310" spans="1:5" ht="12.75">
      <c r="A310" s="35" t="s">
        <v>57</v>
      </c>
      <c r="E310" s="40" t="s">
        <v>5</v>
      </c>
    </row>
    <row r="311" spans="1:5" ht="127.5">
      <c r="A311" t="s">
        <v>58</v>
      </c>
      <c r="E311" s="39" t="s">
        <v>1346</v>
      </c>
    </row>
    <row r="312" spans="1:16" ht="12.75">
      <c r="A312" t="s">
        <v>50</v>
      </c>
      <c s="34" t="s">
        <v>330</v>
      </c>
      <c s="34" t="s">
        <v>4549</v>
      </c>
      <c s="35" t="s">
        <v>5</v>
      </c>
      <c s="6" t="s">
        <v>4550</v>
      </c>
      <c s="36" t="s">
        <v>75</v>
      </c>
      <c s="37">
        <v>8</v>
      </c>
      <c s="36">
        <v>0</v>
      </c>
      <c s="36">
        <f>ROUND(G312*H312,6)</f>
      </c>
      <c r="L312" s="38">
        <v>0</v>
      </c>
      <c s="32">
        <f>ROUND(ROUND(L312,2)*ROUND(G312,3),2)</f>
      </c>
      <c s="36" t="s">
        <v>970</v>
      </c>
      <c>
        <f>(M312*21)/100</f>
      </c>
      <c t="s">
        <v>28</v>
      </c>
    </row>
    <row r="313" spans="1:5" ht="12.75">
      <c r="A313" s="35" t="s">
        <v>56</v>
      </c>
      <c r="E313" s="39" t="s">
        <v>5</v>
      </c>
    </row>
    <row r="314" spans="1:5" ht="12.75">
      <c r="A314" s="35" t="s">
        <v>57</v>
      </c>
      <c r="E314" s="40" t="s">
        <v>5</v>
      </c>
    </row>
    <row r="315" spans="1:5" ht="165.75">
      <c r="A315" t="s">
        <v>58</v>
      </c>
      <c r="E315" s="39" t="s">
        <v>1425</v>
      </c>
    </row>
    <row r="316" spans="1:16" ht="12.75">
      <c r="A316" t="s">
        <v>50</v>
      </c>
      <c s="34" t="s">
        <v>334</v>
      </c>
      <c s="34" t="s">
        <v>4551</v>
      </c>
      <c s="35" t="s">
        <v>5</v>
      </c>
      <c s="6" t="s">
        <v>4552</v>
      </c>
      <c s="36" t="s">
        <v>75</v>
      </c>
      <c s="37">
        <v>8</v>
      </c>
      <c s="36">
        <v>0</v>
      </c>
      <c s="36">
        <f>ROUND(G316*H316,6)</f>
      </c>
      <c r="L316" s="38">
        <v>0</v>
      </c>
      <c s="32">
        <f>ROUND(ROUND(L316,2)*ROUND(G316,3),2)</f>
      </c>
      <c s="36" t="s">
        <v>970</v>
      </c>
      <c>
        <f>(M316*21)/100</f>
      </c>
      <c t="s">
        <v>28</v>
      </c>
    </row>
    <row r="317" spans="1:5" ht="12.75">
      <c r="A317" s="35" t="s">
        <v>56</v>
      </c>
      <c r="E317" s="39" t="s">
        <v>5</v>
      </c>
    </row>
    <row r="318" spans="1:5" ht="12.75">
      <c r="A318" s="35" t="s">
        <v>57</v>
      </c>
      <c r="E318" s="40" t="s">
        <v>5</v>
      </c>
    </row>
    <row r="319" spans="1:5" ht="127.5">
      <c r="A319" t="s">
        <v>58</v>
      </c>
      <c r="E319" s="39" t="s">
        <v>1346</v>
      </c>
    </row>
    <row r="320" spans="1:16" ht="12.75">
      <c r="A320" t="s">
        <v>50</v>
      </c>
      <c s="34" t="s">
        <v>338</v>
      </c>
      <c s="34" t="s">
        <v>4553</v>
      </c>
      <c s="35" t="s">
        <v>5</v>
      </c>
      <c s="6" t="s">
        <v>4554</v>
      </c>
      <c s="36" t="s">
        <v>75</v>
      </c>
      <c s="37">
        <v>8</v>
      </c>
      <c s="36">
        <v>0</v>
      </c>
      <c s="36">
        <f>ROUND(G320*H320,6)</f>
      </c>
      <c r="L320" s="38">
        <v>0</v>
      </c>
      <c s="32">
        <f>ROUND(ROUND(L320,2)*ROUND(G320,3),2)</f>
      </c>
      <c s="36" t="s">
        <v>970</v>
      </c>
      <c>
        <f>(M320*21)/100</f>
      </c>
      <c t="s">
        <v>28</v>
      </c>
    </row>
    <row r="321" spans="1:5" ht="12.75">
      <c r="A321" s="35" t="s">
        <v>56</v>
      </c>
      <c r="E321" s="39" t="s">
        <v>5</v>
      </c>
    </row>
    <row r="322" spans="1:5" ht="12.75">
      <c r="A322" s="35" t="s">
        <v>57</v>
      </c>
      <c r="E322" s="40" t="s">
        <v>5</v>
      </c>
    </row>
    <row r="323" spans="1:5" ht="153">
      <c r="A323" t="s">
        <v>58</v>
      </c>
      <c r="E323" s="39" t="s">
        <v>1309</v>
      </c>
    </row>
    <row r="324" spans="1:16" ht="12.75">
      <c r="A324" t="s">
        <v>50</v>
      </c>
      <c s="34" t="s">
        <v>2297</v>
      </c>
      <c s="34" t="s">
        <v>923</v>
      </c>
      <c s="35" t="s">
        <v>5</v>
      </c>
      <c s="6" t="s">
        <v>924</v>
      </c>
      <c s="36" t="s">
        <v>75</v>
      </c>
      <c s="37">
        <v>8</v>
      </c>
      <c s="36">
        <v>0</v>
      </c>
      <c s="36">
        <f>ROUND(G324*H324,6)</f>
      </c>
      <c r="L324" s="38">
        <v>0</v>
      </c>
      <c s="32">
        <f>ROUND(ROUND(L324,2)*ROUND(G324,3),2)</f>
      </c>
      <c s="36" t="s">
        <v>970</v>
      </c>
      <c>
        <f>(M324*21)/100</f>
      </c>
      <c t="s">
        <v>28</v>
      </c>
    </row>
    <row r="325" spans="1:5" ht="12.75">
      <c r="A325" s="35" t="s">
        <v>56</v>
      </c>
      <c r="E325" s="39" t="s">
        <v>5</v>
      </c>
    </row>
    <row r="326" spans="1:5" ht="12.75">
      <c r="A326" s="35" t="s">
        <v>57</v>
      </c>
      <c r="E326" s="40" t="s">
        <v>5</v>
      </c>
    </row>
    <row r="327" spans="1:5" ht="165.75">
      <c r="A327" t="s">
        <v>58</v>
      </c>
      <c r="E327" s="39" t="s">
        <v>1425</v>
      </c>
    </row>
    <row r="328" spans="1:16" ht="12.75">
      <c r="A328" t="s">
        <v>50</v>
      </c>
      <c s="34" t="s">
        <v>342</v>
      </c>
      <c s="34" t="s">
        <v>925</v>
      </c>
      <c s="35" t="s">
        <v>5</v>
      </c>
      <c s="6" t="s">
        <v>926</v>
      </c>
      <c s="36" t="s">
        <v>75</v>
      </c>
      <c s="37">
        <v>8</v>
      </c>
      <c s="36">
        <v>0</v>
      </c>
      <c s="36">
        <f>ROUND(G328*H328,6)</f>
      </c>
      <c r="L328" s="38">
        <v>0</v>
      </c>
      <c s="32">
        <f>ROUND(ROUND(L328,2)*ROUND(G328,3),2)</f>
      </c>
      <c s="36" t="s">
        <v>970</v>
      </c>
      <c>
        <f>(M328*21)/100</f>
      </c>
      <c t="s">
        <v>28</v>
      </c>
    </row>
    <row r="329" spans="1:5" ht="12.75">
      <c r="A329" s="35" t="s">
        <v>56</v>
      </c>
      <c r="E329" s="39" t="s">
        <v>5</v>
      </c>
    </row>
    <row r="330" spans="1:5" ht="12.75">
      <c r="A330" s="35" t="s">
        <v>57</v>
      </c>
      <c r="E330" s="40" t="s">
        <v>5</v>
      </c>
    </row>
    <row r="331" spans="1:5" ht="127.5">
      <c r="A331" t="s">
        <v>58</v>
      </c>
      <c r="E331" s="39" t="s">
        <v>1346</v>
      </c>
    </row>
    <row r="332" spans="1:16" ht="12.75">
      <c r="A332" t="s">
        <v>50</v>
      </c>
      <c s="34" t="s">
        <v>2303</v>
      </c>
      <c s="34" t="s">
        <v>4555</v>
      </c>
      <c s="35" t="s">
        <v>5</v>
      </c>
      <c s="6" t="s">
        <v>4556</v>
      </c>
      <c s="36" t="s">
        <v>75</v>
      </c>
      <c s="37">
        <v>8</v>
      </c>
      <c s="36">
        <v>0</v>
      </c>
      <c s="36">
        <f>ROUND(G332*H332,6)</f>
      </c>
      <c r="L332" s="38">
        <v>0</v>
      </c>
      <c s="32">
        <f>ROUND(ROUND(L332,2)*ROUND(G332,3),2)</f>
      </c>
      <c s="36" t="s">
        <v>970</v>
      </c>
      <c>
        <f>(M332*21)/100</f>
      </c>
      <c t="s">
        <v>28</v>
      </c>
    </row>
    <row r="333" spans="1:5" ht="12.75">
      <c r="A333" s="35" t="s">
        <v>56</v>
      </c>
      <c r="E333" s="39" t="s">
        <v>5</v>
      </c>
    </row>
    <row r="334" spans="1:5" ht="12.75">
      <c r="A334" s="35" t="s">
        <v>57</v>
      </c>
      <c r="E334" s="40" t="s">
        <v>5</v>
      </c>
    </row>
    <row r="335" spans="1:5" ht="153">
      <c r="A335" t="s">
        <v>58</v>
      </c>
      <c r="E335" s="39" t="s">
        <v>1309</v>
      </c>
    </row>
    <row r="336" spans="1:16" ht="12.75">
      <c r="A336" t="s">
        <v>50</v>
      </c>
      <c s="34" t="s">
        <v>346</v>
      </c>
      <c s="34" t="s">
        <v>1573</v>
      </c>
      <c s="35" t="s">
        <v>5</v>
      </c>
      <c s="6" t="s">
        <v>1574</v>
      </c>
      <c s="36" t="s">
        <v>75</v>
      </c>
      <c s="37">
        <v>3</v>
      </c>
      <c s="36">
        <v>0</v>
      </c>
      <c s="36">
        <f>ROUND(G336*H336,6)</f>
      </c>
      <c r="L336" s="38">
        <v>0</v>
      </c>
      <c s="32">
        <f>ROUND(ROUND(L336,2)*ROUND(G336,3),2)</f>
      </c>
      <c s="36" t="s">
        <v>970</v>
      </c>
      <c>
        <f>(M336*21)/100</f>
      </c>
      <c t="s">
        <v>28</v>
      </c>
    </row>
    <row r="337" spans="1:5" ht="12.75">
      <c r="A337" s="35" t="s">
        <v>56</v>
      </c>
      <c r="E337" s="39" t="s">
        <v>5</v>
      </c>
    </row>
    <row r="338" spans="1:5" ht="12.75">
      <c r="A338" s="35" t="s">
        <v>57</v>
      </c>
      <c r="E338" s="40" t="s">
        <v>5</v>
      </c>
    </row>
    <row r="339" spans="1:5" ht="165.75">
      <c r="A339" t="s">
        <v>58</v>
      </c>
      <c r="E339" s="39" t="s">
        <v>1425</v>
      </c>
    </row>
    <row r="340" spans="1:16" ht="12.75">
      <c r="A340" t="s">
        <v>50</v>
      </c>
      <c s="34" t="s">
        <v>350</v>
      </c>
      <c s="34" t="s">
        <v>4557</v>
      </c>
      <c s="35" t="s">
        <v>5</v>
      </c>
      <c s="6" t="s">
        <v>4558</v>
      </c>
      <c s="36" t="s">
        <v>75</v>
      </c>
      <c s="37">
        <v>2</v>
      </c>
      <c s="36">
        <v>0</v>
      </c>
      <c s="36">
        <f>ROUND(G340*H340,6)</f>
      </c>
      <c r="L340" s="38">
        <v>0</v>
      </c>
      <c s="32">
        <f>ROUND(ROUND(L340,2)*ROUND(G340,3),2)</f>
      </c>
      <c s="36" t="s">
        <v>970</v>
      </c>
      <c>
        <f>(M340*21)/100</f>
      </c>
      <c t="s">
        <v>28</v>
      </c>
    </row>
    <row r="341" spans="1:5" ht="12.75">
      <c r="A341" s="35" t="s">
        <v>56</v>
      </c>
      <c r="E341" s="39" t="s">
        <v>5</v>
      </c>
    </row>
    <row r="342" spans="1:5" ht="12.75">
      <c r="A342" s="35" t="s">
        <v>57</v>
      </c>
      <c r="E342" s="40" t="s">
        <v>5</v>
      </c>
    </row>
    <row r="343" spans="1:5" ht="165.75">
      <c r="A343" t="s">
        <v>58</v>
      </c>
      <c r="E343" s="39" t="s">
        <v>1425</v>
      </c>
    </row>
    <row r="344" spans="1:16" ht="12.75">
      <c r="A344" t="s">
        <v>50</v>
      </c>
      <c s="34" t="s">
        <v>354</v>
      </c>
      <c s="34" t="s">
        <v>1575</v>
      </c>
      <c s="35" t="s">
        <v>5</v>
      </c>
      <c s="6" t="s">
        <v>1576</v>
      </c>
      <c s="36" t="s">
        <v>75</v>
      </c>
      <c s="37">
        <v>5</v>
      </c>
      <c s="36">
        <v>0</v>
      </c>
      <c s="36">
        <f>ROUND(G344*H344,6)</f>
      </c>
      <c r="L344" s="38">
        <v>0</v>
      </c>
      <c s="32">
        <f>ROUND(ROUND(L344,2)*ROUND(G344,3),2)</f>
      </c>
      <c s="36" t="s">
        <v>970</v>
      </c>
      <c>
        <f>(M344*21)/100</f>
      </c>
      <c t="s">
        <v>28</v>
      </c>
    </row>
    <row r="345" spans="1:5" ht="12.75">
      <c r="A345" s="35" t="s">
        <v>56</v>
      </c>
      <c r="E345" s="39" t="s">
        <v>5</v>
      </c>
    </row>
    <row r="346" spans="1:5" ht="12.75">
      <c r="A346" s="35" t="s">
        <v>57</v>
      </c>
      <c r="E346" s="40" t="s">
        <v>5</v>
      </c>
    </row>
    <row r="347" spans="1:5" ht="127.5">
      <c r="A347" t="s">
        <v>58</v>
      </c>
      <c r="E347" s="39" t="s">
        <v>1346</v>
      </c>
    </row>
    <row r="348" spans="1:16" ht="12.75">
      <c r="A348" t="s">
        <v>50</v>
      </c>
      <c s="34" t="s">
        <v>357</v>
      </c>
      <c s="34" t="s">
        <v>4559</v>
      </c>
      <c s="35" t="s">
        <v>5</v>
      </c>
      <c s="6" t="s">
        <v>4560</v>
      </c>
      <c s="36" t="s">
        <v>75</v>
      </c>
      <c s="37">
        <v>5</v>
      </c>
      <c s="36">
        <v>0</v>
      </c>
      <c s="36">
        <f>ROUND(G348*H348,6)</f>
      </c>
      <c r="L348" s="38">
        <v>0</v>
      </c>
      <c s="32">
        <f>ROUND(ROUND(L348,2)*ROUND(G348,3),2)</f>
      </c>
      <c s="36" t="s">
        <v>970</v>
      </c>
      <c>
        <f>(M348*21)/100</f>
      </c>
      <c t="s">
        <v>28</v>
      </c>
    </row>
    <row r="349" spans="1:5" ht="12.75">
      <c r="A349" s="35" t="s">
        <v>56</v>
      </c>
      <c r="E349" s="39" t="s">
        <v>5</v>
      </c>
    </row>
    <row r="350" spans="1:5" ht="12.75">
      <c r="A350" s="35" t="s">
        <v>57</v>
      </c>
      <c r="E350" s="40" t="s">
        <v>5</v>
      </c>
    </row>
    <row r="351" spans="1:5" ht="153">
      <c r="A351" t="s">
        <v>58</v>
      </c>
      <c r="E351" s="39" t="s">
        <v>1309</v>
      </c>
    </row>
    <row r="352" spans="1:16" ht="12.75">
      <c r="A352" t="s">
        <v>50</v>
      </c>
      <c s="34" t="s">
        <v>361</v>
      </c>
      <c s="34" t="s">
        <v>4561</v>
      </c>
      <c s="35" t="s">
        <v>5</v>
      </c>
      <c s="6" t="s">
        <v>4562</v>
      </c>
      <c s="36" t="s">
        <v>75</v>
      </c>
      <c s="37">
        <v>1</v>
      </c>
      <c s="36">
        <v>0</v>
      </c>
      <c s="36">
        <f>ROUND(G352*H352,6)</f>
      </c>
      <c r="L352" s="38">
        <v>0</v>
      </c>
      <c s="32">
        <f>ROUND(ROUND(L352,2)*ROUND(G352,3),2)</f>
      </c>
      <c s="36" t="s">
        <v>970</v>
      </c>
      <c>
        <f>(M352*21)/100</f>
      </c>
      <c t="s">
        <v>28</v>
      </c>
    </row>
    <row r="353" spans="1:5" ht="12.75">
      <c r="A353" s="35" t="s">
        <v>56</v>
      </c>
      <c r="E353" s="39" t="s">
        <v>5</v>
      </c>
    </row>
    <row r="354" spans="1:5" ht="12.75">
      <c r="A354" s="35" t="s">
        <v>57</v>
      </c>
      <c r="E354" s="40" t="s">
        <v>5</v>
      </c>
    </row>
    <row r="355" spans="1:5" ht="165.75">
      <c r="A355" t="s">
        <v>58</v>
      </c>
      <c r="E355" s="39" t="s">
        <v>1425</v>
      </c>
    </row>
    <row r="356" spans="1:16" ht="12.75">
      <c r="A356" t="s">
        <v>50</v>
      </c>
      <c s="34" t="s">
        <v>365</v>
      </c>
      <c s="34" t="s">
        <v>4563</v>
      </c>
      <c s="35" t="s">
        <v>5</v>
      </c>
      <c s="6" t="s">
        <v>4564</v>
      </c>
      <c s="36" t="s">
        <v>75</v>
      </c>
      <c s="37">
        <v>1</v>
      </c>
      <c s="36">
        <v>0</v>
      </c>
      <c s="36">
        <f>ROUND(G356*H356,6)</f>
      </c>
      <c r="L356" s="38">
        <v>0</v>
      </c>
      <c s="32">
        <f>ROUND(ROUND(L356,2)*ROUND(G356,3),2)</f>
      </c>
      <c s="36" t="s">
        <v>970</v>
      </c>
      <c>
        <f>(M356*21)/100</f>
      </c>
      <c t="s">
        <v>28</v>
      </c>
    </row>
    <row r="357" spans="1:5" ht="12.75">
      <c r="A357" s="35" t="s">
        <v>56</v>
      </c>
      <c r="E357" s="39" t="s">
        <v>5</v>
      </c>
    </row>
    <row r="358" spans="1:5" ht="12.75">
      <c r="A358" s="35" t="s">
        <v>57</v>
      </c>
      <c r="E358" s="40" t="s">
        <v>5</v>
      </c>
    </row>
    <row r="359" spans="1:5" ht="127.5">
      <c r="A359" t="s">
        <v>58</v>
      </c>
      <c r="E359" s="39" t="s">
        <v>1346</v>
      </c>
    </row>
    <row r="360" spans="1:16" ht="12.75">
      <c r="A360" t="s">
        <v>50</v>
      </c>
      <c s="34" t="s">
        <v>369</v>
      </c>
      <c s="34" t="s">
        <v>4565</v>
      </c>
      <c s="35" t="s">
        <v>5</v>
      </c>
      <c s="6" t="s">
        <v>4566</v>
      </c>
      <c s="36" t="s">
        <v>75</v>
      </c>
      <c s="37">
        <v>1</v>
      </c>
      <c s="36">
        <v>0</v>
      </c>
      <c s="36">
        <f>ROUND(G360*H360,6)</f>
      </c>
      <c r="L360" s="38">
        <v>0</v>
      </c>
      <c s="32">
        <f>ROUND(ROUND(L360,2)*ROUND(G360,3),2)</f>
      </c>
      <c s="36" t="s">
        <v>970</v>
      </c>
      <c>
        <f>(M360*21)/100</f>
      </c>
      <c t="s">
        <v>28</v>
      </c>
    </row>
    <row r="361" spans="1:5" ht="12.75">
      <c r="A361" s="35" t="s">
        <v>56</v>
      </c>
      <c r="E361" s="39" t="s">
        <v>5</v>
      </c>
    </row>
    <row r="362" spans="1:5" ht="12.75">
      <c r="A362" s="35" t="s">
        <v>57</v>
      </c>
      <c r="E362" s="40" t="s">
        <v>5</v>
      </c>
    </row>
    <row r="363" spans="1:5" ht="153">
      <c r="A363" t="s">
        <v>58</v>
      </c>
      <c r="E363" s="39" t="s">
        <v>1309</v>
      </c>
    </row>
    <row r="364" spans="1:16" ht="12.75">
      <c r="A364" t="s">
        <v>50</v>
      </c>
      <c s="34" t="s">
        <v>373</v>
      </c>
      <c s="34" t="s">
        <v>1651</v>
      </c>
      <c s="35" t="s">
        <v>5</v>
      </c>
      <c s="6" t="s">
        <v>1652</v>
      </c>
      <c s="36" t="s">
        <v>75</v>
      </c>
      <c s="37">
        <v>3</v>
      </c>
      <c s="36">
        <v>0</v>
      </c>
      <c s="36">
        <f>ROUND(G364*H364,6)</f>
      </c>
      <c r="L364" s="38">
        <v>0</v>
      </c>
      <c s="32">
        <f>ROUND(ROUND(L364,2)*ROUND(G364,3),2)</f>
      </c>
      <c s="36" t="s">
        <v>970</v>
      </c>
      <c>
        <f>(M364*21)/100</f>
      </c>
      <c t="s">
        <v>28</v>
      </c>
    </row>
    <row r="365" spans="1:5" ht="12.75">
      <c r="A365" s="35" t="s">
        <v>56</v>
      </c>
      <c r="E365" s="39" t="s">
        <v>5</v>
      </c>
    </row>
    <row r="366" spans="1:5" ht="12.75">
      <c r="A366" s="35" t="s">
        <v>57</v>
      </c>
      <c r="E366" s="40" t="s">
        <v>5</v>
      </c>
    </row>
    <row r="367" spans="1:5" ht="165.75">
      <c r="A367" t="s">
        <v>58</v>
      </c>
      <c r="E367" s="39" t="s">
        <v>1425</v>
      </c>
    </row>
    <row r="368" spans="1:16" ht="12.75">
      <c r="A368" t="s">
        <v>50</v>
      </c>
      <c s="34" t="s">
        <v>377</v>
      </c>
      <c s="34" t="s">
        <v>1654</v>
      </c>
      <c s="35" t="s">
        <v>5</v>
      </c>
      <c s="6" t="s">
        <v>1655</v>
      </c>
      <c s="36" t="s">
        <v>75</v>
      </c>
      <c s="37">
        <v>3</v>
      </c>
      <c s="36">
        <v>0</v>
      </c>
      <c s="36">
        <f>ROUND(G368*H368,6)</f>
      </c>
      <c r="L368" s="38">
        <v>0</v>
      </c>
      <c s="32">
        <f>ROUND(ROUND(L368,2)*ROUND(G368,3),2)</f>
      </c>
      <c s="36" t="s">
        <v>970</v>
      </c>
      <c>
        <f>(M368*21)/100</f>
      </c>
      <c t="s">
        <v>28</v>
      </c>
    </row>
    <row r="369" spans="1:5" ht="12.75">
      <c r="A369" s="35" t="s">
        <v>56</v>
      </c>
      <c r="E369" s="39" t="s">
        <v>5</v>
      </c>
    </row>
    <row r="370" spans="1:5" ht="12.75">
      <c r="A370" s="35" t="s">
        <v>57</v>
      </c>
      <c r="E370" s="40" t="s">
        <v>5</v>
      </c>
    </row>
    <row r="371" spans="1:5" ht="127.5">
      <c r="A371" t="s">
        <v>58</v>
      </c>
      <c r="E371" s="39" t="s">
        <v>1346</v>
      </c>
    </row>
    <row r="372" spans="1:16" ht="12.75">
      <c r="A372" t="s">
        <v>50</v>
      </c>
      <c s="34" t="s">
        <v>381</v>
      </c>
      <c s="34" t="s">
        <v>4567</v>
      </c>
      <c s="35" t="s">
        <v>5</v>
      </c>
      <c s="6" t="s">
        <v>4568</v>
      </c>
      <c s="36" t="s">
        <v>75</v>
      </c>
      <c s="37">
        <v>3</v>
      </c>
      <c s="36">
        <v>0</v>
      </c>
      <c s="36">
        <f>ROUND(G372*H372,6)</f>
      </c>
      <c r="L372" s="38">
        <v>0</v>
      </c>
      <c s="32">
        <f>ROUND(ROUND(L372,2)*ROUND(G372,3),2)</f>
      </c>
      <c s="36" t="s">
        <v>970</v>
      </c>
      <c>
        <f>(M372*21)/100</f>
      </c>
      <c t="s">
        <v>28</v>
      </c>
    </row>
    <row r="373" spans="1:5" ht="12.75">
      <c r="A373" s="35" t="s">
        <v>56</v>
      </c>
      <c r="E373" s="39" t="s">
        <v>5</v>
      </c>
    </row>
    <row r="374" spans="1:5" ht="12.75">
      <c r="A374" s="35" t="s">
        <v>57</v>
      </c>
      <c r="E374" s="40" t="s">
        <v>5</v>
      </c>
    </row>
    <row r="375" spans="1:5" ht="153">
      <c r="A375" t="s">
        <v>58</v>
      </c>
      <c r="E375" s="39" t="s">
        <v>1309</v>
      </c>
    </row>
    <row r="376" spans="1:16" ht="12.75">
      <c r="A376" t="s">
        <v>50</v>
      </c>
      <c s="34" t="s">
        <v>385</v>
      </c>
      <c s="34" t="s">
        <v>927</v>
      </c>
      <c s="35" t="s">
        <v>5</v>
      </c>
      <c s="6" t="s">
        <v>928</v>
      </c>
      <c s="36" t="s">
        <v>75</v>
      </c>
      <c s="37">
        <v>4</v>
      </c>
      <c s="36">
        <v>0</v>
      </c>
      <c s="36">
        <f>ROUND(G376*H376,6)</f>
      </c>
      <c r="L376" s="38">
        <v>0</v>
      </c>
      <c s="32">
        <f>ROUND(ROUND(L376,2)*ROUND(G376,3),2)</f>
      </c>
      <c s="36" t="s">
        <v>970</v>
      </c>
      <c>
        <f>(M376*21)/100</f>
      </c>
      <c t="s">
        <v>28</v>
      </c>
    </row>
    <row r="377" spans="1:5" ht="12.75">
      <c r="A377" s="35" t="s">
        <v>56</v>
      </c>
      <c r="E377" s="39" t="s">
        <v>5</v>
      </c>
    </row>
    <row r="378" spans="1:5" ht="12.75">
      <c r="A378" s="35" t="s">
        <v>57</v>
      </c>
      <c r="E378" s="40" t="s">
        <v>5</v>
      </c>
    </row>
    <row r="379" spans="1:5" ht="127.5">
      <c r="A379" t="s">
        <v>58</v>
      </c>
      <c r="E379" s="39" t="s">
        <v>4569</v>
      </c>
    </row>
    <row r="380" spans="1:16" ht="25.5">
      <c r="A380" t="s">
        <v>50</v>
      </c>
      <c s="34" t="s">
        <v>389</v>
      </c>
      <c s="34" t="s">
        <v>4570</v>
      </c>
      <c s="35" t="s">
        <v>5</v>
      </c>
      <c s="6" t="s">
        <v>4571</v>
      </c>
      <c s="36" t="s">
        <v>4572</v>
      </c>
      <c s="37">
        <v>160</v>
      </c>
      <c s="36">
        <v>0</v>
      </c>
      <c s="36">
        <f>ROUND(G380*H380,6)</f>
      </c>
      <c r="L380" s="38">
        <v>0</v>
      </c>
      <c s="32">
        <f>ROUND(ROUND(L380,2)*ROUND(G380,3),2)</f>
      </c>
      <c s="36" t="s">
        <v>970</v>
      </c>
      <c>
        <f>(M380*21)/100</f>
      </c>
      <c t="s">
        <v>28</v>
      </c>
    </row>
    <row r="381" spans="1:5" ht="12.75">
      <c r="A381" s="35" t="s">
        <v>56</v>
      </c>
      <c r="E381" s="39" t="s">
        <v>5</v>
      </c>
    </row>
    <row r="382" spans="1:5" ht="12.75">
      <c r="A382" s="35" t="s">
        <v>57</v>
      </c>
      <c r="E382" s="40" t="s">
        <v>5</v>
      </c>
    </row>
    <row r="383" spans="1:5" ht="127.5">
      <c r="A383" t="s">
        <v>58</v>
      </c>
      <c r="E383" s="39" t="s">
        <v>4573</v>
      </c>
    </row>
    <row r="384" spans="1:16" ht="12.75">
      <c r="A384" t="s">
        <v>50</v>
      </c>
      <c s="34" t="s">
        <v>393</v>
      </c>
      <c s="34" t="s">
        <v>1426</v>
      </c>
      <c s="35" t="s">
        <v>5</v>
      </c>
      <c s="6" t="s">
        <v>1427</v>
      </c>
      <c s="36" t="s">
        <v>595</v>
      </c>
      <c s="37">
        <v>168</v>
      </c>
      <c s="36">
        <v>0</v>
      </c>
      <c s="36">
        <f>ROUND(G384*H384,6)</f>
      </c>
      <c r="L384" s="38">
        <v>0</v>
      </c>
      <c s="32">
        <f>ROUND(ROUND(L384,2)*ROUND(G384,3),2)</f>
      </c>
      <c s="36" t="s">
        <v>970</v>
      </c>
      <c>
        <f>(M384*21)/100</f>
      </c>
      <c t="s">
        <v>28</v>
      </c>
    </row>
    <row r="385" spans="1:5" ht="12.75">
      <c r="A385" s="35" t="s">
        <v>56</v>
      </c>
      <c r="E385" s="39" t="s">
        <v>5</v>
      </c>
    </row>
    <row r="386" spans="1:5" ht="12.75">
      <c r="A386" s="35" t="s">
        <v>57</v>
      </c>
      <c r="E386" s="40" t="s">
        <v>5</v>
      </c>
    </row>
    <row r="387" spans="1:5" ht="165.75">
      <c r="A387" t="s">
        <v>58</v>
      </c>
      <c r="E387" s="39" t="s">
        <v>1429</v>
      </c>
    </row>
    <row r="388" spans="1:16" ht="12.75">
      <c r="A388" t="s">
        <v>50</v>
      </c>
      <c s="34" t="s">
        <v>397</v>
      </c>
      <c s="34" t="s">
        <v>1430</v>
      </c>
      <c s="35" t="s">
        <v>5</v>
      </c>
      <c s="6" t="s">
        <v>1431</v>
      </c>
      <c s="36" t="s">
        <v>75</v>
      </c>
      <c s="37">
        <v>40</v>
      </c>
      <c s="36">
        <v>0</v>
      </c>
      <c s="36">
        <f>ROUND(G388*H388,6)</f>
      </c>
      <c r="L388" s="38">
        <v>0</v>
      </c>
      <c s="32">
        <f>ROUND(ROUND(L388,2)*ROUND(G388,3),2)</f>
      </c>
      <c s="36" t="s">
        <v>970</v>
      </c>
      <c>
        <f>(M388*21)/100</f>
      </c>
      <c t="s">
        <v>28</v>
      </c>
    </row>
    <row r="389" spans="1:5" ht="12.75">
      <c r="A389" s="35" t="s">
        <v>56</v>
      </c>
      <c r="E389" s="39" t="s">
        <v>5</v>
      </c>
    </row>
    <row r="390" spans="1:5" ht="12.75">
      <c r="A390" s="35" t="s">
        <v>57</v>
      </c>
      <c r="E390" s="40" t="s">
        <v>5</v>
      </c>
    </row>
    <row r="391" spans="1:5" ht="102">
      <c r="A391" t="s">
        <v>58</v>
      </c>
      <c r="E391" s="39" t="s">
        <v>1432</v>
      </c>
    </row>
    <row r="392" spans="1:16" ht="12.75">
      <c r="A392" t="s">
        <v>50</v>
      </c>
      <c s="34" t="s">
        <v>2805</v>
      </c>
      <c s="34" t="s">
        <v>1433</v>
      </c>
      <c s="35" t="s">
        <v>5</v>
      </c>
      <c s="6" t="s">
        <v>1434</v>
      </c>
      <c s="36" t="s">
        <v>75</v>
      </c>
      <c s="37">
        <v>40</v>
      </c>
      <c s="36">
        <v>0</v>
      </c>
      <c s="36">
        <f>ROUND(G392*H392,6)</f>
      </c>
      <c r="L392" s="38">
        <v>0</v>
      </c>
      <c s="32">
        <f>ROUND(ROUND(L392,2)*ROUND(G392,3),2)</f>
      </c>
      <c s="36" t="s">
        <v>970</v>
      </c>
      <c>
        <f>(M392*21)/100</f>
      </c>
      <c t="s">
        <v>28</v>
      </c>
    </row>
    <row r="393" spans="1:5" ht="12.75">
      <c r="A393" s="35" t="s">
        <v>56</v>
      </c>
      <c r="E393" s="39" t="s">
        <v>5</v>
      </c>
    </row>
    <row r="394" spans="1:5" ht="12.75">
      <c r="A394" s="35" t="s">
        <v>57</v>
      </c>
      <c r="E394" s="40" t="s">
        <v>5</v>
      </c>
    </row>
    <row r="395" spans="1:5" ht="102">
      <c r="A395" t="s">
        <v>58</v>
      </c>
      <c r="E395" s="39" t="s">
        <v>1435</v>
      </c>
    </row>
    <row r="396" spans="1:16" ht="12.75">
      <c r="A396" t="s">
        <v>50</v>
      </c>
      <c s="34" t="s">
        <v>2806</v>
      </c>
      <c s="34" t="s">
        <v>1850</v>
      </c>
      <c s="35" t="s">
        <v>5</v>
      </c>
      <c s="6" t="s">
        <v>1851</v>
      </c>
      <c s="36" t="s">
        <v>75</v>
      </c>
      <c s="37">
        <v>40</v>
      </c>
      <c s="36">
        <v>0</v>
      </c>
      <c s="36">
        <f>ROUND(G396*H396,6)</f>
      </c>
      <c r="L396" s="38">
        <v>0</v>
      </c>
      <c s="32">
        <f>ROUND(ROUND(L396,2)*ROUND(G396,3),2)</f>
      </c>
      <c s="36" t="s">
        <v>970</v>
      </c>
      <c>
        <f>(M396*21)/100</f>
      </c>
      <c t="s">
        <v>28</v>
      </c>
    </row>
    <row r="397" spans="1:5" ht="12.75">
      <c r="A397" s="35" t="s">
        <v>56</v>
      </c>
      <c r="E397" s="39" t="s">
        <v>5</v>
      </c>
    </row>
    <row r="398" spans="1:5" ht="12.75">
      <c r="A398" s="35" t="s">
        <v>57</v>
      </c>
      <c r="E398" s="40" t="s">
        <v>5</v>
      </c>
    </row>
    <row r="399" spans="1:5" ht="153">
      <c r="A399" t="s">
        <v>58</v>
      </c>
      <c r="E399" s="39" t="s">
        <v>4574</v>
      </c>
    </row>
    <row r="400" spans="1:16" ht="12.75">
      <c r="A400" t="s">
        <v>50</v>
      </c>
      <c s="34" t="s">
        <v>401</v>
      </c>
      <c s="34" t="s">
        <v>950</v>
      </c>
      <c s="35" t="s">
        <v>5</v>
      </c>
      <c s="6" t="s">
        <v>951</v>
      </c>
      <c s="36" t="s">
        <v>110</v>
      </c>
      <c s="37">
        <v>1</v>
      </c>
      <c s="36">
        <v>0</v>
      </c>
      <c s="36">
        <f>ROUND(G400*H400,6)</f>
      </c>
      <c r="L400" s="38">
        <v>0</v>
      </c>
      <c s="32">
        <f>ROUND(ROUND(L400,2)*ROUND(G400,3),2)</f>
      </c>
      <c s="36" t="s">
        <v>55</v>
      </c>
      <c>
        <f>(M400*21)/100</f>
      </c>
      <c t="s">
        <v>28</v>
      </c>
    </row>
    <row r="401" spans="1:5" ht="12.75">
      <c r="A401" s="35" t="s">
        <v>56</v>
      </c>
      <c r="E401" s="39" t="s">
        <v>5</v>
      </c>
    </row>
    <row r="402" spans="1:5" ht="12.75">
      <c r="A402" s="35" t="s">
        <v>57</v>
      </c>
      <c r="E402" s="40" t="s">
        <v>5</v>
      </c>
    </row>
    <row r="403" spans="1:5" ht="127.5">
      <c r="A403" t="s">
        <v>58</v>
      </c>
      <c r="E403" s="39" t="s">
        <v>1424</v>
      </c>
    </row>
    <row r="404" spans="1:13" ht="12.75">
      <c r="A404" t="s">
        <v>47</v>
      </c>
      <c r="C404" s="31" t="s">
        <v>83</v>
      </c>
      <c r="E404" s="33" t="s">
        <v>2571</v>
      </c>
      <c r="J404" s="32">
        <f>0</f>
      </c>
      <c s="32">
        <f>0</f>
      </c>
      <c s="32">
        <f>0+L405+L409</f>
      </c>
      <c s="32">
        <f>0+M405+M409</f>
      </c>
    </row>
    <row r="405" spans="1:16" ht="12.75">
      <c r="A405" t="s">
        <v>50</v>
      </c>
      <c s="34" t="s">
        <v>405</v>
      </c>
      <c s="34" t="s">
        <v>3381</v>
      </c>
      <c s="35" t="s">
        <v>5</v>
      </c>
      <c s="6" t="s">
        <v>3382</v>
      </c>
      <c s="36" t="s">
        <v>79</v>
      </c>
      <c s="37">
        <v>130</v>
      </c>
      <c s="36">
        <v>0</v>
      </c>
      <c s="36">
        <f>ROUND(G405*H405,6)</f>
      </c>
      <c r="L405" s="38">
        <v>0</v>
      </c>
      <c s="32">
        <f>ROUND(ROUND(L405,2)*ROUND(G405,3),2)</f>
      </c>
      <c s="36" t="s">
        <v>970</v>
      </c>
      <c>
        <f>(M405*21)/100</f>
      </c>
      <c t="s">
        <v>28</v>
      </c>
    </row>
    <row r="406" spans="1:5" ht="12.75">
      <c r="A406" s="35" t="s">
        <v>56</v>
      </c>
      <c r="E406" s="39" t="s">
        <v>5</v>
      </c>
    </row>
    <row r="407" spans="1:5" ht="12.75">
      <c r="A407" s="35" t="s">
        <v>57</v>
      </c>
      <c r="E407" s="40" t="s">
        <v>5</v>
      </c>
    </row>
    <row r="408" spans="1:5" ht="242.25">
      <c r="A408" t="s">
        <v>58</v>
      </c>
      <c r="E408" s="39" t="s">
        <v>4575</v>
      </c>
    </row>
    <row r="409" spans="1:16" ht="12.75">
      <c r="A409" t="s">
        <v>50</v>
      </c>
      <c s="34" t="s">
        <v>409</v>
      </c>
      <c s="34" t="s">
        <v>4576</v>
      </c>
      <c s="35" t="s">
        <v>5</v>
      </c>
      <c s="6" t="s">
        <v>4577</v>
      </c>
      <c s="36" t="s">
        <v>79</v>
      </c>
      <c s="37">
        <v>130</v>
      </c>
      <c s="36">
        <v>0</v>
      </c>
      <c s="36">
        <f>ROUND(G409*H409,6)</f>
      </c>
      <c r="L409" s="38">
        <v>0</v>
      </c>
      <c s="32">
        <f>ROUND(ROUND(L409,2)*ROUND(G409,3),2)</f>
      </c>
      <c s="36" t="s">
        <v>970</v>
      </c>
      <c>
        <f>(M409*21)/100</f>
      </c>
      <c t="s">
        <v>28</v>
      </c>
    </row>
    <row r="410" spans="1:5" ht="12.75">
      <c r="A410" s="35" t="s">
        <v>56</v>
      </c>
      <c r="E410" s="39" t="s">
        <v>5</v>
      </c>
    </row>
    <row r="411" spans="1:5" ht="12.75">
      <c r="A411" s="35" t="s">
        <v>57</v>
      </c>
      <c r="E411" s="40" t="s">
        <v>5</v>
      </c>
    </row>
    <row r="412" spans="1:5" ht="51">
      <c r="A412" t="s">
        <v>58</v>
      </c>
      <c r="E412" s="39" t="s">
        <v>4578</v>
      </c>
    </row>
    <row r="413" spans="1:13" ht="12.75">
      <c r="A413" t="s">
        <v>47</v>
      </c>
      <c r="C413" s="31" t="s">
        <v>87</v>
      </c>
      <c r="E413" s="33" t="s">
        <v>1506</v>
      </c>
      <c r="J413" s="32">
        <f>0</f>
      </c>
      <c s="32">
        <f>0</f>
      </c>
      <c s="32">
        <f>0+L414+L418</f>
      </c>
      <c s="32">
        <f>0+M414+M418</f>
      </c>
    </row>
    <row r="414" spans="1:16" ht="12.75">
      <c r="A414" t="s">
        <v>50</v>
      </c>
      <c s="34" t="s">
        <v>413</v>
      </c>
      <c s="34" t="s">
        <v>4579</v>
      </c>
      <c s="35" t="s">
        <v>5</v>
      </c>
      <c s="6" t="s">
        <v>4580</v>
      </c>
      <c s="36" t="s">
        <v>79</v>
      </c>
      <c s="37">
        <v>100</v>
      </c>
      <c s="36">
        <v>0</v>
      </c>
      <c s="36">
        <f>ROUND(G414*H414,6)</f>
      </c>
      <c r="L414" s="38">
        <v>0</v>
      </c>
      <c s="32">
        <f>ROUND(ROUND(L414,2)*ROUND(G414,3),2)</f>
      </c>
      <c s="36" t="s">
        <v>970</v>
      </c>
      <c>
        <f>(M414*21)/100</f>
      </c>
      <c t="s">
        <v>28</v>
      </c>
    </row>
    <row r="415" spans="1:5" ht="12.75">
      <c r="A415" s="35" t="s">
        <v>56</v>
      </c>
      <c r="E415" s="39" t="s">
        <v>5</v>
      </c>
    </row>
    <row r="416" spans="1:5" ht="140.25">
      <c r="A416" s="35" t="s">
        <v>57</v>
      </c>
      <c r="E416" s="40" t="s">
        <v>4581</v>
      </c>
    </row>
    <row r="417" spans="1:5" ht="25.5">
      <c r="A417" t="s">
        <v>58</v>
      </c>
      <c r="E417" s="39" t="s">
        <v>4352</v>
      </c>
    </row>
    <row r="418" spans="1:16" ht="12.75">
      <c r="A418" t="s">
        <v>50</v>
      </c>
      <c s="34" t="s">
        <v>417</v>
      </c>
      <c s="34" t="s">
        <v>4582</v>
      </c>
      <c s="35" t="s">
        <v>5</v>
      </c>
      <c s="6" t="s">
        <v>4583</v>
      </c>
      <c s="36" t="s">
        <v>79</v>
      </c>
      <c s="37">
        <v>100</v>
      </c>
      <c s="36">
        <v>0</v>
      </c>
      <c s="36">
        <f>ROUND(G418*H418,6)</f>
      </c>
      <c r="L418" s="38">
        <v>0</v>
      </c>
      <c s="32">
        <f>ROUND(ROUND(L418,2)*ROUND(G418,3),2)</f>
      </c>
      <c s="36" t="s">
        <v>970</v>
      </c>
      <c>
        <f>(M418*21)/100</f>
      </c>
      <c t="s">
        <v>28</v>
      </c>
    </row>
    <row r="419" spans="1:5" ht="12.75">
      <c r="A419" s="35" t="s">
        <v>56</v>
      </c>
      <c r="E419" s="39" t="s">
        <v>5</v>
      </c>
    </row>
    <row r="420" spans="1:5" ht="140.25">
      <c r="A420" s="35" t="s">
        <v>57</v>
      </c>
      <c r="E420" s="40" t="s">
        <v>4581</v>
      </c>
    </row>
    <row r="421" spans="1:5" ht="38.25">
      <c r="A421" t="s">
        <v>58</v>
      </c>
      <c r="E421" s="39" t="s">
        <v>4355</v>
      </c>
    </row>
    <row r="422" spans="1:13" ht="12.75">
      <c r="A422" t="s">
        <v>47</v>
      </c>
      <c r="C422" s="31" t="s">
        <v>551</v>
      </c>
      <c r="E422" s="33" t="s">
        <v>1178</v>
      </c>
      <c r="J422" s="32">
        <f>0</f>
      </c>
      <c s="32">
        <f>0</f>
      </c>
      <c s="32">
        <f>0+L423+L427+L431+L435+L439+L443+L447+L451</f>
      </c>
      <c s="32">
        <f>0+M423+M427+M431+M435+M439+M443+M447+M451</f>
      </c>
    </row>
    <row r="423" spans="1:16" ht="25.5">
      <c r="A423" t="s">
        <v>50</v>
      </c>
      <c s="34" t="s">
        <v>421</v>
      </c>
      <c s="34" t="s">
        <v>4584</v>
      </c>
      <c s="35" t="s">
        <v>555</v>
      </c>
      <c s="6" t="s">
        <v>4585</v>
      </c>
      <c s="36" t="s">
        <v>557</v>
      </c>
      <c s="37">
        <v>0.3</v>
      </c>
      <c s="36">
        <v>0</v>
      </c>
      <c s="36">
        <f>ROUND(G423*H423,6)</f>
      </c>
      <c r="L423" s="38">
        <v>0</v>
      </c>
      <c s="32">
        <f>ROUND(ROUND(L423,2)*ROUND(G423,3),2)</f>
      </c>
      <c s="36" t="s">
        <v>55</v>
      </c>
      <c>
        <f>(M423*21)/100</f>
      </c>
      <c t="s">
        <v>28</v>
      </c>
    </row>
    <row r="424" spans="1:5" ht="12.75">
      <c r="A424" s="35" t="s">
        <v>56</v>
      </c>
      <c r="E424" s="39" t="s">
        <v>558</v>
      </c>
    </row>
    <row r="425" spans="1:5" ht="12.75">
      <c r="A425" s="35" t="s">
        <v>57</v>
      </c>
      <c r="E425" s="40" t="s">
        <v>5</v>
      </c>
    </row>
    <row r="426" spans="1:5" ht="165.75">
      <c r="A426" t="s">
        <v>58</v>
      </c>
      <c r="E426" s="39" t="s">
        <v>4586</v>
      </c>
    </row>
    <row r="427" spans="1:16" ht="25.5">
      <c r="A427" t="s">
        <v>50</v>
      </c>
      <c s="34" t="s">
        <v>425</v>
      </c>
      <c s="34" t="s">
        <v>1298</v>
      </c>
      <c s="35" t="s">
        <v>555</v>
      </c>
      <c s="6" t="s">
        <v>1299</v>
      </c>
      <c s="36" t="s">
        <v>557</v>
      </c>
      <c s="37">
        <v>0.15</v>
      </c>
      <c s="36">
        <v>0</v>
      </c>
      <c s="36">
        <f>ROUND(G427*H427,6)</f>
      </c>
      <c r="L427" s="38">
        <v>0</v>
      </c>
      <c s="32">
        <f>ROUND(ROUND(L427,2)*ROUND(G427,3),2)</f>
      </c>
      <c s="36" t="s">
        <v>55</v>
      </c>
      <c>
        <f>(M427*21)/100</f>
      </c>
      <c t="s">
        <v>28</v>
      </c>
    </row>
    <row r="428" spans="1:5" ht="12.75">
      <c r="A428" s="35" t="s">
        <v>56</v>
      </c>
      <c r="E428" s="39" t="s">
        <v>558</v>
      </c>
    </row>
    <row r="429" spans="1:5" ht="12.75">
      <c r="A429" s="35" t="s">
        <v>57</v>
      </c>
      <c r="E429" s="40" t="s">
        <v>5</v>
      </c>
    </row>
    <row r="430" spans="1:5" ht="165.75">
      <c r="A430" t="s">
        <v>58</v>
      </c>
      <c r="E430" s="39" t="s">
        <v>3529</v>
      </c>
    </row>
    <row r="431" spans="1:16" ht="38.25">
      <c r="A431" t="s">
        <v>50</v>
      </c>
      <c s="34" t="s">
        <v>429</v>
      </c>
      <c s="34" t="s">
        <v>2076</v>
      </c>
      <c s="35" t="s">
        <v>555</v>
      </c>
      <c s="6" t="s">
        <v>2077</v>
      </c>
      <c s="36" t="s">
        <v>557</v>
      </c>
      <c s="37">
        <v>0.01</v>
      </c>
      <c s="36">
        <v>0</v>
      </c>
      <c s="36">
        <f>ROUND(G431*H431,6)</f>
      </c>
      <c r="L431" s="38">
        <v>0</v>
      </c>
      <c s="32">
        <f>ROUND(ROUND(L431,2)*ROUND(G431,3),2)</f>
      </c>
      <c s="36" t="s">
        <v>55</v>
      </c>
      <c>
        <f>(M431*21)/100</f>
      </c>
      <c t="s">
        <v>28</v>
      </c>
    </row>
    <row r="432" spans="1:5" ht="12.75">
      <c r="A432" s="35" t="s">
        <v>56</v>
      </c>
      <c r="E432" s="39" t="s">
        <v>558</v>
      </c>
    </row>
    <row r="433" spans="1:5" ht="12.75">
      <c r="A433" s="35" t="s">
        <v>57</v>
      </c>
      <c r="E433" s="40" t="s">
        <v>5</v>
      </c>
    </row>
    <row r="434" spans="1:5" ht="165.75">
      <c r="A434" t="s">
        <v>58</v>
      </c>
      <c r="E434" s="39" t="s">
        <v>3529</v>
      </c>
    </row>
    <row r="435" spans="1:16" ht="38.25">
      <c r="A435" t="s">
        <v>50</v>
      </c>
      <c s="34" t="s">
        <v>433</v>
      </c>
      <c s="34" t="s">
        <v>1190</v>
      </c>
      <c s="35" t="s">
        <v>555</v>
      </c>
      <c s="6" t="s">
        <v>1191</v>
      </c>
      <c s="36" t="s">
        <v>557</v>
      </c>
      <c s="37">
        <v>0.3</v>
      </c>
      <c s="36">
        <v>0</v>
      </c>
      <c s="36">
        <f>ROUND(G435*H435,6)</f>
      </c>
      <c r="L435" s="38">
        <v>0</v>
      </c>
      <c s="32">
        <f>ROUND(ROUND(L435,2)*ROUND(G435,3),2)</f>
      </c>
      <c s="36" t="s">
        <v>55</v>
      </c>
      <c>
        <f>(M435*21)/100</f>
      </c>
      <c t="s">
        <v>28</v>
      </c>
    </row>
    <row r="436" spans="1:5" ht="25.5">
      <c r="A436" s="35" t="s">
        <v>56</v>
      </c>
      <c r="E436" s="39" t="s">
        <v>3535</v>
      </c>
    </row>
    <row r="437" spans="1:5" ht="12.75">
      <c r="A437" s="35" t="s">
        <v>57</v>
      </c>
      <c r="E437" s="40" t="s">
        <v>5</v>
      </c>
    </row>
    <row r="438" spans="1:5" ht="165.75">
      <c r="A438" t="s">
        <v>58</v>
      </c>
      <c r="E438" s="39" t="s">
        <v>3529</v>
      </c>
    </row>
    <row r="439" spans="1:16" ht="25.5">
      <c r="A439" t="s">
        <v>50</v>
      </c>
      <c s="34" t="s">
        <v>437</v>
      </c>
      <c s="34" t="s">
        <v>4587</v>
      </c>
      <c s="35" t="s">
        <v>555</v>
      </c>
      <c s="6" t="s">
        <v>4588</v>
      </c>
      <c s="36" t="s">
        <v>557</v>
      </c>
      <c s="37">
        <v>0.01</v>
      </c>
      <c s="36">
        <v>0</v>
      </c>
      <c s="36">
        <f>ROUND(G439*H439,6)</f>
      </c>
      <c r="L439" s="38">
        <v>0</v>
      </c>
      <c s="32">
        <f>ROUND(ROUND(L439,2)*ROUND(G439,3),2)</f>
      </c>
      <c s="36" t="s">
        <v>55</v>
      </c>
      <c>
        <f>(M439*21)/100</f>
      </c>
      <c t="s">
        <v>28</v>
      </c>
    </row>
    <row r="440" spans="1:5" ht="12.75">
      <c r="A440" s="35" t="s">
        <v>56</v>
      </c>
      <c r="E440" s="39" t="s">
        <v>558</v>
      </c>
    </row>
    <row r="441" spans="1:5" ht="12.75">
      <c r="A441" s="35" t="s">
        <v>57</v>
      </c>
      <c r="E441" s="40" t="s">
        <v>5</v>
      </c>
    </row>
    <row r="442" spans="1:5" ht="165.75">
      <c r="A442" t="s">
        <v>58</v>
      </c>
      <c r="E442" s="39" t="s">
        <v>3529</v>
      </c>
    </row>
    <row r="443" spans="1:16" ht="25.5">
      <c r="A443" t="s">
        <v>50</v>
      </c>
      <c s="34" t="s">
        <v>441</v>
      </c>
      <c s="34" t="s">
        <v>1192</v>
      </c>
      <c s="35" t="s">
        <v>555</v>
      </c>
      <c s="6" t="s">
        <v>1193</v>
      </c>
      <c s="36" t="s">
        <v>557</v>
      </c>
      <c s="37">
        <v>0.05</v>
      </c>
      <c s="36">
        <v>0</v>
      </c>
      <c s="36">
        <f>ROUND(G443*H443,6)</f>
      </c>
      <c r="L443" s="38">
        <v>0</v>
      </c>
      <c s="32">
        <f>ROUND(ROUND(L443,2)*ROUND(G443,3),2)</f>
      </c>
      <c s="36" t="s">
        <v>55</v>
      </c>
      <c>
        <f>(M443*21)/100</f>
      </c>
      <c t="s">
        <v>28</v>
      </c>
    </row>
    <row r="444" spans="1:5" ht="12.75">
      <c r="A444" s="35" t="s">
        <v>56</v>
      </c>
      <c r="E444" s="39" t="s">
        <v>558</v>
      </c>
    </row>
    <row r="445" spans="1:5" ht="12.75">
      <c r="A445" s="35" t="s">
        <v>57</v>
      </c>
      <c r="E445" s="40" t="s">
        <v>5</v>
      </c>
    </row>
    <row r="446" spans="1:5" ht="165.75">
      <c r="A446" t="s">
        <v>58</v>
      </c>
      <c r="E446" s="39" t="s">
        <v>3529</v>
      </c>
    </row>
    <row r="447" spans="1:16" ht="25.5">
      <c r="A447" t="s">
        <v>50</v>
      </c>
      <c s="34" t="s">
        <v>445</v>
      </c>
      <c s="34" t="s">
        <v>1194</v>
      </c>
      <c s="35" t="s">
        <v>555</v>
      </c>
      <c s="6" t="s">
        <v>1195</v>
      </c>
      <c s="36" t="s">
        <v>557</v>
      </c>
      <c s="37">
        <v>0.2</v>
      </c>
      <c s="36">
        <v>0</v>
      </c>
      <c s="36">
        <f>ROUND(G447*H447,6)</f>
      </c>
      <c r="L447" s="38">
        <v>0</v>
      </c>
      <c s="32">
        <f>ROUND(ROUND(L447,2)*ROUND(G447,3),2)</f>
      </c>
      <c s="36" t="s">
        <v>55</v>
      </c>
      <c>
        <f>(M447*21)/100</f>
      </c>
      <c t="s">
        <v>28</v>
      </c>
    </row>
    <row r="448" spans="1:5" ht="12.75">
      <c r="A448" s="35" t="s">
        <v>56</v>
      </c>
      <c r="E448" s="39" t="s">
        <v>558</v>
      </c>
    </row>
    <row r="449" spans="1:5" ht="12.75">
      <c r="A449" s="35" t="s">
        <v>57</v>
      </c>
      <c r="E449" s="40" t="s">
        <v>5</v>
      </c>
    </row>
    <row r="450" spans="1:5" ht="165.75">
      <c r="A450" t="s">
        <v>58</v>
      </c>
      <c r="E450" s="39" t="s">
        <v>3529</v>
      </c>
    </row>
    <row r="451" spans="1:16" ht="25.5">
      <c r="A451" t="s">
        <v>50</v>
      </c>
      <c s="34" t="s">
        <v>449</v>
      </c>
      <c s="34" t="s">
        <v>2080</v>
      </c>
      <c s="35" t="s">
        <v>555</v>
      </c>
      <c s="6" t="s">
        <v>2081</v>
      </c>
      <c s="36" t="s">
        <v>557</v>
      </c>
      <c s="37">
        <v>0.2</v>
      </c>
      <c s="36">
        <v>0</v>
      </c>
      <c s="36">
        <f>ROUND(G451*H451,6)</f>
      </c>
      <c r="L451" s="38">
        <v>0</v>
      </c>
      <c s="32">
        <f>ROUND(ROUND(L451,2)*ROUND(G451,3),2)</f>
      </c>
      <c s="36" t="s">
        <v>55</v>
      </c>
      <c>
        <f>(M451*21)/100</f>
      </c>
      <c t="s">
        <v>28</v>
      </c>
    </row>
    <row r="452" spans="1:5" ht="12.75">
      <c r="A452" s="35" t="s">
        <v>56</v>
      </c>
      <c r="E452" s="39" t="s">
        <v>558</v>
      </c>
    </row>
    <row r="453" spans="1:5" ht="12.75">
      <c r="A453" s="35" t="s">
        <v>57</v>
      </c>
      <c r="E453" s="40" t="s">
        <v>5</v>
      </c>
    </row>
    <row r="454" spans="1:5" ht="165.75">
      <c r="A454" t="s">
        <v>58</v>
      </c>
      <c r="E454"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4505</v>
      </c>
      <c s="41">
        <f>Rekapitulace!C72</f>
      </c>
      <c s="20" t="s">
        <v>0</v>
      </c>
      <c t="s">
        <v>23</v>
      </c>
      <c t="s">
        <v>28</v>
      </c>
    </row>
    <row r="4" spans="1:16" ht="32" customHeight="1">
      <c r="A4" s="24" t="s">
        <v>20</v>
      </c>
      <c s="25" t="s">
        <v>29</v>
      </c>
      <c s="27" t="s">
        <v>4505</v>
      </c>
      <c r="E4" s="26" t="s">
        <v>4506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COUNTIFS(L8:L226,"=0",A8:A226,"P")+COUNTIFS(L8:L226,"",A8:A226,"P")+SUM(Q8:Q226)</f>
      </c>
    </row>
    <row r="8" spans="1:13" ht="12.75">
      <c r="A8" t="s">
        <v>45</v>
      </c>
      <c r="C8" s="28" t="s">
        <v>4591</v>
      </c>
      <c r="E8" s="30" t="s">
        <v>4590</v>
      </c>
      <c r="J8" s="29">
        <f>0+J9+J14+J23+J192+J201</f>
      </c>
      <c s="29">
        <f>0+K9+K14+K23+K192+K201</f>
      </c>
      <c s="29">
        <f>0+L9+L14+L23+L192+L201</f>
      </c>
      <c s="29">
        <f>0+M9+M14+M23+M192+M201</f>
      </c>
    </row>
    <row r="9" spans="1:13" ht="12.75">
      <c r="A9" t="s">
        <v>47</v>
      </c>
      <c r="C9" s="31" t="s">
        <v>48</v>
      </c>
      <c r="E9" s="33" t="s">
        <v>49</v>
      </c>
      <c r="J9" s="32">
        <f>0</f>
      </c>
      <c s="32">
        <f>0</f>
      </c>
      <c s="32">
        <f>0+L10</f>
      </c>
      <c s="32">
        <f>0+M10</f>
      </c>
    </row>
    <row r="10" spans="1:16" ht="12.75">
      <c r="A10" t="s">
        <v>50</v>
      </c>
      <c s="34" t="s">
        <v>51</v>
      </c>
      <c s="34" t="s">
        <v>4592</v>
      </c>
      <c s="35" t="s">
        <v>5</v>
      </c>
      <c s="6" t="s">
        <v>4593</v>
      </c>
      <c s="36" t="s">
        <v>110</v>
      </c>
      <c s="37">
        <v>1</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12.75">
      <c r="A13" t="s">
        <v>58</v>
      </c>
      <c r="E13" s="39" t="s">
        <v>59</v>
      </c>
    </row>
    <row r="14" spans="1:13" ht="12.75">
      <c r="A14" t="s">
        <v>47</v>
      </c>
      <c r="C14" s="31" t="s">
        <v>72</v>
      </c>
      <c r="E14" s="33" t="s">
        <v>2716</v>
      </c>
      <c r="J14" s="32">
        <f>0</f>
      </c>
      <c s="32">
        <f>0</f>
      </c>
      <c s="32">
        <f>0+L15+L19</f>
      </c>
      <c s="32">
        <f>0+M15+M19</f>
      </c>
    </row>
    <row r="15" spans="1:16" ht="12.75">
      <c r="A15" t="s">
        <v>50</v>
      </c>
      <c s="34" t="s">
        <v>28</v>
      </c>
      <c s="34" t="s">
        <v>4594</v>
      </c>
      <c s="35" t="s">
        <v>5</v>
      </c>
      <c s="6" t="s">
        <v>4595</v>
      </c>
      <c s="36" t="s">
        <v>63</v>
      </c>
      <c s="37">
        <v>36</v>
      </c>
      <c s="36">
        <v>0</v>
      </c>
      <c s="36">
        <f>ROUND(G15*H15,6)</f>
      </c>
      <c r="L15" s="38">
        <v>0</v>
      </c>
      <c s="32">
        <f>ROUND(ROUND(L15,2)*ROUND(G15,3),2)</f>
      </c>
      <c s="36" t="s">
        <v>970</v>
      </c>
      <c>
        <f>(M15*21)/100</f>
      </c>
      <c t="s">
        <v>28</v>
      </c>
    </row>
    <row r="16" spans="1:5" ht="12.75">
      <c r="A16" s="35" t="s">
        <v>56</v>
      </c>
      <c r="E16" s="39" t="s">
        <v>5</v>
      </c>
    </row>
    <row r="17" spans="1:5" ht="12.75">
      <c r="A17" s="35" t="s">
        <v>57</v>
      </c>
      <c r="E17" s="40" t="s">
        <v>5</v>
      </c>
    </row>
    <row r="18" spans="1:5" ht="63.75">
      <c r="A18" t="s">
        <v>58</v>
      </c>
      <c r="E18" s="39" t="s">
        <v>1074</v>
      </c>
    </row>
    <row r="19" spans="1:16" ht="12.75">
      <c r="A19" t="s">
        <v>50</v>
      </c>
      <c s="34" t="s">
        <v>26</v>
      </c>
      <c s="34" t="s">
        <v>4596</v>
      </c>
      <c s="35" t="s">
        <v>5</v>
      </c>
      <c s="6" t="s">
        <v>4597</v>
      </c>
      <c s="36" t="s">
        <v>68</v>
      </c>
      <c s="37">
        <v>200</v>
      </c>
      <c s="36">
        <v>0</v>
      </c>
      <c s="36">
        <f>ROUND(G19*H19,6)</f>
      </c>
      <c r="L19" s="38">
        <v>0</v>
      </c>
      <c s="32">
        <f>ROUND(ROUND(L19,2)*ROUND(G19,3),2)</f>
      </c>
      <c s="36" t="s">
        <v>970</v>
      </c>
      <c>
        <f>(M19*21)/100</f>
      </c>
      <c t="s">
        <v>28</v>
      </c>
    </row>
    <row r="20" spans="1:5" ht="12.75">
      <c r="A20" s="35" t="s">
        <v>56</v>
      </c>
      <c r="E20" s="39" t="s">
        <v>5</v>
      </c>
    </row>
    <row r="21" spans="1:5" ht="12.75">
      <c r="A21" s="35" t="s">
        <v>57</v>
      </c>
      <c r="E21" s="40" t="s">
        <v>5</v>
      </c>
    </row>
    <row r="22" spans="1:5" ht="153">
      <c r="A22" t="s">
        <v>58</v>
      </c>
      <c r="E22" s="39" t="s">
        <v>4598</v>
      </c>
    </row>
    <row r="23" spans="1:13" ht="12.75">
      <c r="A23" t="s">
        <v>47</v>
      </c>
      <c r="C23" s="31" t="s">
        <v>70</v>
      </c>
      <c r="E23" s="33" t="s">
        <v>71</v>
      </c>
      <c r="J23" s="32">
        <f>0</f>
      </c>
      <c s="32">
        <f>0</f>
      </c>
      <c s="32">
        <f>0+L24+L28+L32+L36+L40+L44+L48+L52+L56+L60+L64+L68+L72+L76+L80+L84+L88+L92+L96+L100+L104+L108+L112+L116+L120+L124+L128+L132+L136+L140+L144+L148+L152+L156+L160+L164+L168+L172+L176+L180+L184+L188</f>
      </c>
      <c s="32">
        <f>0+M24+M28+M32+M36+M40+M44+M48+M52+M56+M60+M64+M68+M72+M76+M80+M84+M88+M92+M96+M100+M104+M108+M112+M116+M120+M124+M128+M132+M136+M140+M144+M148+M152+M156+M160+M164+M168+M172+M176+M180+M184+M188</f>
      </c>
    </row>
    <row r="24" spans="1:16" ht="12.75">
      <c r="A24" t="s">
        <v>50</v>
      </c>
      <c s="34" t="s">
        <v>65</v>
      </c>
      <c s="34" t="s">
        <v>81</v>
      </c>
      <c s="35" t="s">
        <v>5</v>
      </c>
      <c s="6" t="s">
        <v>82</v>
      </c>
      <c s="36" t="s">
        <v>79</v>
      </c>
      <c s="37">
        <v>54</v>
      </c>
      <c s="36">
        <v>0</v>
      </c>
      <c s="36">
        <f>ROUND(G24*H24,6)</f>
      </c>
      <c r="L24" s="38">
        <v>0</v>
      </c>
      <c s="32">
        <f>ROUND(ROUND(L24,2)*ROUND(G24,3),2)</f>
      </c>
      <c s="36" t="s">
        <v>970</v>
      </c>
      <c>
        <f>(M24*21)/100</f>
      </c>
      <c t="s">
        <v>28</v>
      </c>
    </row>
    <row r="25" spans="1:5" ht="12.75">
      <c r="A25" s="35" t="s">
        <v>56</v>
      </c>
      <c r="E25" s="39" t="s">
        <v>5</v>
      </c>
    </row>
    <row r="26" spans="1:5" ht="12.75">
      <c r="A26" s="35" t="s">
        <v>57</v>
      </c>
      <c r="E26" s="40" t="s">
        <v>5</v>
      </c>
    </row>
    <row r="27" spans="1:5" ht="102">
      <c r="A27" t="s">
        <v>58</v>
      </c>
      <c r="E27" s="39" t="s">
        <v>1415</v>
      </c>
    </row>
    <row r="28" spans="1:16" ht="12.75">
      <c r="A28" t="s">
        <v>50</v>
      </c>
      <c s="34" t="s">
        <v>72</v>
      </c>
      <c s="34" t="s">
        <v>809</v>
      </c>
      <c s="35" t="s">
        <v>5</v>
      </c>
      <c s="6" t="s">
        <v>810</v>
      </c>
      <c s="36" t="s">
        <v>79</v>
      </c>
      <c s="37">
        <v>2226</v>
      </c>
      <c s="36">
        <v>0</v>
      </c>
      <c s="36">
        <f>ROUND(G28*H28,6)</f>
      </c>
      <c r="L28" s="38">
        <v>0</v>
      </c>
      <c s="32">
        <f>ROUND(ROUND(L28,2)*ROUND(G28,3),2)</f>
      </c>
      <c s="36" t="s">
        <v>970</v>
      </c>
      <c>
        <f>(M28*21)/100</f>
      </c>
      <c t="s">
        <v>28</v>
      </c>
    </row>
    <row r="29" spans="1:5" ht="12.75">
      <c r="A29" s="35" t="s">
        <v>56</v>
      </c>
      <c r="E29" s="39" t="s">
        <v>5</v>
      </c>
    </row>
    <row r="30" spans="1:5" ht="12.75">
      <c r="A30" s="35" t="s">
        <v>57</v>
      </c>
      <c r="E30" s="40" t="s">
        <v>5</v>
      </c>
    </row>
    <row r="31" spans="1:5" ht="102">
      <c r="A31" t="s">
        <v>58</v>
      </c>
      <c r="E31" s="39" t="s">
        <v>4524</v>
      </c>
    </row>
    <row r="32" spans="1:16" ht="12.75">
      <c r="A32" t="s">
        <v>50</v>
      </c>
      <c s="34" t="s">
        <v>27</v>
      </c>
      <c s="34" t="s">
        <v>498</v>
      </c>
      <c s="35" t="s">
        <v>5</v>
      </c>
      <c s="6" t="s">
        <v>499</v>
      </c>
      <c s="36" t="s">
        <v>54</v>
      </c>
      <c s="37">
        <v>80</v>
      </c>
      <c s="36">
        <v>0</v>
      </c>
      <c s="36">
        <f>ROUND(G32*H32,6)</f>
      </c>
      <c r="L32" s="38">
        <v>0</v>
      </c>
      <c s="32">
        <f>ROUND(ROUND(L32,2)*ROUND(G32,3),2)</f>
      </c>
      <c s="36" t="s">
        <v>970</v>
      </c>
      <c>
        <f>(M32*21)/100</f>
      </c>
      <c t="s">
        <v>28</v>
      </c>
    </row>
    <row r="33" spans="1:5" ht="12.75">
      <c r="A33" s="35" t="s">
        <v>56</v>
      </c>
      <c r="E33" s="39" t="s">
        <v>5</v>
      </c>
    </row>
    <row r="34" spans="1:5" ht="12.75">
      <c r="A34" s="35" t="s">
        <v>57</v>
      </c>
      <c r="E34" s="40" t="s">
        <v>5</v>
      </c>
    </row>
    <row r="35" spans="1:5" ht="114.75">
      <c r="A35" t="s">
        <v>58</v>
      </c>
      <c r="E35" s="39" t="s">
        <v>4525</v>
      </c>
    </row>
    <row r="36" spans="1:16" ht="12.75">
      <c r="A36" t="s">
        <v>50</v>
      </c>
      <c s="34" t="s">
        <v>70</v>
      </c>
      <c s="34" t="s">
        <v>846</v>
      </c>
      <c s="35" t="s">
        <v>5</v>
      </c>
      <c s="6" t="s">
        <v>847</v>
      </c>
      <c s="36" t="s">
        <v>537</v>
      </c>
      <c s="37">
        <v>188.496</v>
      </c>
      <c s="36">
        <v>0</v>
      </c>
      <c s="36">
        <f>ROUND(G36*H36,6)</f>
      </c>
      <c r="L36" s="38">
        <v>0</v>
      </c>
      <c s="32">
        <f>ROUND(ROUND(L36,2)*ROUND(G36,3),2)</f>
      </c>
      <c s="36" t="s">
        <v>970</v>
      </c>
      <c>
        <f>(M36*21)/100</f>
      </c>
      <c t="s">
        <v>28</v>
      </c>
    </row>
    <row r="37" spans="1:5" ht="12.75">
      <c r="A37" s="35" t="s">
        <v>56</v>
      </c>
      <c r="E37" s="39" t="s">
        <v>5</v>
      </c>
    </row>
    <row r="38" spans="1:5" ht="12.75">
      <c r="A38" s="35" t="s">
        <v>57</v>
      </c>
      <c r="E38" s="40" t="s">
        <v>5</v>
      </c>
    </row>
    <row r="39" spans="1:5" ht="153">
      <c r="A39" t="s">
        <v>58</v>
      </c>
      <c r="E39" s="39" t="s">
        <v>1418</v>
      </c>
    </row>
    <row r="40" spans="1:16" ht="12.75">
      <c r="A40" t="s">
        <v>50</v>
      </c>
      <c s="34" t="s">
        <v>83</v>
      </c>
      <c s="34" t="s">
        <v>849</v>
      </c>
      <c s="35" t="s">
        <v>5</v>
      </c>
      <c s="6" t="s">
        <v>850</v>
      </c>
      <c s="36" t="s">
        <v>79</v>
      </c>
      <c s="37">
        <v>2618</v>
      </c>
      <c s="36">
        <v>0</v>
      </c>
      <c s="36">
        <f>ROUND(G40*H40,6)</f>
      </c>
      <c r="L40" s="38">
        <v>0</v>
      </c>
      <c s="32">
        <f>ROUND(ROUND(L40,2)*ROUND(G40,3),2)</f>
      </c>
      <c s="36" t="s">
        <v>970</v>
      </c>
      <c>
        <f>(M40*21)/100</f>
      </c>
      <c t="s">
        <v>28</v>
      </c>
    </row>
    <row r="41" spans="1:5" ht="12.75">
      <c r="A41" s="35" t="s">
        <v>56</v>
      </c>
      <c r="E41" s="39" t="s">
        <v>5</v>
      </c>
    </row>
    <row r="42" spans="1:5" ht="12.75">
      <c r="A42" s="35" t="s">
        <v>57</v>
      </c>
      <c r="E42" s="40" t="s">
        <v>5</v>
      </c>
    </row>
    <row r="43" spans="1:5" ht="114.75">
      <c r="A43" t="s">
        <v>58</v>
      </c>
      <c r="E43" s="39" t="s">
        <v>1419</v>
      </c>
    </row>
    <row r="44" spans="1:16" ht="12.75">
      <c r="A44" t="s">
        <v>50</v>
      </c>
      <c s="34" t="s">
        <v>87</v>
      </c>
      <c s="34" t="s">
        <v>853</v>
      </c>
      <c s="35" t="s">
        <v>5</v>
      </c>
      <c s="6" t="s">
        <v>854</v>
      </c>
      <c s="36" t="s">
        <v>79</v>
      </c>
      <c s="37">
        <v>2638</v>
      </c>
      <c s="36">
        <v>0</v>
      </c>
      <c s="36">
        <f>ROUND(G44*H44,6)</f>
      </c>
      <c r="L44" s="38">
        <v>0</v>
      </c>
      <c s="32">
        <f>ROUND(ROUND(L44,2)*ROUND(G44,3),2)</f>
      </c>
      <c s="36" t="s">
        <v>970</v>
      </c>
      <c>
        <f>(M44*21)/100</f>
      </c>
      <c t="s">
        <v>28</v>
      </c>
    </row>
    <row r="45" spans="1:5" ht="12.75">
      <c r="A45" s="35" t="s">
        <v>56</v>
      </c>
      <c r="E45" s="39" t="s">
        <v>5</v>
      </c>
    </row>
    <row r="46" spans="1:5" ht="12.75">
      <c r="A46" s="35" t="s">
        <v>57</v>
      </c>
      <c r="E46" s="40" t="s">
        <v>5</v>
      </c>
    </row>
    <row r="47" spans="1:5" ht="153">
      <c r="A47" t="s">
        <v>58</v>
      </c>
      <c r="E47" s="39" t="s">
        <v>1620</v>
      </c>
    </row>
    <row r="48" spans="1:16" ht="12.75">
      <c r="A48" t="s">
        <v>50</v>
      </c>
      <c s="34" t="s">
        <v>91</v>
      </c>
      <c s="34" t="s">
        <v>856</v>
      </c>
      <c s="35" t="s">
        <v>5</v>
      </c>
      <c s="6" t="s">
        <v>857</v>
      </c>
      <c s="36" t="s">
        <v>75</v>
      </c>
      <c s="37">
        <v>2</v>
      </c>
      <c s="36">
        <v>0</v>
      </c>
      <c s="36">
        <f>ROUND(G48*H48,6)</f>
      </c>
      <c r="L48" s="38">
        <v>0</v>
      </c>
      <c s="32">
        <f>ROUND(ROUND(L48,2)*ROUND(G48,3),2)</f>
      </c>
      <c s="36" t="s">
        <v>970</v>
      </c>
      <c>
        <f>(M48*21)/100</f>
      </c>
      <c t="s">
        <v>28</v>
      </c>
    </row>
    <row r="49" spans="1:5" ht="12.75">
      <c r="A49" s="35" t="s">
        <v>56</v>
      </c>
      <c r="E49" s="39" t="s">
        <v>5</v>
      </c>
    </row>
    <row r="50" spans="1:5" ht="12.75">
      <c r="A50" s="35" t="s">
        <v>57</v>
      </c>
      <c r="E50" s="40" t="s">
        <v>5</v>
      </c>
    </row>
    <row r="51" spans="1:5" ht="178.5">
      <c r="A51" t="s">
        <v>58</v>
      </c>
      <c r="E51" s="39" t="s">
        <v>1630</v>
      </c>
    </row>
    <row r="52" spans="1:16" ht="12.75">
      <c r="A52" t="s">
        <v>50</v>
      </c>
      <c s="34" t="s">
        <v>95</v>
      </c>
      <c s="34" t="s">
        <v>859</v>
      </c>
      <c s="35" t="s">
        <v>5</v>
      </c>
      <c s="6" t="s">
        <v>860</v>
      </c>
      <c s="36" t="s">
        <v>75</v>
      </c>
      <c s="37">
        <v>2</v>
      </c>
      <c s="36">
        <v>0</v>
      </c>
      <c s="36">
        <f>ROUND(G52*H52,6)</f>
      </c>
      <c r="L52" s="38">
        <v>0</v>
      </c>
      <c s="32">
        <f>ROUND(ROUND(L52,2)*ROUND(G52,3),2)</f>
      </c>
      <c s="36" t="s">
        <v>970</v>
      </c>
      <c>
        <f>(M52*21)/100</f>
      </c>
      <c t="s">
        <v>28</v>
      </c>
    </row>
    <row r="53" spans="1:5" ht="12.75">
      <c r="A53" s="35" t="s">
        <v>56</v>
      </c>
      <c r="E53" s="39" t="s">
        <v>5</v>
      </c>
    </row>
    <row r="54" spans="1:5" ht="12.75">
      <c r="A54" s="35" t="s">
        <v>57</v>
      </c>
      <c r="E54" s="40" t="s">
        <v>5</v>
      </c>
    </row>
    <row r="55" spans="1:5" ht="127.5">
      <c r="A55" t="s">
        <v>58</v>
      </c>
      <c r="E55" s="39" t="s">
        <v>1346</v>
      </c>
    </row>
    <row r="56" spans="1:16" ht="12.75">
      <c r="A56" t="s">
        <v>50</v>
      </c>
      <c s="34" t="s">
        <v>99</v>
      </c>
      <c s="34" t="s">
        <v>1621</v>
      </c>
      <c s="35" t="s">
        <v>5</v>
      </c>
      <c s="6" t="s">
        <v>1622</v>
      </c>
      <c s="36" t="s">
        <v>75</v>
      </c>
      <c s="37">
        <v>2</v>
      </c>
      <c s="36">
        <v>0</v>
      </c>
      <c s="36">
        <f>ROUND(G56*H56,6)</f>
      </c>
      <c r="L56" s="38">
        <v>0</v>
      </c>
      <c s="32">
        <f>ROUND(ROUND(L56,2)*ROUND(G56,3),2)</f>
      </c>
      <c s="36" t="s">
        <v>970</v>
      </c>
      <c>
        <f>(M56*21)/100</f>
      </c>
      <c t="s">
        <v>28</v>
      </c>
    </row>
    <row r="57" spans="1:5" ht="12.75">
      <c r="A57" s="35" t="s">
        <v>56</v>
      </c>
      <c r="E57" s="39" t="s">
        <v>5</v>
      </c>
    </row>
    <row r="58" spans="1:5" ht="12.75">
      <c r="A58" s="35" t="s">
        <v>57</v>
      </c>
      <c r="E58" s="40" t="s">
        <v>5</v>
      </c>
    </row>
    <row r="59" spans="1:5" ht="153">
      <c r="A59" t="s">
        <v>58</v>
      </c>
      <c r="E59" s="39" t="s">
        <v>1309</v>
      </c>
    </row>
    <row r="60" spans="1:16" ht="12.75">
      <c r="A60" t="s">
        <v>50</v>
      </c>
      <c s="34" t="s">
        <v>103</v>
      </c>
      <c s="34" t="s">
        <v>735</v>
      </c>
      <c s="35" t="s">
        <v>5</v>
      </c>
      <c s="6" t="s">
        <v>736</v>
      </c>
      <c s="36" t="s">
        <v>79</v>
      </c>
      <c s="37">
        <v>2336</v>
      </c>
      <c s="36">
        <v>0</v>
      </c>
      <c s="36">
        <f>ROUND(G60*H60,6)</f>
      </c>
      <c r="L60" s="38">
        <v>0</v>
      </c>
      <c s="32">
        <f>ROUND(ROUND(L60,2)*ROUND(G60,3),2)</f>
      </c>
      <c s="36" t="s">
        <v>970</v>
      </c>
      <c>
        <f>(M60*21)/100</f>
      </c>
      <c t="s">
        <v>28</v>
      </c>
    </row>
    <row r="61" spans="1:5" ht="12.75">
      <c r="A61" s="35" t="s">
        <v>56</v>
      </c>
      <c r="E61" s="39" t="s">
        <v>5</v>
      </c>
    </row>
    <row r="62" spans="1:5" ht="12.75">
      <c r="A62" s="35" t="s">
        <v>57</v>
      </c>
      <c r="E62" s="40" t="s">
        <v>5</v>
      </c>
    </row>
    <row r="63" spans="1:5" ht="153">
      <c r="A63" t="s">
        <v>58</v>
      </c>
      <c r="E63" s="39" t="s">
        <v>1420</v>
      </c>
    </row>
    <row r="64" spans="1:16" ht="12.75">
      <c r="A64" t="s">
        <v>50</v>
      </c>
      <c s="34" t="s">
        <v>107</v>
      </c>
      <c s="34" t="s">
        <v>738</v>
      </c>
      <c s="35" t="s">
        <v>5</v>
      </c>
      <c s="6" t="s">
        <v>739</v>
      </c>
      <c s="36" t="s">
        <v>79</v>
      </c>
      <c s="37">
        <v>2336</v>
      </c>
      <c s="36">
        <v>0</v>
      </c>
      <c s="36">
        <f>ROUND(G64*H64,6)</f>
      </c>
      <c r="L64" s="38">
        <v>0</v>
      </c>
      <c s="32">
        <f>ROUND(ROUND(L64,2)*ROUND(G64,3),2)</f>
      </c>
      <c s="36" t="s">
        <v>970</v>
      </c>
      <c>
        <f>(M64*21)/100</f>
      </c>
      <c t="s">
        <v>28</v>
      </c>
    </row>
    <row r="65" spans="1:5" ht="12.75">
      <c r="A65" s="35" t="s">
        <v>56</v>
      </c>
      <c r="E65" s="39" t="s">
        <v>5</v>
      </c>
    </row>
    <row r="66" spans="1:5" ht="12.75">
      <c r="A66" s="35" t="s">
        <v>57</v>
      </c>
      <c r="E66" s="40" t="s">
        <v>5</v>
      </c>
    </row>
    <row r="67" spans="1:5" ht="114.75">
      <c r="A67" t="s">
        <v>58</v>
      </c>
      <c r="E67" s="39" t="s">
        <v>1421</v>
      </c>
    </row>
    <row r="68" spans="1:16" ht="12.75">
      <c r="A68" t="s">
        <v>50</v>
      </c>
      <c s="34" t="s">
        <v>112</v>
      </c>
      <c s="34" t="s">
        <v>864</v>
      </c>
      <c s="35" t="s">
        <v>5</v>
      </c>
      <c s="6" t="s">
        <v>865</v>
      </c>
      <c s="36" t="s">
        <v>79</v>
      </c>
      <c s="37">
        <v>2339</v>
      </c>
      <c s="36">
        <v>0</v>
      </c>
      <c s="36">
        <f>ROUND(G68*H68,6)</f>
      </c>
      <c r="L68" s="38">
        <v>0</v>
      </c>
      <c s="32">
        <f>ROUND(ROUND(L68,2)*ROUND(G68,3),2)</f>
      </c>
      <c s="36" t="s">
        <v>970</v>
      </c>
      <c>
        <f>(M68*21)/100</f>
      </c>
      <c t="s">
        <v>28</v>
      </c>
    </row>
    <row r="69" spans="1:5" ht="12.75">
      <c r="A69" s="35" t="s">
        <v>56</v>
      </c>
      <c r="E69" s="39" t="s">
        <v>5</v>
      </c>
    </row>
    <row r="70" spans="1:5" ht="12.75">
      <c r="A70" s="35" t="s">
        <v>57</v>
      </c>
      <c r="E70" s="40" t="s">
        <v>5</v>
      </c>
    </row>
    <row r="71" spans="1:5" ht="153">
      <c r="A71" t="s">
        <v>58</v>
      </c>
      <c r="E71" s="39" t="s">
        <v>1620</v>
      </c>
    </row>
    <row r="72" spans="1:16" ht="12.75">
      <c r="A72" t="s">
        <v>50</v>
      </c>
      <c s="34" t="s">
        <v>116</v>
      </c>
      <c s="34" t="s">
        <v>741</v>
      </c>
      <c s="35" t="s">
        <v>5</v>
      </c>
      <c s="6" t="s">
        <v>742</v>
      </c>
      <c s="36" t="s">
        <v>743</v>
      </c>
      <c s="37">
        <v>3</v>
      </c>
      <c s="36">
        <v>0</v>
      </c>
      <c s="36">
        <f>ROUND(G72*H72,6)</f>
      </c>
      <c r="L72" s="38">
        <v>0</v>
      </c>
      <c s="32">
        <f>ROUND(ROUND(L72,2)*ROUND(G72,3),2)</f>
      </c>
      <c s="36" t="s">
        <v>970</v>
      </c>
      <c>
        <f>(M72*21)/100</f>
      </c>
      <c t="s">
        <v>28</v>
      </c>
    </row>
    <row r="73" spans="1:5" ht="12.75">
      <c r="A73" s="35" t="s">
        <v>56</v>
      </c>
      <c r="E73" s="39" t="s">
        <v>5</v>
      </c>
    </row>
    <row r="74" spans="1:5" ht="12.75">
      <c r="A74" s="35" t="s">
        <v>57</v>
      </c>
      <c r="E74" s="40" t="s">
        <v>5</v>
      </c>
    </row>
    <row r="75" spans="1:5" ht="127.5">
      <c r="A75" t="s">
        <v>58</v>
      </c>
      <c r="E75" s="39" t="s">
        <v>1422</v>
      </c>
    </row>
    <row r="76" spans="1:16" ht="12.75">
      <c r="A76" t="s">
        <v>50</v>
      </c>
      <c s="34" t="s">
        <v>119</v>
      </c>
      <c s="34" t="s">
        <v>745</v>
      </c>
      <c s="35" t="s">
        <v>5</v>
      </c>
      <c s="6" t="s">
        <v>746</v>
      </c>
      <c s="36" t="s">
        <v>79</v>
      </c>
      <c s="37">
        <v>2336</v>
      </c>
      <c s="36">
        <v>0</v>
      </c>
      <c s="36">
        <f>ROUND(G76*H76,6)</f>
      </c>
      <c r="L76" s="38">
        <v>0</v>
      </c>
      <c s="32">
        <f>ROUND(ROUND(L76,2)*ROUND(G76,3),2)</f>
      </c>
      <c s="36" t="s">
        <v>970</v>
      </c>
      <c>
        <f>(M76*21)/100</f>
      </c>
      <c t="s">
        <v>28</v>
      </c>
    </row>
    <row r="77" spans="1:5" ht="12.75">
      <c r="A77" s="35" t="s">
        <v>56</v>
      </c>
      <c r="E77" s="39" t="s">
        <v>5</v>
      </c>
    </row>
    <row r="78" spans="1:5" ht="12.75">
      <c r="A78" s="35" t="s">
        <v>57</v>
      </c>
      <c r="E78" s="40" t="s">
        <v>5</v>
      </c>
    </row>
    <row r="79" spans="1:5" ht="127.5">
      <c r="A79" t="s">
        <v>58</v>
      </c>
      <c r="E79" s="39" t="s">
        <v>1423</v>
      </c>
    </row>
    <row r="80" spans="1:16" ht="12.75">
      <c r="A80" t="s">
        <v>50</v>
      </c>
      <c s="34" t="s">
        <v>122</v>
      </c>
      <c s="34" t="s">
        <v>868</v>
      </c>
      <c s="35" t="s">
        <v>5</v>
      </c>
      <c s="6" t="s">
        <v>4599</v>
      </c>
      <c s="36" t="s">
        <v>75</v>
      </c>
      <c s="37">
        <v>4</v>
      </c>
      <c s="36">
        <v>0</v>
      </c>
      <c s="36">
        <f>ROUND(G80*H80,6)</f>
      </c>
      <c r="L80" s="38">
        <v>0</v>
      </c>
      <c s="32">
        <f>ROUND(ROUND(L80,2)*ROUND(G80,3),2)</f>
      </c>
      <c s="36" t="s">
        <v>970</v>
      </c>
      <c>
        <f>(M80*21)/100</f>
      </c>
      <c t="s">
        <v>28</v>
      </c>
    </row>
    <row r="81" spans="1:5" ht="12.75">
      <c r="A81" s="35" t="s">
        <v>56</v>
      </c>
      <c r="E81" s="39" t="s">
        <v>5</v>
      </c>
    </row>
    <row r="82" spans="1:5" ht="12.75">
      <c r="A82" s="35" t="s">
        <v>57</v>
      </c>
      <c r="E82" s="40" t="s">
        <v>5</v>
      </c>
    </row>
    <row r="83" spans="1:5" ht="178.5">
      <c r="A83" t="s">
        <v>58</v>
      </c>
      <c r="E83" s="39" t="s">
        <v>1630</v>
      </c>
    </row>
    <row r="84" spans="1:16" ht="12.75">
      <c r="A84" t="s">
        <v>50</v>
      </c>
      <c s="34" t="s">
        <v>126</v>
      </c>
      <c s="34" t="s">
        <v>870</v>
      </c>
      <c s="35" t="s">
        <v>5</v>
      </c>
      <c s="6" t="s">
        <v>4600</v>
      </c>
      <c s="36" t="s">
        <v>75</v>
      </c>
      <c s="37">
        <v>4</v>
      </c>
      <c s="36">
        <v>0</v>
      </c>
      <c s="36">
        <f>ROUND(G84*H84,6)</f>
      </c>
      <c r="L84" s="38">
        <v>0</v>
      </c>
      <c s="32">
        <f>ROUND(ROUND(L84,2)*ROUND(G84,3),2)</f>
      </c>
      <c s="36" t="s">
        <v>970</v>
      </c>
      <c>
        <f>(M84*21)/100</f>
      </c>
      <c t="s">
        <v>28</v>
      </c>
    </row>
    <row r="85" spans="1:5" ht="12.75">
      <c r="A85" s="35" t="s">
        <v>56</v>
      </c>
      <c r="E85" s="39" t="s">
        <v>5</v>
      </c>
    </row>
    <row r="86" spans="1:5" ht="12.75">
      <c r="A86" s="35" t="s">
        <v>57</v>
      </c>
      <c r="E86" s="40" t="s">
        <v>5</v>
      </c>
    </row>
    <row r="87" spans="1:5" ht="127.5">
      <c r="A87" t="s">
        <v>58</v>
      </c>
      <c r="E87" s="39" t="s">
        <v>1346</v>
      </c>
    </row>
    <row r="88" spans="1:16" ht="12.75">
      <c r="A88" t="s">
        <v>50</v>
      </c>
      <c s="34" t="s">
        <v>129</v>
      </c>
      <c s="34" t="s">
        <v>872</v>
      </c>
      <c s="35" t="s">
        <v>5</v>
      </c>
      <c s="6" t="s">
        <v>873</v>
      </c>
      <c s="36" t="s">
        <v>75</v>
      </c>
      <c s="37">
        <v>2</v>
      </c>
      <c s="36">
        <v>0</v>
      </c>
      <c s="36">
        <f>ROUND(G88*H88,6)</f>
      </c>
      <c r="L88" s="38">
        <v>0</v>
      </c>
      <c s="32">
        <f>ROUND(ROUND(L88,2)*ROUND(G88,3),2)</f>
      </c>
      <c s="36" t="s">
        <v>970</v>
      </c>
      <c>
        <f>(M88*21)/100</f>
      </c>
      <c t="s">
        <v>28</v>
      </c>
    </row>
    <row r="89" spans="1:5" ht="12.75">
      <c r="A89" s="35" t="s">
        <v>56</v>
      </c>
      <c r="E89" s="39" t="s">
        <v>5</v>
      </c>
    </row>
    <row r="90" spans="1:5" ht="12.75">
      <c r="A90" s="35" t="s">
        <v>57</v>
      </c>
      <c r="E90" s="40" t="s">
        <v>5</v>
      </c>
    </row>
    <row r="91" spans="1:5" ht="178.5">
      <c r="A91" t="s">
        <v>58</v>
      </c>
      <c r="E91" s="39" t="s">
        <v>1630</v>
      </c>
    </row>
    <row r="92" spans="1:16" ht="12.75">
      <c r="A92" t="s">
        <v>50</v>
      </c>
      <c s="34" t="s">
        <v>134</v>
      </c>
      <c s="34" t="s">
        <v>874</v>
      </c>
      <c s="35" t="s">
        <v>5</v>
      </c>
      <c s="6" t="s">
        <v>875</v>
      </c>
      <c s="36" t="s">
        <v>75</v>
      </c>
      <c s="37">
        <v>2</v>
      </c>
      <c s="36">
        <v>0</v>
      </c>
      <c s="36">
        <f>ROUND(G92*H92,6)</f>
      </c>
      <c r="L92" s="38">
        <v>0</v>
      </c>
      <c s="32">
        <f>ROUND(ROUND(L92,2)*ROUND(G92,3),2)</f>
      </c>
      <c s="36" t="s">
        <v>970</v>
      </c>
      <c>
        <f>(M92*21)/100</f>
      </c>
      <c t="s">
        <v>28</v>
      </c>
    </row>
    <row r="93" spans="1:5" ht="12.75">
      <c r="A93" s="35" t="s">
        <v>56</v>
      </c>
      <c r="E93" s="39" t="s">
        <v>5</v>
      </c>
    </row>
    <row r="94" spans="1:5" ht="12.75">
      <c r="A94" s="35" t="s">
        <v>57</v>
      </c>
      <c r="E94" s="40" t="s">
        <v>5</v>
      </c>
    </row>
    <row r="95" spans="1:5" ht="127.5">
      <c r="A95" t="s">
        <v>58</v>
      </c>
      <c r="E95" s="39" t="s">
        <v>1346</v>
      </c>
    </row>
    <row r="96" spans="1:16" ht="12.75">
      <c r="A96" t="s">
        <v>50</v>
      </c>
      <c s="34" t="s">
        <v>137</v>
      </c>
      <c s="34" t="s">
        <v>876</v>
      </c>
      <c s="35" t="s">
        <v>5</v>
      </c>
      <c s="6" t="s">
        <v>877</v>
      </c>
      <c s="36" t="s">
        <v>75</v>
      </c>
      <c s="37">
        <v>2</v>
      </c>
      <c s="36">
        <v>0</v>
      </c>
      <c s="36">
        <f>ROUND(G96*H96,6)</f>
      </c>
      <c r="L96" s="38">
        <v>0</v>
      </c>
      <c s="32">
        <f>ROUND(ROUND(L96,2)*ROUND(G96,3),2)</f>
      </c>
      <c s="36" t="s">
        <v>970</v>
      </c>
      <c>
        <f>(M96*21)/100</f>
      </c>
      <c t="s">
        <v>28</v>
      </c>
    </row>
    <row r="97" spans="1:5" ht="12.75">
      <c r="A97" s="35" t="s">
        <v>56</v>
      </c>
      <c r="E97" s="39" t="s">
        <v>5</v>
      </c>
    </row>
    <row r="98" spans="1:5" ht="12.75">
      <c r="A98" s="35" t="s">
        <v>57</v>
      </c>
      <c r="E98" s="40" t="s">
        <v>5</v>
      </c>
    </row>
    <row r="99" spans="1:5" ht="178.5">
      <c r="A99" t="s">
        <v>58</v>
      </c>
      <c r="E99" s="39" t="s">
        <v>1630</v>
      </c>
    </row>
    <row r="100" spans="1:16" ht="12.75">
      <c r="A100" t="s">
        <v>50</v>
      </c>
      <c s="34" t="s">
        <v>140</v>
      </c>
      <c s="34" t="s">
        <v>878</v>
      </c>
      <c s="35" t="s">
        <v>5</v>
      </c>
      <c s="6" t="s">
        <v>879</v>
      </c>
      <c s="36" t="s">
        <v>75</v>
      </c>
      <c s="37">
        <v>2</v>
      </c>
      <c s="36">
        <v>0</v>
      </c>
      <c s="36">
        <f>ROUND(G100*H100,6)</f>
      </c>
      <c r="L100" s="38">
        <v>0</v>
      </c>
      <c s="32">
        <f>ROUND(ROUND(L100,2)*ROUND(G100,3),2)</f>
      </c>
      <c s="36" t="s">
        <v>970</v>
      </c>
      <c>
        <f>(M100*21)/100</f>
      </c>
      <c t="s">
        <v>28</v>
      </c>
    </row>
    <row r="101" spans="1:5" ht="12.75">
      <c r="A101" s="35" t="s">
        <v>56</v>
      </c>
      <c r="E101" s="39" t="s">
        <v>5</v>
      </c>
    </row>
    <row r="102" spans="1:5" ht="12.75">
      <c r="A102" s="35" t="s">
        <v>57</v>
      </c>
      <c r="E102" s="40" t="s">
        <v>5</v>
      </c>
    </row>
    <row r="103" spans="1:5" ht="127.5">
      <c r="A103" t="s">
        <v>58</v>
      </c>
      <c r="E103" s="39" t="s">
        <v>1346</v>
      </c>
    </row>
    <row r="104" spans="1:16" ht="12.75">
      <c r="A104" t="s">
        <v>50</v>
      </c>
      <c s="34" t="s">
        <v>143</v>
      </c>
      <c s="34" t="s">
        <v>1642</v>
      </c>
      <c s="35" t="s">
        <v>5</v>
      </c>
      <c s="6" t="s">
        <v>1643</v>
      </c>
      <c s="36" t="s">
        <v>75</v>
      </c>
      <c s="37">
        <v>2</v>
      </c>
      <c s="36">
        <v>0</v>
      </c>
      <c s="36">
        <f>ROUND(G104*H104,6)</f>
      </c>
      <c r="L104" s="38">
        <v>0</v>
      </c>
      <c s="32">
        <f>ROUND(ROUND(L104,2)*ROUND(G104,3),2)</f>
      </c>
      <c s="36" t="s">
        <v>970</v>
      </c>
      <c>
        <f>(M104*21)/100</f>
      </c>
      <c t="s">
        <v>28</v>
      </c>
    </row>
    <row r="105" spans="1:5" ht="12.75">
      <c r="A105" s="35" t="s">
        <v>56</v>
      </c>
      <c r="E105" s="39" t="s">
        <v>5</v>
      </c>
    </row>
    <row r="106" spans="1:5" ht="12.75">
      <c r="A106" s="35" t="s">
        <v>57</v>
      </c>
      <c r="E106" s="40" t="s">
        <v>5</v>
      </c>
    </row>
    <row r="107" spans="1:5" ht="178.5">
      <c r="A107" t="s">
        <v>58</v>
      </c>
      <c r="E107" s="39" t="s">
        <v>1630</v>
      </c>
    </row>
    <row r="108" spans="1:16" ht="25.5">
      <c r="A108" t="s">
        <v>50</v>
      </c>
      <c s="34" t="s">
        <v>147</v>
      </c>
      <c s="34" t="s">
        <v>1645</v>
      </c>
      <c s="35" t="s">
        <v>5</v>
      </c>
      <c s="6" t="s">
        <v>1646</v>
      </c>
      <c s="36" t="s">
        <v>75</v>
      </c>
      <c s="37">
        <v>4</v>
      </c>
      <c s="36">
        <v>0</v>
      </c>
      <c s="36">
        <f>ROUND(G108*H108,6)</f>
      </c>
      <c r="L108" s="38">
        <v>0</v>
      </c>
      <c s="32">
        <f>ROUND(ROUND(L108,2)*ROUND(G108,3),2)</f>
      </c>
      <c s="36" t="s">
        <v>970</v>
      </c>
      <c>
        <f>(M108*21)/100</f>
      </c>
      <c t="s">
        <v>28</v>
      </c>
    </row>
    <row r="109" spans="1:5" ht="12.75">
      <c r="A109" s="35" t="s">
        <v>56</v>
      </c>
      <c r="E109" s="39" t="s">
        <v>5</v>
      </c>
    </row>
    <row r="110" spans="1:5" ht="12.75">
      <c r="A110" s="35" t="s">
        <v>57</v>
      </c>
      <c r="E110" s="40" t="s">
        <v>5</v>
      </c>
    </row>
    <row r="111" spans="1:5" ht="127.5">
      <c r="A111" t="s">
        <v>58</v>
      </c>
      <c r="E111" s="39" t="s">
        <v>1346</v>
      </c>
    </row>
    <row r="112" spans="1:16" ht="25.5">
      <c r="A112" t="s">
        <v>50</v>
      </c>
      <c s="34" t="s">
        <v>151</v>
      </c>
      <c s="34" t="s">
        <v>4535</v>
      </c>
      <c s="35" t="s">
        <v>5</v>
      </c>
      <c s="6" t="s">
        <v>4536</v>
      </c>
      <c s="36" t="s">
        <v>75</v>
      </c>
      <c s="37">
        <v>4</v>
      </c>
      <c s="36">
        <v>0</v>
      </c>
      <c s="36">
        <f>ROUND(G112*H112,6)</f>
      </c>
      <c r="L112" s="38">
        <v>0</v>
      </c>
      <c s="32">
        <f>ROUND(ROUND(L112,2)*ROUND(G112,3),2)</f>
      </c>
      <c s="36" t="s">
        <v>970</v>
      </c>
      <c>
        <f>(M112*21)/100</f>
      </c>
      <c t="s">
        <v>28</v>
      </c>
    </row>
    <row r="113" spans="1:5" ht="12.75">
      <c r="A113" s="35" t="s">
        <v>56</v>
      </c>
      <c r="E113" s="39" t="s">
        <v>5</v>
      </c>
    </row>
    <row r="114" spans="1:5" ht="12.75">
      <c r="A114" s="35" t="s">
        <v>57</v>
      </c>
      <c r="E114" s="40" t="s">
        <v>5</v>
      </c>
    </row>
    <row r="115" spans="1:5" ht="153">
      <c r="A115" t="s">
        <v>58</v>
      </c>
      <c r="E115" s="39" t="s">
        <v>1309</v>
      </c>
    </row>
    <row r="116" spans="1:16" ht="12.75">
      <c r="A116" t="s">
        <v>50</v>
      </c>
      <c s="34" t="s">
        <v>155</v>
      </c>
      <c s="34" t="s">
        <v>885</v>
      </c>
      <c s="35" t="s">
        <v>5</v>
      </c>
      <c s="6" t="s">
        <v>886</v>
      </c>
      <c s="36" t="s">
        <v>75</v>
      </c>
      <c s="37">
        <v>1</v>
      </c>
      <c s="36">
        <v>0</v>
      </c>
      <c s="36">
        <f>ROUND(G116*H116,6)</f>
      </c>
      <c r="L116" s="38">
        <v>0</v>
      </c>
      <c s="32">
        <f>ROUND(ROUND(L116,2)*ROUND(G116,3),2)</f>
      </c>
      <c s="36" t="s">
        <v>970</v>
      </c>
      <c>
        <f>(M116*21)/100</f>
      </c>
      <c t="s">
        <v>28</v>
      </c>
    </row>
    <row r="117" spans="1:5" ht="12.75">
      <c r="A117" s="35" t="s">
        <v>56</v>
      </c>
      <c r="E117" s="39" t="s">
        <v>5</v>
      </c>
    </row>
    <row r="118" spans="1:5" ht="12.75">
      <c r="A118" s="35" t="s">
        <v>57</v>
      </c>
      <c r="E118" s="40" t="s">
        <v>5</v>
      </c>
    </row>
    <row r="119" spans="1:5" ht="114.75">
      <c r="A119" t="s">
        <v>58</v>
      </c>
      <c r="E119" s="39" t="s">
        <v>1327</v>
      </c>
    </row>
    <row r="120" spans="1:16" ht="12.75">
      <c r="A120" t="s">
        <v>50</v>
      </c>
      <c s="34" t="s">
        <v>158</v>
      </c>
      <c s="34" t="s">
        <v>751</v>
      </c>
      <c s="35" t="s">
        <v>5</v>
      </c>
      <c s="6" t="s">
        <v>752</v>
      </c>
      <c s="36" t="s">
        <v>75</v>
      </c>
      <c s="37">
        <v>1</v>
      </c>
      <c s="36">
        <v>0</v>
      </c>
      <c s="36">
        <f>ROUND(G120*H120,6)</f>
      </c>
      <c r="L120" s="38">
        <v>0</v>
      </c>
      <c s="32">
        <f>ROUND(ROUND(L120,2)*ROUND(G120,3),2)</f>
      </c>
      <c s="36" t="s">
        <v>970</v>
      </c>
      <c>
        <f>(M120*21)/100</f>
      </c>
      <c t="s">
        <v>28</v>
      </c>
    </row>
    <row r="121" spans="1:5" ht="12.75">
      <c r="A121" s="35" t="s">
        <v>56</v>
      </c>
      <c r="E121" s="39" t="s">
        <v>5</v>
      </c>
    </row>
    <row r="122" spans="1:5" ht="12.75">
      <c r="A122" s="35" t="s">
        <v>57</v>
      </c>
      <c r="E122" s="40" t="s">
        <v>5</v>
      </c>
    </row>
    <row r="123" spans="1:5" ht="127.5">
      <c r="A123" t="s">
        <v>58</v>
      </c>
      <c r="E123" s="39" t="s">
        <v>1346</v>
      </c>
    </row>
    <row r="124" spans="1:16" ht="12.75">
      <c r="A124" t="s">
        <v>50</v>
      </c>
      <c s="34" t="s">
        <v>162</v>
      </c>
      <c s="34" t="s">
        <v>4537</v>
      </c>
      <c s="35" t="s">
        <v>5</v>
      </c>
      <c s="6" t="s">
        <v>4538</v>
      </c>
      <c s="36" t="s">
        <v>75</v>
      </c>
      <c s="37">
        <v>1</v>
      </c>
      <c s="36">
        <v>0</v>
      </c>
      <c s="36">
        <f>ROUND(G124*H124,6)</f>
      </c>
      <c r="L124" s="38">
        <v>0</v>
      </c>
      <c s="32">
        <f>ROUND(ROUND(L124,2)*ROUND(G124,3),2)</f>
      </c>
      <c s="36" t="s">
        <v>970</v>
      </c>
      <c>
        <f>(M124*21)/100</f>
      </c>
      <c t="s">
        <v>28</v>
      </c>
    </row>
    <row r="125" spans="1:5" ht="12.75">
      <c r="A125" s="35" t="s">
        <v>56</v>
      </c>
      <c r="E125" s="39" t="s">
        <v>5</v>
      </c>
    </row>
    <row r="126" spans="1:5" ht="12.75">
      <c r="A126" s="35" t="s">
        <v>57</v>
      </c>
      <c r="E126" s="40" t="s">
        <v>5</v>
      </c>
    </row>
    <row r="127" spans="1:5" ht="153">
      <c r="A127" t="s">
        <v>58</v>
      </c>
      <c r="E127" s="39" t="s">
        <v>1309</v>
      </c>
    </row>
    <row r="128" spans="1:16" ht="12.75">
      <c r="A128" t="s">
        <v>50</v>
      </c>
      <c s="34" t="s">
        <v>165</v>
      </c>
      <c s="34" t="s">
        <v>1648</v>
      </c>
      <c s="35" t="s">
        <v>5</v>
      </c>
      <c s="6" t="s">
        <v>1649</v>
      </c>
      <c s="36" t="s">
        <v>75</v>
      </c>
      <c s="37">
        <v>4</v>
      </c>
      <c s="36">
        <v>0</v>
      </c>
      <c s="36">
        <f>ROUND(G128*H128,6)</f>
      </c>
      <c r="L128" s="38">
        <v>0</v>
      </c>
      <c s="32">
        <f>ROUND(ROUND(L128,2)*ROUND(G128,3),2)</f>
      </c>
      <c s="36" t="s">
        <v>970</v>
      </c>
      <c>
        <f>(M128*21)/100</f>
      </c>
      <c t="s">
        <v>28</v>
      </c>
    </row>
    <row r="129" spans="1:5" ht="12.75">
      <c r="A129" s="35" t="s">
        <v>56</v>
      </c>
      <c r="E129" s="39" t="s">
        <v>5</v>
      </c>
    </row>
    <row r="130" spans="1:5" ht="12.75">
      <c r="A130" s="35" t="s">
        <v>57</v>
      </c>
      <c r="E130" s="40" t="s">
        <v>5</v>
      </c>
    </row>
    <row r="131" spans="1:5" ht="127.5">
      <c r="A131" t="s">
        <v>58</v>
      </c>
      <c r="E131" s="39" t="s">
        <v>1424</v>
      </c>
    </row>
    <row r="132" spans="1:16" ht="12.75">
      <c r="A132" t="s">
        <v>50</v>
      </c>
      <c s="34" t="s">
        <v>169</v>
      </c>
      <c s="34" t="s">
        <v>4545</v>
      </c>
      <c s="35" t="s">
        <v>5</v>
      </c>
      <c s="6" t="s">
        <v>4546</v>
      </c>
      <c s="36" t="s">
        <v>75</v>
      </c>
      <c s="37">
        <v>4</v>
      </c>
      <c s="36">
        <v>0</v>
      </c>
      <c s="36">
        <f>ROUND(G132*H132,6)</f>
      </c>
      <c r="L132" s="38">
        <v>0</v>
      </c>
      <c s="32">
        <f>ROUND(ROUND(L132,2)*ROUND(G132,3),2)</f>
      </c>
      <c s="36" t="s">
        <v>970</v>
      </c>
      <c>
        <f>(M132*21)/100</f>
      </c>
      <c t="s">
        <v>28</v>
      </c>
    </row>
    <row r="133" spans="1:5" ht="12.75">
      <c r="A133" s="35" t="s">
        <v>56</v>
      </c>
      <c r="E133" s="39" t="s">
        <v>5</v>
      </c>
    </row>
    <row r="134" spans="1:5" ht="12.75">
      <c r="A134" s="35" t="s">
        <v>57</v>
      </c>
      <c r="E134" s="40" t="s">
        <v>5</v>
      </c>
    </row>
    <row r="135" spans="1:5" ht="153">
      <c r="A135" t="s">
        <v>58</v>
      </c>
      <c r="E135" s="39" t="s">
        <v>1309</v>
      </c>
    </row>
    <row r="136" spans="1:16" ht="12.75">
      <c r="A136" t="s">
        <v>50</v>
      </c>
      <c s="34" t="s">
        <v>173</v>
      </c>
      <c s="34" t="s">
        <v>4549</v>
      </c>
      <c s="35" t="s">
        <v>5</v>
      </c>
      <c s="6" t="s">
        <v>4550</v>
      </c>
      <c s="36" t="s">
        <v>75</v>
      </c>
      <c s="37">
        <v>4</v>
      </c>
      <c s="36">
        <v>0</v>
      </c>
      <c s="36">
        <f>ROUND(G136*H136,6)</f>
      </c>
      <c r="L136" s="38">
        <v>0</v>
      </c>
      <c s="32">
        <f>ROUND(ROUND(L136,2)*ROUND(G136,3),2)</f>
      </c>
      <c s="36" t="s">
        <v>970</v>
      </c>
      <c>
        <f>(M136*21)/100</f>
      </c>
      <c t="s">
        <v>28</v>
      </c>
    </row>
    <row r="137" spans="1:5" ht="12.75">
      <c r="A137" s="35" t="s">
        <v>56</v>
      </c>
      <c r="E137" s="39" t="s">
        <v>5</v>
      </c>
    </row>
    <row r="138" spans="1:5" ht="12.75">
      <c r="A138" s="35" t="s">
        <v>57</v>
      </c>
      <c r="E138" s="40" t="s">
        <v>5</v>
      </c>
    </row>
    <row r="139" spans="1:5" ht="165.75">
      <c r="A139" t="s">
        <v>58</v>
      </c>
      <c r="E139" s="39" t="s">
        <v>1425</v>
      </c>
    </row>
    <row r="140" spans="1:16" ht="12.75">
      <c r="A140" t="s">
        <v>50</v>
      </c>
      <c s="34" t="s">
        <v>177</v>
      </c>
      <c s="34" t="s">
        <v>4551</v>
      </c>
      <c s="35" t="s">
        <v>5</v>
      </c>
      <c s="6" t="s">
        <v>4552</v>
      </c>
      <c s="36" t="s">
        <v>75</v>
      </c>
      <c s="37">
        <v>4</v>
      </c>
      <c s="36">
        <v>0</v>
      </c>
      <c s="36">
        <f>ROUND(G140*H140,6)</f>
      </c>
      <c r="L140" s="38">
        <v>0</v>
      </c>
      <c s="32">
        <f>ROUND(ROUND(L140,2)*ROUND(G140,3),2)</f>
      </c>
      <c s="36" t="s">
        <v>970</v>
      </c>
      <c>
        <f>(M140*21)/100</f>
      </c>
      <c t="s">
        <v>28</v>
      </c>
    </row>
    <row r="141" spans="1:5" ht="12.75">
      <c r="A141" s="35" t="s">
        <v>56</v>
      </c>
      <c r="E141" s="39" t="s">
        <v>5</v>
      </c>
    </row>
    <row r="142" spans="1:5" ht="12.75">
      <c r="A142" s="35" t="s">
        <v>57</v>
      </c>
      <c r="E142" s="40" t="s">
        <v>5</v>
      </c>
    </row>
    <row r="143" spans="1:5" ht="127.5">
      <c r="A143" t="s">
        <v>58</v>
      </c>
      <c r="E143" s="39" t="s">
        <v>1346</v>
      </c>
    </row>
    <row r="144" spans="1:16" ht="12.75">
      <c r="A144" t="s">
        <v>50</v>
      </c>
      <c s="34" t="s">
        <v>181</v>
      </c>
      <c s="34" t="s">
        <v>4553</v>
      </c>
      <c s="35" t="s">
        <v>5</v>
      </c>
      <c s="6" t="s">
        <v>4554</v>
      </c>
      <c s="36" t="s">
        <v>75</v>
      </c>
      <c s="37">
        <v>4</v>
      </c>
      <c s="36">
        <v>0</v>
      </c>
      <c s="36">
        <f>ROUND(G144*H144,6)</f>
      </c>
      <c r="L144" s="38">
        <v>0</v>
      </c>
      <c s="32">
        <f>ROUND(ROUND(L144,2)*ROUND(G144,3),2)</f>
      </c>
      <c s="36" t="s">
        <v>970</v>
      </c>
      <c>
        <f>(M144*21)/100</f>
      </c>
      <c t="s">
        <v>28</v>
      </c>
    </row>
    <row r="145" spans="1:5" ht="12.75">
      <c r="A145" s="35" t="s">
        <v>56</v>
      </c>
      <c r="E145" s="39" t="s">
        <v>5</v>
      </c>
    </row>
    <row r="146" spans="1:5" ht="12.75">
      <c r="A146" s="35" t="s">
        <v>57</v>
      </c>
      <c r="E146" s="40" t="s">
        <v>5</v>
      </c>
    </row>
    <row r="147" spans="1:5" ht="153">
      <c r="A147" t="s">
        <v>58</v>
      </c>
      <c r="E147" s="39" t="s">
        <v>1309</v>
      </c>
    </row>
    <row r="148" spans="1:16" ht="12.75">
      <c r="A148" t="s">
        <v>50</v>
      </c>
      <c s="34" t="s">
        <v>185</v>
      </c>
      <c s="34" t="s">
        <v>923</v>
      </c>
      <c s="35" t="s">
        <v>5</v>
      </c>
      <c s="6" t="s">
        <v>924</v>
      </c>
      <c s="36" t="s">
        <v>75</v>
      </c>
      <c s="37">
        <v>4</v>
      </c>
      <c s="36">
        <v>0</v>
      </c>
      <c s="36">
        <f>ROUND(G148*H148,6)</f>
      </c>
      <c r="L148" s="38">
        <v>0</v>
      </c>
      <c s="32">
        <f>ROUND(ROUND(L148,2)*ROUND(G148,3),2)</f>
      </c>
      <c s="36" t="s">
        <v>970</v>
      </c>
      <c>
        <f>(M148*21)/100</f>
      </c>
      <c t="s">
        <v>28</v>
      </c>
    </row>
    <row r="149" spans="1:5" ht="12.75">
      <c r="A149" s="35" t="s">
        <v>56</v>
      </c>
      <c r="E149" s="39" t="s">
        <v>5</v>
      </c>
    </row>
    <row r="150" spans="1:5" ht="12.75">
      <c r="A150" s="35" t="s">
        <v>57</v>
      </c>
      <c r="E150" s="40" t="s">
        <v>5</v>
      </c>
    </row>
    <row r="151" spans="1:5" ht="165.75">
      <c r="A151" t="s">
        <v>58</v>
      </c>
      <c r="E151" s="39" t="s">
        <v>1425</v>
      </c>
    </row>
    <row r="152" spans="1:16" ht="12.75">
      <c r="A152" t="s">
        <v>50</v>
      </c>
      <c s="34" t="s">
        <v>682</v>
      </c>
      <c s="34" t="s">
        <v>925</v>
      </c>
      <c s="35" t="s">
        <v>5</v>
      </c>
      <c s="6" t="s">
        <v>926</v>
      </c>
      <c s="36" t="s">
        <v>75</v>
      </c>
      <c s="37">
        <v>4</v>
      </c>
      <c s="36">
        <v>0</v>
      </c>
      <c s="36">
        <f>ROUND(G152*H152,6)</f>
      </c>
      <c r="L152" s="38">
        <v>0</v>
      </c>
      <c s="32">
        <f>ROUND(ROUND(L152,2)*ROUND(G152,3),2)</f>
      </c>
      <c s="36" t="s">
        <v>970</v>
      </c>
      <c>
        <f>(M152*21)/100</f>
      </c>
      <c t="s">
        <v>28</v>
      </c>
    </row>
    <row r="153" spans="1:5" ht="12.75">
      <c r="A153" s="35" t="s">
        <v>56</v>
      </c>
      <c r="E153" s="39" t="s">
        <v>5</v>
      </c>
    </row>
    <row r="154" spans="1:5" ht="12.75">
      <c r="A154" s="35" t="s">
        <v>57</v>
      </c>
      <c r="E154" s="40" t="s">
        <v>5</v>
      </c>
    </row>
    <row r="155" spans="1:5" ht="127.5">
      <c r="A155" t="s">
        <v>58</v>
      </c>
      <c r="E155" s="39" t="s">
        <v>1346</v>
      </c>
    </row>
    <row r="156" spans="1:16" ht="12.75">
      <c r="A156" t="s">
        <v>50</v>
      </c>
      <c s="34" t="s">
        <v>686</v>
      </c>
      <c s="34" t="s">
        <v>4555</v>
      </c>
      <c s="35" t="s">
        <v>5</v>
      </c>
      <c s="6" t="s">
        <v>4556</v>
      </c>
      <c s="36" t="s">
        <v>75</v>
      </c>
      <c s="37">
        <v>4</v>
      </c>
      <c s="36">
        <v>0</v>
      </c>
      <c s="36">
        <f>ROUND(G156*H156,6)</f>
      </c>
      <c r="L156" s="38">
        <v>0</v>
      </c>
      <c s="32">
        <f>ROUND(ROUND(L156,2)*ROUND(G156,3),2)</f>
      </c>
      <c s="36" t="s">
        <v>970</v>
      </c>
      <c>
        <f>(M156*21)/100</f>
      </c>
      <c t="s">
        <v>28</v>
      </c>
    </row>
    <row r="157" spans="1:5" ht="12.75">
      <c r="A157" s="35" t="s">
        <v>56</v>
      </c>
      <c r="E157" s="39" t="s">
        <v>5</v>
      </c>
    </row>
    <row r="158" spans="1:5" ht="12.75">
      <c r="A158" s="35" t="s">
        <v>57</v>
      </c>
      <c r="E158" s="40" t="s">
        <v>5</v>
      </c>
    </row>
    <row r="159" spans="1:5" ht="153">
      <c r="A159" t="s">
        <v>58</v>
      </c>
      <c r="E159" s="39" t="s">
        <v>1309</v>
      </c>
    </row>
    <row r="160" spans="1:16" ht="12.75">
      <c r="A160" t="s">
        <v>50</v>
      </c>
      <c s="34" t="s">
        <v>189</v>
      </c>
      <c s="34" t="s">
        <v>1651</v>
      </c>
      <c s="35" t="s">
        <v>5</v>
      </c>
      <c s="6" t="s">
        <v>1652</v>
      </c>
      <c s="36" t="s">
        <v>75</v>
      </c>
      <c s="37">
        <v>2</v>
      </c>
      <c s="36">
        <v>0</v>
      </c>
      <c s="36">
        <f>ROUND(G160*H160,6)</f>
      </c>
      <c r="L160" s="38">
        <v>0</v>
      </c>
      <c s="32">
        <f>ROUND(ROUND(L160,2)*ROUND(G160,3),2)</f>
      </c>
      <c s="36" t="s">
        <v>970</v>
      </c>
      <c>
        <f>(M160*21)/100</f>
      </c>
      <c t="s">
        <v>28</v>
      </c>
    </row>
    <row r="161" spans="1:5" ht="12.75">
      <c r="A161" s="35" t="s">
        <v>56</v>
      </c>
      <c r="E161" s="39" t="s">
        <v>5</v>
      </c>
    </row>
    <row r="162" spans="1:5" ht="12.75">
      <c r="A162" s="35" t="s">
        <v>57</v>
      </c>
      <c r="E162" s="40" t="s">
        <v>5</v>
      </c>
    </row>
    <row r="163" spans="1:5" ht="165.75">
      <c r="A163" t="s">
        <v>58</v>
      </c>
      <c r="E163" s="39" t="s">
        <v>1425</v>
      </c>
    </row>
    <row r="164" spans="1:16" ht="12.75">
      <c r="A164" t="s">
        <v>50</v>
      </c>
      <c s="34" t="s">
        <v>193</v>
      </c>
      <c s="34" t="s">
        <v>1654</v>
      </c>
      <c s="35" t="s">
        <v>5</v>
      </c>
      <c s="6" t="s">
        <v>1655</v>
      </c>
      <c s="36" t="s">
        <v>75</v>
      </c>
      <c s="37">
        <v>2</v>
      </c>
      <c s="36">
        <v>0</v>
      </c>
      <c s="36">
        <f>ROUND(G164*H164,6)</f>
      </c>
      <c r="L164" s="38">
        <v>0</v>
      </c>
      <c s="32">
        <f>ROUND(ROUND(L164,2)*ROUND(G164,3),2)</f>
      </c>
      <c s="36" t="s">
        <v>970</v>
      </c>
      <c>
        <f>(M164*21)/100</f>
      </c>
      <c t="s">
        <v>28</v>
      </c>
    </row>
    <row r="165" spans="1:5" ht="12.75">
      <c r="A165" s="35" t="s">
        <v>56</v>
      </c>
      <c r="E165" s="39" t="s">
        <v>5</v>
      </c>
    </row>
    <row r="166" spans="1:5" ht="12.75">
      <c r="A166" s="35" t="s">
        <v>57</v>
      </c>
      <c r="E166" s="40" t="s">
        <v>5</v>
      </c>
    </row>
    <row r="167" spans="1:5" ht="127.5">
      <c r="A167" t="s">
        <v>58</v>
      </c>
      <c r="E167" s="39" t="s">
        <v>1346</v>
      </c>
    </row>
    <row r="168" spans="1:16" ht="12.75">
      <c r="A168" t="s">
        <v>50</v>
      </c>
      <c s="34" t="s">
        <v>197</v>
      </c>
      <c s="34" t="s">
        <v>4567</v>
      </c>
      <c s="35" t="s">
        <v>5</v>
      </c>
      <c s="6" t="s">
        <v>4568</v>
      </c>
      <c s="36" t="s">
        <v>75</v>
      </c>
      <c s="37">
        <v>2</v>
      </c>
      <c s="36">
        <v>0</v>
      </c>
      <c s="36">
        <f>ROUND(G168*H168,6)</f>
      </c>
      <c r="L168" s="38">
        <v>0</v>
      </c>
      <c s="32">
        <f>ROUND(ROUND(L168,2)*ROUND(G168,3),2)</f>
      </c>
      <c s="36" t="s">
        <v>970</v>
      </c>
      <c>
        <f>(M168*21)/100</f>
      </c>
      <c t="s">
        <v>28</v>
      </c>
    </row>
    <row r="169" spans="1:5" ht="12.75">
      <c r="A169" s="35" t="s">
        <v>56</v>
      </c>
      <c r="E169" s="39" t="s">
        <v>5</v>
      </c>
    </row>
    <row r="170" spans="1:5" ht="12.75">
      <c r="A170" s="35" t="s">
        <v>57</v>
      </c>
      <c r="E170" s="40" t="s">
        <v>5</v>
      </c>
    </row>
    <row r="171" spans="1:5" ht="153">
      <c r="A171" t="s">
        <v>58</v>
      </c>
      <c r="E171" s="39" t="s">
        <v>1309</v>
      </c>
    </row>
    <row r="172" spans="1:16" ht="12.75">
      <c r="A172" t="s">
        <v>50</v>
      </c>
      <c s="34" t="s">
        <v>201</v>
      </c>
      <c s="34" t="s">
        <v>1426</v>
      </c>
      <c s="35" t="s">
        <v>5</v>
      </c>
      <c s="6" t="s">
        <v>1427</v>
      </c>
      <c s="36" t="s">
        <v>595</v>
      </c>
      <c s="37">
        <v>288</v>
      </c>
      <c s="36">
        <v>0</v>
      </c>
      <c s="36">
        <f>ROUND(G172*H172,6)</f>
      </c>
      <c r="L172" s="38">
        <v>0</v>
      </c>
      <c s="32">
        <f>ROUND(ROUND(L172,2)*ROUND(G172,3),2)</f>
      </c>
      <c s="36" t="s">
        <v>970</v>
      </c>
      <c>
        <f>(M172*21)/100</f>
      </c>
      <c t="s">
        <v>28</v>
      </c>
    </row>
    <row r="173" spans="1:5" ht="12.75">
      <c r="A173" s="35" t="s">
        <v>56</v>
      </c>
      <c r="E173" s="39" t="s">
        <v>5</v>
      </c>
    </row>
    <row r="174" spans="1:5" ht="12.75">
      <c r="A174" s="35" t="s">
        <v>57</v>
      </c>
      <c r="E174" s="40" t="s">
        <v>5</v>
      </c>
    </row>
    <row r="175" spans="1:5" ht="165.75">
      <c r="A175" t="s">
        <v>58</v>
      </c>
      <c r="E175" s="39" t="s">
        <v>1429</v>
      </c>
    </row>
    <row r="176" spans="1:16" ht="12.75">
      <c r="A176" t="s">
        <v>50</v>
      </c>
      <c s="34" t="s">
        <v>205</v>
      </c>
      <c s="34" t="s">
        <v>1430</v>
      </c>
      <c s="35" t="s">
        <v>5</v>
      </c>
      <c s="6" t="s">
        <v>1431</v>
      </c>
      <c s="36" t="s">
        <v>75</v>
      </c>
      <c s="37">
        <v>60</v>
      </c>
      <c s="36">
        <v>0</v>
      </c>
      <c s="36">
        <f>ROUND(G176*H176,6)</f>
      </c>
      <c r="L176" s="38">
        <v>0</v>
      </c>
      <c s="32">
        <f>ROUND(ROUND(L176,2)*ROUND(G176,3),2)</f>
      </c>
      <c s="36" t="s">
        <v>970</v>
      </c>
      <c>
        <f>(M176*21)/100</f>
      </c>
      <c t="s">
        <v>28</v>
      </c>
    </row>
    <row r="177" spans="1:5" ht="12.75">
      <c r="A177" s="35" t="s">
        <v>56</v>
      </c>
      <c r="E177" s="39" t="s">
        <v>5</v>
      </c>
    </row>
    <row r="178" spans="1:5" ht="12.75">
      <c r="A178" s="35" t="s">
        <v>57</v>
      </c>
      <c r="E178" s="40" t="s">
        <v>5</v>
      </c>
    </row>
    <row r="179" spans="1:5" ht="102">
      <c r="A179" t="s">
        <v>58</v>
      </c>
      <c r="E179" s="39" t="s">
        <v>1432</v>
      </c>
    </row>
    <row r="180" spans="1:16" ht="12.75">
      <c r="A180" t="s">
        <v>50</v>
      </c>
      <c s="34" t="s">
        <v>209</v>
      </c>
      <c s="34" t="s">
        <v>1433</v>
      </c>
      <c s="35" t="s">
        <v>5</v>
      </c>
      <c s="6" t="s">
        <v>1434</v>
      </c>
      <c s="36" t="s">
        <v>75</v>
      </c>
      <c s="37">
        <v>60</v>
      </c>
      <c s="36">
        <v>0</v>
      </c>
      <c s="36">
        <f>ROUND(G180*H180,6)</f>
      </c>
      <c r="L180" s="38">
        <v>0</v>
      </c>
      <c s="32">
        <f>ROUND(ROUND(L180,2)*ROUND(G180,3),2)</f>
      </c>
      <c s="36" t="s">
        <v>970</v>
      </c>
      <c>
        <f>(M180*21)/100</f>
      </c>
      <c t="s">
        <v>28</v>
      </c>
    </row>
    <row r="181" spans="1:5" ht="12.75">
      <c r="A181" s="35" t="s">
        <v>56</v>
      </c>
      <c r="E181" s="39" t="s">
        <v>5</v>
      </c>
    </row>
    <row r="182" spans="1:5" ht="12.75">
      <c r="A182" s="35" t="s">
        <v>57</v>
      </c>
      <c r="E182" s="40" t="s">
        <v>5</v>
      </c>
    </row>
    <row r="183" spans="1:5" ht="102">
      <c r="A183" t="s">
        <v>58</v>
      </c>
      <c r="E183" s="39" t="s">
        <v>1435</v>
      </c>
    </row>
    <row r="184" spans="1:16" ht="12.75">
      <c r="A184" t="s">
        <v>50</v>
      </c>
      <c s="34" t="s">
        <v>213</v>
      </c>
      <c s="34" t="s">
        <v>1850</v>
      </c>
      <c s="35" t="s">
        <v>5</v>
      </c>
      <c s="6" t="s">
        <v>1851</v>
      </c>
      <c s="36" t="s">
        <v>75</v>
      </c>
      <c s="37">
        <v>60</v>
      </c>
      <c s="36">
        <v>0</v>
      </c>
      <c s="36">
        <f>ROUND(G184*H184,6)</f>
      </c>
      <c r="L184" s="38">
        <v>0</v>
      </c>
      <c s="32">
        <f>ROUND(ROUND(L184,2)*ROUND(G184,3),2)</f>
      </c>
      <c s="36" t="s">
        <v>970</v>
      </c>
      <c>
        <f>(M184*21)/100</f>
      </c>
      <c t="s">
        <v>28</v>
      </c>
    </row>
    <row r="185" spans="1:5" ht="12.75">
      <c r="A185" s="35" t="s">
        <v>56</v>
      </c>
      <c r="E185" s="39" t="s">
        <v>5</v>
      </c>
    </row>
    <row r="186" spans="1:5" ht="12.75">
      <c r="A186" s="35" t="s">
        <v>57</v>
      </c>
      <c r="E186" s="40" t="s">
        <v>5</v>
      </c>
    </row>
    <row r="187" spans="1:5" ht="153">
      <c r="A187" t="s">
        <v>58</v>
      </c>
      <c r="E187" s="39" t="s">
        <v>4574</v>
      </c>
    </row>
    <row r="188" spans="1:16" ht="12.75">
      <c r="A188" t="s">
        <v>50</v>
      </c>
      <c s="34" t="s">
        <v>218</v>
      </c>
      <c s="34" t="s">
        <v>950</v>
      </c>
      <c s="35" t="s">
        <v>5</v>
      </c>
      <c s="6" t="s">
        <v>951</v>
      </c>
      <c s="36" t="s">
        <v>110</v>
      </c>
      <c s="37">
        <v>1</v>
      </c>
      <c s="36">
        <v>0</v>
      </c>
      <c s="36">
        <f>ROUND(G188*H188,6)</f>
      </c>
      <c r="L188" s="38">
        <v>0</v>
      </c>
      <c s="32">
        <f>ROUND(ROUND(L188,2)*ROUND(G188,3),2)</f>
      </c>
      <c s="36" t="s">
        <v>55</v>
      </c>
      <c>
        <f>(M188*21)/100</f>
      </c>
      <c t="s">
        <v>28</v>
      </c>
    </row>
    <row r="189" spans="1:5" ht="12.75">
      <c r="A189" s="35" t="s">
        <v>56</v>
      </c>
      <c r="E189" s="39" t="s">
        <v>5</v>
      </c>
    </row>
    <row r="190" spans="1:5" ht="12.75">
      <c r="A190" s="35" t="s">
        <v>57</v>
      </c>
      <c r="E190" s="40" t="s">
        <v>5</v>
      </c>
    </row>
    <row r="191" spans="1:5" ht="127.5">
      <c r="A191" t="s">
        <v>58</v>
      </c>
      <c r="E191" s="39" t="s">
        <v>1424</v>
      </c>
    </row>
    <row r="192" spans="1:13" ht="12.75">
      <c r="A192" t="s">
        <v>47</v>
      </c>
      <c r="C192" s="31" t="s">
        <v>83</v>
      </c>
      <c r="E192" s="33" t="s">
        <v>2571</v>
      </c>
      <c r="J192" s="32">
        <f>0</f>
      </c>
      <c s="32">
        <f>0</f>
      </c>
      <c s="32">
        <f>0+L193+L197</f>
      </c>
      <c s="32">
        <f>0+M193+M197</f>
      </c>
    </row>
    <row r="193" spans="1:16" ht="12.75">
      <c r="A193" t="s">
        <v>50</v>
      </c>
      <c s="34" t="s">
        <v>222</v>
      </c>
      <c s="34" t="s">
        <v>3381</v>
      </c>
      <c s="35" t="s">
        <v>5</v>
      </c>
      <c s="6" t="s">
        <v>3382</v>
      </c>
      <c s="36" t="s">
        <v>79</v>
      </c>
      <c s="37">
        <v>130</v>
      </c>
      <c s="36">
        <v>0</v>
      </c>
      <c s="36">
        <f>ROUND(G193*H193,6)</f>
      </c>
      <c r="L193" s="38">
        <v>0</v>
      </c>
      <c s="32">
        <f>ROUND(ROUND(L193,2)*ROUND(G193,3),2)</f>
      </c>
      <c s="36" t="s">
        <v>970</v>
      </c>
      <c>
        <f>(M193*21)/100</f>
      </c>
      <c t="s">
        <v>28</v>
      </c>
    </row>
    <row r="194" spans="1:5" ht="12.75">
      <c r="A194" s="35" t="s">
        <v>56</v>
      </c>
      <c r="E194" s="39" t="s">
        <v>5</v>
      </c>
    </row>
    <row r="195" spans="1:5" ht="12.75">
      <c r="A195" s="35" t="s">
        <v>57</v>
      </c>
      <c r="E195" s="40" t="s">
        <v>5</v>
      </c>
    </row>
    <row r="196" spans="1:5" ht="242.25">
      <c r="A196" t="s">
        <v>58</v>
      </c>
      <c r="E196" s="39" t="s">
        <v>4575</v>
      </c>
    </row>
    <row r="197" spans="1:16" ht="12.75">
      <c r="A197" t="s">
        <v>50</v>
      </c>
      <c s="34" t="s">
        <v>226</v>
      </c>
      <c s="34" t="s">
        <v>4576</v>
      </c>
      <c s="35" t="s">
        <v>5</v>
      </c>
      <c s="6" t="s">
        <v>4577</v>
      </c>
      <c s="36" t="s">
        <v>79</v>
      </c>
      <c s="37">
        <v>130</v>
      </c>
      <c s="36">
        <v>0</v>
      </c>
      <c s="36">
        <f>ROUND(G197*H197,6)</f>
      </c>
      <c r="L197" s="38">
        <v>0</v>
      </c>
      <c s="32">
        <f>ROUND(ROUND(L197,2)*ROUND(G197,3),2)</f>
      </c>
      <c s="36" t="s">
        <v>970</v>
      </c>
      <c>
        <f>(M197*21)/100</f>
      </c>
      <c t="s">
        <v>28</v>
      </c>
    </row>
    <row r="198" spans="1:5" ht="12.75">
      <c r="A198" s="35" t="s">
        <v>56</v>
      </c>
      <c r="E198" s="39" t="s">
        <v>5</v>
      </c>
    </row>
    <row r="199" spans="1:5" ht="12.75">
      <c r="A199" s="35" t="s">
        <v>57</v>
      </c>
      <c r="E199" s="40" t="s">
        <v>5</v>
      </c>
    </row>
    <row r="200" spans="1:5" ht="51">
      <c r="A200" t="s">
        <v>58</v>
      </c>
      <c r="E200" s="39" t="s">
        <v>4578</v>
      </c>
    </row>
    <row r="201" spans="1:13" ht="12.75">
      <c r="A201" t="s">
        <v>47</v>
      </c>
      <c r="C201" s="31" t="s">
        <v>551</v>
      </c>
      <c r="E201" s="33" t="s">
        <v>1178</v>
      </c>
      <c r="J201" s="32">
        <f>0</f>
      </c>
      <c s="32">
        <f>0</f>
      </c>
      <c s="32">
        <f>0+L202+L206+L210+L214+L218+L222+L226</f>
      </c>
      <c s="32">
        <f>0+M202+M206+M210+M214+M218+M222+M226</f>
      </c>
    </row>
    <row r="202" spans="1:16" ht="25.5">
      <c r="A202" t="s">
        <v>50</v>
      </c>
      <c s="34" t="s">
        <v>230</v>
      </c>
      <c s="34" t="s">
        <v>4584</v>
      </c>
      <c s="35" t="s">
        <v>555</v>
      </c>
      <c s="6" t="s">
        <v>4585</v>
      </c>
      <c s="36" t="s">
        <v>557</v>
      </c>
      <c s="37">
        <v>0.3</v>
      </c>
      <c s="36">
        <v>0</v>
      </c>
      <c s="36">
        <f>ROUND(G202*H202,6)</f>
      </c>
      <c r="L202" s="38">
        <v>0</v>
      </c>
      <c s="32">
        <f>ROUND(ROUND(L202,2)*ROUND(G202,3),2)</f>
      </c>
      <c s="36" t="s">
        <v>55</v>
      </c>
      <c>
        <f>(M202*21)/100</f>
      </c>
      <c t="s">
        <v>28</v>
      </c>
    </row>
    <row r="203" spans="1:5" ht="12.75">
      <c r="A203" s="35" t="s">
        <v>56</v>
      </c>
      <c r="E203" s="39" t="s">
        <v>558</v>
      </c>
    </row>
    <row r="204" spans="1:5" ht="12.75">
      <c r="A204" s="35" t="s">
        <v>57</v>
      </c>
      <c r="E204" s="40" t="s">
        <v>5</v>
      </c>
    </row>
    <row r="205" spans="1:5" ht="165.75">
      <c r="A205" t="s">
        <v>58</v>
      </c>
      <c r="E205" s="39" t="s">
        <v>4586</v>
      </c>
    </row>
    <row r="206" spans="1:16" ht="25.5">
      <c r="A206" t="s">
        <v>50</v>
      </c>
      <c s="34" t="s">
        <v>234</v>
      </c>
      <c s="34" t="s">
        <v>1298</v>
      </c>
      <c s="35" t="s">
        <v>555</v>
      </c>
      <c s="6" t="s">
        <v>1299</v>
      </c>
      <c s="36" t="s">
        <v>557</v>
      </c>
      <c s="37">
        <v>0.15</v>
      </c>
      <c s="36">
        <v>0</v>
      </c>
      <c s="36">
        <f>ROUND(G206*H206,6)</f>
      </c>
      <c r="L206" s="38">
        <v>0</v>
      </c>
      <c s="32">
        <f>ROUND(ROUND(L206,2)*ROUND(G206,3),2)</f>
      </c>
      <c s="36" t="s">
        <v>55</v>
      </c>
      <c>
        <f>(M206*21)/100</f>
      </c>
      <c t="s">
        <v>28</v>
      </c>
    </row>
    <row r="207" spans="1:5" ht="12.75">
      <c r="A207" s="35" t="s">
        <v>56</v>
      </c>
      <c r="E207" s="39" t="s">
        <v>558</v>
      </c>
    </row>
    <row r="208" spans="1:5" ht="12.75">
      <c r="A208" s="35" t="s">
        <v>57</v>
      </c>
      <c r="E208" s="40" t="s">
        <v>5</v>
      </c>
    </row>
    <row r="209" spans="1:5" ht="165.75">
      <c r="A209" t="s">
        <v>58</v>
      </c>
      <c r="E209" s="39" t="s">
        <v>3529</v>
      </c>
    </row>
    <row r="210" spans="1:16" ht="38.25">
      <c r="A210" t="s">
        <v>50</v>
      </c>
      <c s="34" t="s">
        <v>238</v>
      </c>
      <c s="34" t="s">
        <v>2076</v>
      </c>
      <c s="35" t="s">
        <v>555</v>
      </c>
      <c s="6" t="s">
        <v>2077</v>
      </c>
      <c s="36" t="s">
        <v>557</v>
      </c>
      <c s="37">
        <v>0.01</v>
      </c>
      <c s="36">
        <v>0</v>
      </c>
      <c s="36">
        <f>ROUND(G210*H210,6)</f>
      </c>
      <c r="L210" s="38">
        <v>0</v>
      </c>
      <c s="32">
        <f>ROUND(ROUND(L210,2)*ROUND(G210,3),2)</f>
      </c>
      <c s="36" t="s">
        <v>55</v>
      </c>
      <c>
        <f>(M210*21)/100</f>
      </c>
      <c t="s">
        <v>28</v>
      </c>
    </row>
    <row r="211" spans="1:5" ht="12.75">
      <c r="A211" s="35" t="s">
        <v>56</v>
      </c>
      <c r="E211" s="39" t="s">
        <v>558</v>
      </c>
    </row>
    <row r="212" spans="1:5" ht="12.75">
      <c r="A212" s="35" t="s">
        <v>57</v>
      </c>
      <c r="E212" s="40" t="s">
        <v>5</v>
      </c>
    </row>
    <row r="213" spans="1:5" ht="165.75">
      <c r="A213" t="s">
        <v>58</v>
      </c>
      <c r="E213" s="39" t="s">
        <v>3529</v>
      </c>
    </row>
    <row r="214" spans="1:16" ht="25.5">
      <c r="A214" t="s">
        <v>50</v>
      </c>
      <c s="34" t="s">
        <v>721</v>
      </c>
      <c s="34" t="s">
        <v>4587</v>
      </c>
      <c s="35" t="s">
        <v>555</v>
      </c>
      <c s="6" t="s">
        <v>4588</v>
      </c>
      <c s="36" t="s">
        <v>557</v>
      </c>
      <c s="37">
        <v>0.01</v>
      </c>
      <c s="36">
        <v>0</v>
      </c>
      <c s="36">
        <f>ROUND(G214*H214,6)</f>
      </c>
      <c r="L214" s="38">
        <v>0</v>
      </c>
      <c s="32">
        <f>ROUND(ROUND(L214,2)*ROUND(G214,3),2)</f>
      </c>
      <c s="36" t="s">
        <v>55</v>
      </c>
      <c>
        <f>(M214*21)/100</f>
      </c>
      <c t="s">
        <v>28</v>
      </c>
    </row>
    <row r="215" spans="1:5" ht="12.75">
      <c r="A215" s="35" t="s">
        <v>56</v>
      </c>
      <c r="E215" s="39" t="s">
        <v>558</v>
      </c>
    </row>
    <row r="216" spans="1:5" ht="12.75">
      <c r="A216" s="35" t="s">
        <v>57</v>
      </c>
      <c r="E216" s="40" t="s">
        <v>5</v>
      </c>
    </row>
    <row r="217" spans="1:5" ht="165.75">
      <c r="A217" t="s">
        <v>58</v>
      </c>
      <c r="E217" s="39" t="s">
        <v>3529</v>
      </c>
    </row>
    <row r="218" spans="1:16" ht="25.5">
      <c r="A218" t="s">
        <v>50</v>
      </c>
      <c s="34" t="s">
        <v>242</v>
      </c>
      <c s="34" t="s">
        <v>1192</v>
      </c>
      <c s="35" t="s">
        <v>555</v>
      </c>
      <c s="6" t="s">
        <v>1193</v>
      </c>
      <c s="36" t="s">
        <v>557</v>
      </c>
      <c s="37">
        <v>0.05</v>
      </c>
      <c s="36">
        <v>0</v>
      </c>
      <c s="36">
        <f>ROUND(G218*H218,6)</f>
      </c>
      <c r="L218" s="38">
        <v>0</v>
      </c>
      <c s="32">
        <f>ROUND(ROUND(L218,2)*ROUND(G218,3),2)</f>
      </c>
      <c s="36" t="s">
        <v>55</v>
      </c>
      <c>
        <f>(M218*21)/100</f>
      </c>
      <c t="s">
        <v>28</v>
      </c>
    </row>
    <row r="219" spans="1:5" ht="12.75">
      <c r="A219" s="35" t="s">
        <v>56</v>
      </c>
      <c r="E219" s="39" t="s">
        <v>558</v>
      </c>
    </row>
    <row r="220" spans="1:5" ht="12.75">
      <c r="A220" s="35" t="s">
        <v>57</v>
      </c>
      <c r="E220" s="40" t="s">
        <v>5</v>
      </c>
    </row>
    <row r="221" spans="1:5" ht="165.75">
      <c r="A221" t="s">
        <v>58</v>
      </c>
      <c r="E221" s="39" t="s">
        <v>3529</v>
      </c>
    </row>
    <row r="222" spans="1:16" ht="25.5">
      <c r="A222" t="s">
        <v>50</v>
      </c>
      <c s="34" t="s">
        <v>246</v>
      </c>
      <c s="34" t="s">
        <v>1194</v>
      </c>
      <c s="35" t="s">
        <v>555</v>
      </c>
      <c s="6" t="s">
        <v>1195</v>
      </c>
      <c s="36" t="s">
        <v>557</v>
      </c>
      <c s="37">
        <v>0.2</v>
      </c>
      <c s="36">
        <v>0</v>
      </c>
      <c s="36">
        <f>ROUND(G222*H222,6)</f>
      </c>
      <c r="L222" s="38">
        <v>0</v>
      </c>
      <c s="32">
        <f>ROUND(ROUND(L222,2)*ROUND(G222,3),2)</f>
      </c>
      <c s="36" t="s">
        <v>55</v>
      </c>
      <c>
        <f>(M222*21)/100</f>
      </c>
      <c t="s">
        <v>28</v>
      </c>
    </row>
    <row r="223" spans="1:5" ht="12.75">
      <c r="A223" s="35" t="s">
        <v>56</v>
      </c>
      <c r="E223" s="39" t="s">
        <v>558</v>
      </c>
    </row>
    <row r="224" spans="1:5" ht="12.75">
      <c r="A224" s="35" t="s">
        <v>57</v>
      </c>
      <c r="E224" s="40" t="s">
        <v>5</v>
      </c>
    </row>
    <row r="225" spans="1:5" ht="165.75">
      <c r="A225" t="s">
        <v>58</v>
      </c>
      <c r="E225" s="39" t="s">
        <v>3529</v>
      </c>
    </row>
    <row r="226" spans="1:16" ht="25.5">
      <c r="A226" t="s">
        <v>50</v>
      </c>
      <c s="34" t="s">
        <v>250</v>
      </c>
      <c s="34" t="s">
        <v>2080</v>
      </c>
      <c s="35" t="s">
        <v>555</v>
      </c>
      <c s="6" t="s">
        <v>2081</v>
      </c>
      <c s="36" t="s">
        <v>557</v>
      </c>
      <c s="37">
        <v>0.2</v>
      </c>
      <c s="36">
        <v>0</v>
      </c>
      <c s="36">
        <f>ROUND(G226*H226,6)</f>
      </c>
      <c r="L226" s="38">
        <v>0</v>
      </c>
      <c s="32">
        <f>ROUND(ROUND(L226,2)*ROUND(G226,3),2)</f>
      </c>
      <c s="36" t="s">
        <v>55</v>
      </c>
      <c>
        <f>(M226*21)/100</f>
      </c>
      <c t="s">
        <v>28</v>
      </c>
    </row>
    <row r="227" spans="1:5" ht="12.75">
      <c r="A227" s="35" t="s">
        <v>56</v>
      </c>
      <c r="E227" s="39" t="s">
        <v>558</v>
      </c>
    </row>
    <row r="228" spans="1:5" ht="12.75">
      <c r="A228" s="35" t="s">
        <v>57</v>
      </c>
      <c r="E228" s="40" t="s">
        <v>5</v>
      </c>
    </row>
    <row r="229" spans="1:5" ht="165.75">
      <c r="A229" t="s">
        <v>58</v>
      </c>
      <c r="E229"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4505</v>
      </c>
      <c s="41">
        <f>Rekapitulace!C72</f>
      </c>
      <c s="20" t="s">
        <v>0</v>
      </c>
      <c t="s">
        <v>23</v>
      </c>
      <c t="s">
        <v>28</v>
      </c>
    </row>
    <row r="4" spans="1:16" ht="32" customHeight="1">
      <c r="A4" s="24" t="s">
        <v>20</v>
      </c>
      <c s="25" t="s">
        <v>29</v>
      </c>
      <c s="27" t="s">
        <v>4505</v>
      </c>
      <c r="E4" s="26" t="s">
        <v>4506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COUNTIFS(L8:L225,"=0",A8:A225,"P")+COUNTIFS(L8:L225,"",A8:A225,"P")+SUM(Q8:Q225)</f>
      </c>
    </row>
    <row r="8" spans="1:13" ht="12.75">
      <c r="A8" t="s">
        <v>45</v>
      </c>
      <c r="C8" s="28" t="s">
        <v>4603</v>
      </c>
      <c r="E8" s="30" t="s">
        <v>4602</v>
      </c>
      <c r="J8" s="29">
        <f>0+J9+J26+J191+J200</f>
      </c>
      <c s="29">
        <f>0+K9+K26+K191+K200</f>
      </c>
      <c s="29">
        <f>0+L9+L26+L191+L200</f>
      </c>
      <c s="29">
        <f>0+M9+M26+M191+M200</f>
      </c>
    </row>
    <row r="9" spans="1:13" ht="12.75">
      <c r="A9" t="s">
        <v>47</v>
      </c>
      <c r="C9" s="31" t="s">
        <v>51</v>
      </c>
      <c r="E9" s="33" t="s">
        <v>60</v>
      </c>
      <c r="J9" s="32">
        <f>0</f>
      </c>
      <c s="32">
        <f>0</f>
      </c>
      <c s="32">
        <f>0+L10+L14+L18+L22</f>
      </c>
      <c s="32">
        <f>0+M10+M14+M18+M22</f>
      </c>
    </row>
    <row r="10" spans="1:16" ht="12.75">
      <c r="A10" t="s">
        <v>50</v>
      </c>
      <c s="34" t="s">
        <v>51</v>
      </c>
      <c s="34" t="s">
        <v>1607</v>
      </c>
      <c s="35" t="s">
        <v>5</v>
      </c>
      <c s="6" t="s">
        <v>1608</v>
      </c>
      <c s="36" t="s">
        <v>63</v>
      </c>
      <c s="37">
        <v>16</v>
      </c>
      <c s="36">
        <v>0</v>
      </c>
      <c s="36">
        <f>ROUND(G10*H10,6)</f>
      </c>
      <c r="L10" s="38">
        <v>0</v>
      </c>
      <c s="32">
        <f>ROUND(ROUND(L10,2)*ROUND(G10,3),2)</f>
      </c>
      <c s="36" t="s">
        <v>970</v>
      </c>
      <c>
        <f>(M10*21)/100</f>
      </c>
      <c t="s">
        <v>28</v>
      </c>
    </row>
    <row r="11" spans="1:5" ht="12.75">
      <c r="A11" s="35" t="s">
        <v>56</v>
      </c>
      <c r="E11" s="39" t="s">
        <v>5</v>
      </c>
    </row>
    <row r="12" spans="1:5" ht="12.75">
      <c r="A12" s="35" t="s">
        <v>57</v>
      </c>
      <c r="E12" s="40" t="s">
        <v>5</v>
      </c>
    </row>
    <row r="13" spans="1:5" ht="318.75">
      <c r="A13" t="s">
        <v>58</v>
      </c>
      <c r="E13" s="39" t="s">
        <v>1610</v>
      </c>
    </row>
    <row r="14" spans="1:16" ht="12.75">
      <c r="A14" t="s">
        <v>50</v>
      </c>
      <c s="34" t="s">
        <v>28</v>
      </c>
      <c s="34" t="s">
        <v>2492</v>
      </c>
      <c s="35" t="s">
        <v>5</v>
      </c>
      <c s="6" t="s">
        <v>2493</v>
      </c>
      <c s="36" t="s">
        <v>63</v>
      </c>
      <c s="37">
        <v>54</v>
      </c>
      <c s="36">
        <v>0</v>
      </c>
      <c s="36">
        <f>ROUND(G14*H14,6)</f>
      </c>
      <c r="L14" s="38">
        <v>0</v>
      </c>
      <c s="32">
        <f>ROUND(ROUND(L14,2)*ROUND(G14,3),2)</f>
      </c>
      <c s="36" t="s">
        <v>970</v>
      </c>
      <c>
        <f>(M14*21)/100</f>
      </c>
      <c t="s">
        <v>28</v>
      </c>
    </row>
    <row r="15" spans="1:5" ht="12.75">
      <c r="A15" s="35" t="s">
        <v>56</v>
      </c>
      <c r="E15" s="39" t="s">
        <v>5</v>
      </c>
    </row>
    <row r="16" spans="1:5" ht="12.75">
      <c r="A16" s="35" t="s">
        <v>57</v>
      </c>
      <c r="E16" s="40" t="s">
        <v>5</v>
      </c>
    </row>
    <row r="17" spans="1:5" ht="318.75">
      <c r="A17" t="s">
        <v>58</v>
      </c>
      <c r="E17" s="39" t="s">
        <v>1610</v>
      </c>
    </row>
    <row r="18" spans="1:16" ht="12.75">
      <c r="A18" t="s">
        <v>50</v>
      </c>
      <c s="34" t="s">
        <v>26</v>
      </c>
      <c s="34" t="s">
        <v>618</v>
      </c>
      <c s="35" t="s">
        <v>5</v>
      </c>
      <c s="6" t="s">
        <v>619</v>
      </c>
      <c s="36" t="s">
        <v>79</v>
      </c>
      <c s="37">
        <v>35</v>
      </c>
      <c s="36">
        <v>0</v>
      </c>
      <c s="36">
        <f>ROUND(G18*H18,6)</f>
      </c>
      <c r="L18" s="38">
        <v>0</v>
      </c>
      <c s="32">
        <f>ROUND(ROUND(L18,2)*ROUND(G18,3),2)</f>
      </c>
      <c s="36" t="s">
        <v>970</v>
      </c>
      <c>
        <f>(M18*21)/100</f>
      </c>
      <c t="s">
        <v>28</v>
      </c>
    </row>
    <row r="19" spans="1:5" ht="12.75">
      <c r="A19" s="35" t="s">
        <v>56</v>
      </c>
      <c r="E19" s="39" t="s">
        <v>5</v>
      </c>
    </row>
    <row r="20" spans="1:5" ht="12.75">
      <c r="A20" s="35" t="s">
        <v>57</v>
      </c>
      <c r="E20" s="40" t="s">
        <v>5</v>
      </c>
    </row>
    <row r="21" spans="1:5" ht="25.5">
      <c r="A21" t="s">
        <v>58</v>
      </c>
      <c r="E21" s="39" t="s">
        <v>620</v>
      </c>
    </row>
    <row r="22" spans="1:16" ht="12.75">
      <c r="A22" t="s">
        <v>50</v>
      </c>
      <c s="34" t="s">
        <v>65</v>
      </c>
      <c s="34" t="s">
        <v>61</v>
      </c>
      <c s="35" t="s">
        <v>5</v>
      </c>
      <c s="6" t="s">
        <v>62</v>
      </c>
      <c s="36" t="s">
        <v>63</v>
      </c>
      <c s="37">
        <v>70</v>
      </c>
      <c s="36">
        <v>0</v>
      </c>
      <c s="36">
        <f>ROUND(G22*H22,6)</f>
      </c>
      <c r="L22" s="38">
        <v>0</v>
      </c>
      <c s="32">
        <f>ROUND(ROUND(L22,2)*ROUND(G22,3),2)</f>
      </c>
      <c s="36" t="s">
        <v>970</v>
      </c>
      <c>
        <f>(M22*21)/100</f>
      </c>
      <c t="s">
        <v>28</v>
      </c>
    </row>
    <row r="23" spans="1:5" ht="12.75">
      <c r="A23" s="35" t="s">
        <v>56</v>
      </c>
      <c r="E23" s="39" t="s">
        <v>5</v>
      </c>
    </row>
    <row r="24" spans="1:5" ht="12.75">
      <c r="A24" s="35" t="s">
        <v>57</v>
      </c>
      <c r="E24" s="40" t="s">
        <v>5</v>
      </c>
    </row>
    <row r="25" spans="1:5" ht="229.5">
      <c r="A25" t="s">
        <v>58</v>
      </c>
      <c r="E25" s="39" t="s">
        <v>1611</v>
      </c>
    </row>
    <row r="26" spans="1:13" ht="12.75">
      <c r="A26" t="s">
        <v>47</v>
      </c>
      <c r="C26" s="31" t="s">
        <v>70</v>
      </c>
      <c r="E26" s="33" t="s">
        <v>71</v>
      </c>
      <c r="J26" s="32">
        <f>0</f>
      </c>
      <c s="32">
        <f>0</f>
      </c>
      <c s="32">
        <f>0+L27+L31+L35+L39+L43+L47+L51+L55+L59+L63+L67+L71+L75+L79+L83+L87+L91+L95+L99+L103+L107+L111+L115+L119+L123+L127+L131+L135+L139+L143+L147+L151+L155+L159+L163+L167+L171+L175+L179+L183+L187</f>
      </c>
      <c s="32">
        <f>0+M27+M31+M35+M39+M43+M47+M51+M55+M59+M63+M67+M71+M75+M79+M83+M87+M91+M95+M99+M103+M107+M111+M115+M119+M123+M127+M131+M135+M139+M143+M147+M151+M155+M159+M163+M167+M171+M175+M179+M183+M187</f>
      </c>
    </row>
    <row r="27" spans="1:16" ht="12.75">
      <c r="A27" t="s">
        <v>50</v>
      </c>
      <c s="34" t="s">
        <v>72</v>
      </c>
      <c s="34" t="s">
        <v>81</v>
      </c>
      <c s="35" t="s">
        <v>5</v>
      </c>
      <c s="6" t="s">
        <v>82</v>
      </c>
      <c s="36" t="s">
        <v>79</v>
      </c>
      <c s="37">
        <v>61</v>
      </c>
      <c s="36">
        <v>0</v>
      </c>
      <c s="36">
        <f>ROUND(G27*H27,6)</f>
      </c>
      <c r="L27" s="38">
        <v>0</v>
      </c>
      <c s="32">
        <f>ROUND(ROUND(L27,2)*ROUND(G27,3),2)</f>
      </c>
      <c s="36" t="s">
        <v>970</v>
      </c>
      <c>
        <f>(M27*21)/100</f>
      </c>
      <c t="s">
        <v>28</v>
      </c>
    </row>
    <row r="28" spans="1:5" ht="12.75">
      <c r="A28" s="35" t="s">
        <v>56</v>
      </c>
      <c r="E28" s="39" t="s">
        <v>5</v>
      </c>
    </row>
    <row r="29" spans="1:5" ht="12.75">
      <c r="A29" s="35" t="s">
        <v>57</v>
      </c>
      <c r="E29" s="40" t="s">
        <v>5</v>
      </c>
    </row>
    <row r="30" spans="1:5" ht="102">
      <c r="A30" t="s">
        <v>58</v>
      </c>
      <c r="E30" s="39" t="s">
        <v>1415</v>
      </c>
    </row>
    <row r="31" spans="1:16" ht="12.75">
      <c r="A31" t="s">
        <v>50</v>
      </c>
      <c s="34" t="s">
        <v>27</v>
      </c>
      <c s="34" t="s">
        <v>809</v>
      </c>
      <c s="35" t="s">
        <v>5</v>
      </c>
      <c s="6" t="s">
        <v>810</v>
      </c>
      <c s="36" t="s">
        <v>79</v>
      </c>
      <c s="37">
        <v>107</v>
      </c>
      <c s="36">
        <v>0</v>
      </c>
      <c s="36">
        <f>ROUND(G31*H31,6)</f>
      </c>
      <c r="L31" s="38">
        <v>0</v>
      </c>
      <c s="32">
        <f>ROUND(ROUND(L31,2)*ROUND(G31,3),2)</f>
      </c>
      <c s="36" t="s">
        <v>970</v>
      </c>
      <c>
        <f>(M31*21)/100</f>
      </c>
      <c t="s">
        <v>28</v>
      </c>
    </row>
    <row r="32" spans="1:5" ht="12.75">
      <c r="A32" s="35" t="s">
        <v>56</v>
      </c>
      <c r="E32" s="39" t="s">
        <v>5</v>
      </c>
    </row>
    <row r="33" spans="1:5" ht="12.75">
      <c r="A33" s="35" t="s">
        <v>57</v>
      </c>
      <c r="E33" s="40" t="s">
        <v>5</v>
      </c>
    </row>
    <row r="34" spans="1:5" ht="102">
      <c r="A34" t="s">
        <v>58</v>
      </c>
      <c r="E34" s="39" t="s">
        <v>4524</v>
      </c>
    </row>
    <row r="35" spans="1:16" ht="12.75">
      <c r="A35" t="s">
        <v>50</v>
      </c>
      <c s="34" t="s">
        <v>70</v>
      </c>
      <c s="34" t="s">
        <v>498</v>
      </c>
      <c s="35" t="s">
        <v>5</v>
      </c>
      <c s="6" t="s">
        <v>499</v>
      </c>
      <c s="36" t="s">
        <v>54</v>
      </c>
      <c s="37">
        <v>40</v>
      </c>
      <c s="36">
        <v>0</v>
      </c>
      <c s="36">
        <f>ROUND(G35*H35,6)</f>
      </c>
      <c r="L35" s="38">
        <v>0</v>
      </c>
      <c s="32">
        <f>ROUND(ROUND(L35,2)*ROUND(G35,3),2)</f>
      </c>
      <c s="36" t="s">
        <v>970</v>
      </c>
      <c>
        <f>(M35*21)/100</f>
      </c>
      <c t="s">
        <v>28</v>
      </c>
    </row>
    <row r="36" spans="1:5" ht="12.75">
      <c r="A36" s="35" t="s">
        <v>56</v>
      </c>
      <c r="E36" s="39" t="s">
        <v>5</v>
      </c>
    </row>
    <row r="37" spans="1:5" ht="12.75">
      <c r="A37" s="35" t="s">
        <v>57</v>
      </c>
      <c r="E37" s="40" t="s">
        <v>5</v>
      </c>
    </row>
    <row r="38" spans="1:5" ht="114.75">
      <c r="A38" t="s">
        <v>58</v>
      </c>
      <c r="E38" s="39" t="s">
        <v>4525</v>
      </c>
    </row>
    <row r="39" spans="1:16" ht="12.75">
      <c r="A39" t="s">
        <v>50</v>
      </c>
      <c s="34" t="s">
        <v>83</v>
      </c>
      <c s="34" t="s">
        <v>4604</v>
      </c>
      <c s="35" t="s">
        <v>5</v>
      </c>
      <c s="6" t="s">
        <v>4605</v>
      </c>
      <c s="36" t="s">
        <v>528</v>
      </c>
      <c s="37">
        <v>1.765</v>
      </c>
      <c s="36">
        <v>0</v>
      </c>
      <c s="36">
        <f>ROUND(G39*H39,6)</f>
      </c>
      <c r="L39" s="38">
        <v>0</v>
      </c>
      <c s="32">
        <f>ROUND(ROUND(L39,2)*ROUND(G39,3),2)</f>
      </c>
      <c s="36" t="s">
        <v>970</v>
      </c>
      <c>
        <f>(M39*21)/100</f>
      </c>
      <c t="s">
        <v>28</v>
      </c>
    </row>
    <row r="40" spans="1:5" ht="12.75">
      <c r="A40" s="35" t="s">
        <v>56</v>
      </c>
      <c r="E40" s="39" t="s">
        <v>5</v>
      </c>
    </row>
    <row r="41" spans="1:5" ht="12.75">
      <c r="A41" s="35" t="s">
        <v>57</v>
      </c>
      <c r="E41" s="40" t="s">
        <v>5</v>
      </c>
    </row>
    <row r="42" spans="1:5" ht="153">
      <c r="A42" t="s">
        <v>58</v>
      </c>
      <c r="E42" s="39" t="s">
        <v>4528</v>
      </c>
    </row>
    <row r="43" spans="1:16" ht="25.5">
      <c r="A43" t="s">
        <v>50</v>
      </c>
      <c s="34" t="s">
        <v>87</v>
      </c>
      <c s="34" t="s">
        <v>4606</v>
      </c>
      <c s="35" t="s">
        <v>5</v>
      </c>
      <c s="6" t="s">
        <v>4607</v>
      </c>
      <c s="36" t="s">
        <v>79</v>
      </c>
      <c s="37">
        <v>137</v>
      </c>
      <c s="36">
        <v>0</v>
      </c>
      <c s="36">
        <f>ROUND(G43*H43,6)</f>
      </c>
      <c r="L43" s="38">
        <v>0</v>
      </c>
      <c s="32">
        <f>ROUND(ROUND(L43,2)*ROUND(G43,3),2)</f>
      </c>
      <c s="36" t="s">
        <v>970</v>
      </c>
      <c>
        <f>(M43*21)/100</f>
      </c>
      <c t="s">
        <v>28</v>
      </c>
    </row>
    <row r="44" spans="1:5" ht="12.75">
      <c r="A44" s="35" t="s">
        <v>56</v>
      </c>
      <c r="E44" s="39" t="s">
        <v>5</v>
      </c>
    </row>
    <row r="45" spans="1:5" ht="12.75">
      <c r="A45" s="35" t="s">
        <v>57</v>
      </c>
      <c r="E45" s="40" t="s">
        <v>5</v>
      </c>
    </row>
    <row r="46" spans="1:5" ht="114.75">
      <c r="A46" t="s">
        <v>58</v>
      </c>
      <c r="E46" s="39" t="s">
        <v>1421</v>
      </c>
    </row>
    <row r="47" spans="1:16" ht="25.5">
      <c r="A47" t="s">
        <v>50</v>
      </c>
      <c s="34" t="s">
        <v>91</v>
      </c>
      <c s="34" t="s">
        <v>4608</v>
      </c>
      <c s="35" t="s">
        <v>5</v>
      </c>
      <c s="6" t="s">
        <v>4609</v>
      </c>
      <c s="36" t="s">
        <v>79</v>
      </c>
      <c s="37">
        <v>137</v>
      </c>
      <c s="36">
        <v>0</v>
      </c>
      <c s="36">
        <f>ROUND(G47*H47,6)</f>
      </c>
      <c r="L47" s="38">
        <v>0</v>
      </c>
      <c s="32">
        <f>ROUND(ROUND(L47,2)*ROUND(G47,3),2)</f>
      </c>
      <c s="36" t="s">
        <v>970</v>
      </c>
      <c>
        <f>(M47*21)/100</f>
      </c>
      <c t="s">
        <v>28</v>
      </c>
    </row>
    <row r="48" spans="1:5" ht="12.75">
      <c r="A48" s="35" t="s">
        <v>56</v>
      </c>
      <c r="E48" s="39" t="s">
        <v>5</v>
      </c>
    </row>
    <row r="49" spans="1:5" ht="12.75">
      <c r="A49" s="35" t="s">
        <v>57</v>
      </c>
      <c r="E49" s="40" t="s">
        <v>5</v>
      </c>
    </row>
    <row r="50" spans="1:5" ht="153">
      <c r="A50" t="s">
        <v>58</v>
      </c>
      <c r="E50" s="39" t="s">
        <v>1620</v>
      </c>
    </row>
    <row r="51" spans="1:16" ht="12.75">
      <c r="A51" t="s">
        <v>50</v>
      </c>
      <c s="34" t="s">
        <v>95</v>
      </c>
      <c s="34" t="s">
        <v>1544</v>
      </c>
      <c s="35" t="s">
        <v>5</v>
      </c>
      <c s="6" t="s">
        <v>1545</v>
      </c>
      <c s="36" t="s">
        <v>528</v>
      </c>
      <c s="37">
        <v>1.98</v>
      </c>
      <c s="36">
        <v>0</v>
      </c>
      <c s="36">
        <f>ROUND(G51*H51,6)</f>
      </c>
      <c r="L51" s="38">
        <v>0</v>
      </c>
      <c s="32">
        <f>ROUND(ROUND(L51,2)*ROUND(G51,3),2)</f>
      </c>
      <c s="36" t="s">
        <v>970</v>
      </c>
      <c>
        <f>(M51*21)/100</f>
      </c>
      <c t="s">
        <v>28</v>
      </c>
    </row>
    <row r="52" spans="1:5" ht="12.75">
      <c r="A52" s="35" t="s">
        <v>56</v>
      </c>
      <c r="E52" s="39" t="s">
        <v>5</v>
      </c>
    </row>
    <row r="53" spans="1:5" ht="12.75">
      <c r="A53" s="35" t="s">
        <v>57</v>
      </c>
      <c r="E53" s="40" t="s">
        <v>5</v>
      </c>
    </row>
    <row r="54" spans="1:5" ht="153">
      <c r="A54" t="s">
        <v>58</v>
      </c>
      <c r="E54" s="39" t="s">
        <v>4528</v>
      </c>
    </row>
    <row r="55" spans="1:16" ht="25.5">
      <c r="A55" t="s">
        <v>50</v>
      </c>
      <c s="34" t="s">
        <v>99</v>
      </c>
      <c s="34" t="s">
        <v>4610</v>
      </c>
      <c s="35" t="s">
        <v>5</v>
      </c>
      <c s="6" t="s">
        <v>4611</v>
      </c>
      <c s="36" t="s">
        <v>528</v>
      </c>
      <c s="37">
        <v>7.9</v>
      </c>
      <c s="36">
        <v>0</v>
      </c>
      <c s="36">
        <f>ROUND(G55*H55,6)</f>
      </c>
      <c r="L55" s="38">
        <v>0</v>
      </c>
      <c s="32">
        <f>ROUND(ROUND(L55,2)*ROUND(G55,3),2)</f>
      </c>
      <c s="36" t="s">
        <v>970</v>
      </c>
      <c>
        <f>(M55*21)/100</f>
      </c>
      <c t="s">
        <v>28</v>
      </c>
    </row>
    <row r="56" spans="1:5" ht="12.75">
      <c r="A56" s="35" t="s">
        <v>56</v>
      </c>
      <c r="E56" s="39" t="s">
        <v>5</v>
      </c>
    </row>
    <row r="57" spans="1:5" ht="12.75">
      <c r="A57" s="35" t="s">
        <v>57</v>
      </c>
      <c r="E57" s="40" t="s">
        <v>5</v>
      </c>
    </row>
    <row r="58" spans="1:5" ht="153">
      <c r="A58" t="s">
        <v>58</v>
      </c>
      <c r="E58" s="39" t="s">
        <v>4528</v>
      </c>
    </row>
    <row r="59" spans="1:16" ht="25.5">
      <c r="A59" t="s">
        <v>50</v>
      </c>
      <c s="34" t="s">
        <v>103</v>
      </c>
      <c s="34" t="s">
        <v>1548</v>
      </c>
      <c s="35" t="s">
        <v>5</v>
      </c>
      <c s="6" t="s">
        <v>1549</v>
      </c>
      <c s="36" t="s">
        <v>79</v>
      </c>
      <c s="37">
        <v>277</v>
      </c>
      <c s="36">
        <v>0</v>
      </c>
      <c s="36">
        <f>ROUND(G59*H59,6)</f>
      </c>
      <c r="L59" s="38">
        <v>0</v>
      </c>
      <c s="32">
        <f>ROUND(ROUND(L59,2)*ROUND(G59,3),2)</f>
      </c>
      <c s="36" t="s">
        <v>970</v>
      </c>
      <c>
        <f>(M59*21)/100</f>
      </c>
      <c t="s">
        <v>28</v>
      </c>
    </row>
    <row r="60" spans="1:5" ht="12.75">
      <c r="A60" s="35" t="s">
        <v>56</v>
      </c>
      <c r="E60" s="39" t="s">
        <v>5</v>
      </c>
    </row>
    <row r="61" spans="1:5" ht="12.75">
      <c r="A61" s="35" t="s">
        <v>57</v>
      </c>
      <c r="E61" s="40" t="s">
        <v>5</v>
      </c>
    </row>
    <row r="62" spans="1:5" ht="114.75">
      <c r="A62" t="s">
        <v>58</v>
      </c>
      <c r="E62" s="39" t="s">
        <v>1421</v>
      </c>
    </row>
    <row r="63" spans="1:16" ht="25.5">
      <c r="A63" t="s">
        <v>50</v>
      </c>
      <c s="34" t="s">
        <v>107</v>
      </c>
      <c s="34" t="s">
        <v>4529</v>
      </c>
      <c s="35" t="s">
        <v>5</v>
      </c>
      <c s="6" t="s">
        <v>4530</v>
      </c>
      <c s="36" t="s">
        <v>79</v>
      </c>
      <c s="37">
        <v>277</v>
      </c>
      <c s="36">
        <v>0</v>
      </c>
      <c s="36">
        <f>ROUND(G63*H63,6)</f>
      </c>
      <c r="L63" s="38">
        <v>0</v>
      </c>
      <c s="32">
        <f>ROUND(ROUND(L63,2)*ROUND(G63,3),2)</f>
      </c>
      <c s="36" t="s">
        <v>970</v>
      </c>
      <c>
        <f>(M63*21)/100</f>
      </c>
      <c t="s">
        <v>28</v>
      </c>
    </row>
    <row r="64" spans="1:5" ht="12.75">
      <c r="A64" s="35" t="s">
        <v>56</v>
      </c>
      <c r="E64" s="39" t="s">
        <v>5</v>
      </c>
    </row>
    <row r="65" spans="1:5" ht="12.75">
      <c r="A65" s="35" t="s">
        <v>57</v>
      </c>
      <c r="E65" s="40" t="s">
        <v>5</v>
      </c>
    </row>
    <row r="66" spans="1:5" ht="153">
      <c r="A66" t="s">
        <v>58</v>
      </c>
      <c r="E66" s="39" t="s">
        <v>1620</v>
      </c>
    </row>
    <row r="67" spans="1:16" ht="12.75">
      <c r="A67" t="s">
        <v>50</v>
      </c>
      <c s="34" t="s">
        <v>112</v>
      </c>
      <c s="34" t="s">
        <v>735</v>
      </c>
      <c s="35" t="s">
        <v>5</v>
      </c>
      <c s="6" t="s">
        <v>736</v>
      </c>
      <c s="36" t="s">
        <v>79</v>
      </c>
      <c s="37">
        <v>150</v>
      </c>
      <c s="36">
        <v>0</v>
      </c>
      <c s="36">
        <f>ROUND(G67*H67,6)</f>
      </c>
      <c r="L67" s="38">
        <v>0</v>
      </c>
      <c s="32">
        <f>ROUND(ROUND(L67,2)*ROUND(G67,3),2)</f>
      </c>
      <c s="36" t="s">
        <v>970</v>
      </c>
      <c>
        <f>(M67*21)/100</f>
      </c>
      <c t="s">
        <v>28</v>
      </c>
    </row>
    <row r="68" spans="1:5" ht="12.75">
      <c r="A68" s="35" t="s">
        <v>56</v>
      </c>
      <c r="E68" s="39" t="s">
        <v>5</v>
      </c>
    </row>
    <row r="69" spans="1:5" ht="12.75">
      <c r="A69" s="35" t="s">
        <v>57</v>
      </c>
      <c r="E69" s="40" t="s">
        <v>5</v>
      </c>
    </row>
    <row r="70" spans="1:5" ht="153">
      <c r="A70" t="s">
        <v>58</v>
      </c>
      <c r="E70" s="39" t="s">
        <v>1420</v>
      </c>
    </row>
    <row r="71" spans="1:16" ht="12.75">
      <c r="A71" t="s">
        <v>50</v>
      </c>
      <c s="34" t="s">
        <v>116</v>
      </c>
      <c s="34" t="s">
        <v>738</v>
      </c>
      <c s="35" t="s">
        <v>5</v>
      </c>
      <c s="6" t="s">
        <v>739</v>
      </c>
      <c s="36" t="s">
        <v>79</v>
      </c>
      <c s="37">
        <v>150</v>
      </c>
      <c s="36">
        <v>0</v>
      </c>
      <c s="36">
        <f>ROUND(G71*H71,6)</f>
      </c>
      <c r="L71" s="38">
        <v>0</v>
      </c>
      <c s="32">
        <f>ROUND(ROUND(L71,2)*ROUND(G71,3),2)</f>
      </c>
      <c s="36" t="s">
        <v>970</v>
      </c>
      <c>
        <f>(M71*21)/100</f>
      </c>
      <c t="s">
        <v>28</v>
      </c>
    </row>
    <row r="72" spans="1:5" ht="12.75">
      <c r="A72" s="35" t="s">
        <v>56</v>
      </c>
      <c r="E72" s="39" t="s">
        <v>5</v>
      </c>
    </row>
    <row r="73" spans="1:5" ht="12.75">
      <c r="A73" s="35" t="s">
        <v>57</v>
      </c>
      <c r="E73" s="40" t="s">
        <v>5</v>
      </c>
    </row>
    <row r="74" spans="1:5" ht="114.75">
      <c r="A74" t="s">
        <v>58</v>
      </c>
      <c r="E74" s="39" t="s">
        <v>1421</v>
      </c>
    </row>
    <row r="75" spans="1:16" ht="12.75">
      <c r="A75" t="s">
        <v>50</v>
      </c>
      <c s="34" t="s">
        <v>119</v>
      </c>
      <c s="34" t="s">
        <v>741</v>
      </c>
      <c s="35" t="s">
        <v>5</v>
      </c>
      <c s="6" t="s">
        <v>742</v>
      </c>
      <c s="36" t="s">
        <v>743</v>
      </c>
      <c s="37">
        <v>2</v>
      </c>
      <c s="36">
        <v>0</v>
      </c>
      <c s="36">
        <f>ROUND(G75*H75,6)</f>
      </c>
      <c r="L75" s="38">
        <v>0</v>
      </c>
      <c s="32">
        <f>ROUND(ROUND(L75,2)*ROUND(G75,3),2)</f>
      </c>
      <c s="36" t="s">
        <v>970</v>
      </c>
      <c>
        <f>(M75*21)/100</f>
      </c>
      <c t="s">
        <v>28</v>
      </c>
    </row>
    <row r="76" spans="1:5" ht="12.75">
      <c r="A76" s="35" t="s">
        <v>56</v>
      </c>
      <c r="E76" s="39" t="s">
        <v>5</v>
      </c>
    </row>
    <row r="77" spans="1:5" ht="12.75">
      <c r="A77" s="35" t="s">
        <v>57</v>
      </c>
      <c r="E77" s="40" t="s">
        <v>5</v>
      </c>
    </row>
    <row r="78" spans="1:5" ht="127.5">
      <c r="A78" t="s">
        <v>58</v>
      </c>
      <c r="E78" s="39" t="s">
        <v>1422</v>
      </c>
    </row>
    <row r="79" spans="1:16" ht="12.75">
      <c r="A79" t="s">
        <v>50</v>
      </c>
      <c s="34" t="s">
        <v>122</v>
      </c>
      <c s="34" t="s">
        <v>745</v>
      </c>
      <c s="35" t="s">
        <v>5</v>
      </c>
      <c s="6" t="s">
        <v>746</v>
      </c>
      <c s="36" t="s">
        <v>79</v>
      </c>
      <c s="37">
        <v>150</v>
      </c>
      <c s="36">
        <v>0</v>
      </c>
      <c s="36">
        <f>ROUND(G79*H79,6)</f>
      </c>
      <c r="L79" s="38">
        <v>0</v>
      </c>
      <c s="32">
        <f>ROUND(ROUND(L79,2)*ROUND(G79,3),2)</f>
      </c>
      <c s="36" t="s">
        <v>970</v>
      </c>
      <c>
        <f>(M79*21)/100</f>
      </c>
      <c t="s">
        <v>28</v>
      </c>
    </row>
    <row r="80" spans="1:5" ht="12.75">
      <c r="A80" s="35" t="s">
        <v>56</v>
      </c>
      <c r="E80" s="39" t="s">
        <v>5</v>
      </c>
    </row>
    <row r="81" spans="1:5" ht="12.75">
      <c r="A81" s="35" t="s">
        <v>57</v>
      </c>
      <c r="E81" s="40" t="s">
        <v>5</v>
      </c>
    </row>
    <row r="82" spans="1:5" ht="127.5">
      <c r="A82" t="s">
        <v>58</v>
      </c>
      <c r="E82" s="39" t="s">
        <v>1423</v>
      </c>
    </row>
    <row r="83" spans="1:16" ht="12.75">
      <c r="A83" t="s">
        <v>50</v>
      </c>
      <c s="34" t="s">
        <v>126</v>
      </c>
      <c s="34" t="s">
        <v>868</v>
      </c>
      <c s="35" t="s">
        <v>5</v>
      </c>
      <c s="6" t="s">
        <v>4599</v>
      </c>
      <c s="36" t="s">
        <v>75</v>
      </c>
      <c s="37">
        <v>4</v>
      </c>
      <c s="36">
        <v>0</v>
      </c>
      <c s="36">
        <f>ROUND(G83*H83,6)</f>
      </c>
      <c r="L83" s="38">
        <v>0</v>
      </c>
      <c s="32">
        <f>ROUND(ROUND(L83,2)*ROUND(G83,3),2)</f>
      </c>
      <c s="36" t="s">
        <v>970</v>
      </c>
      <c>
        <f>(M83*21)/100</f>
      </c>
      <c t="s">
        <v>28</v>
      </c>
    </row>
    <row r="84" spans="1:5" ht="12.75">
      <c r="A84" s="35" t="s">
        <v>56</v>
      </c>
      <c r="E84" s="39" t="s">
        <v>5</v>
      </c>
    </row>
    <row r="85" spans="1:5" ht="12.75">
      <c r="A85" s="35" t="s">
        <v>57</v>
      </c>
      <c r="E85" s="40" t="s">
        <v>5</v>
      </c>
    </row>
    <row r="86" spans="1:5" ht="178.5">
      <c r="A86" t="s">
        <v>58</v>
      </c>
      <c r="E86" s="39" t="s">
        <v>1630</v>
      </c>
    </row>
    <row r="87" spans="1:16" ht="12.75">
      <c r="A87" t="s">
        <v>50</v>
      </c>
      <c s="34" t="s">
        <v>129</v>
      </c>
      <c s="34" t="s">
        <v>870</v>
      </c>
      <c s="35" t="s">
        <v>5</v>
      </c>
      <c s="6" t="s">
        <v>4600</v>
      </c>
      <c s="36" t="s">
        <v>75</v>
      </c>
      <c s="37">
        <v>4</v>
      </c>
      <c s="36">
        <v>0</v>
      </c>
      <c s="36">
        <f>ROUND(G87*H87,6)</f>
      </c>
      <c r="L87" s="38">
        <v>0</v>
      </c>
      <c s="32">
        <f>ROUND(ROUND(L87,2)*ROUND(G87,3),2)</f>
      </c>
      <c s="36" t="s">
        <v>970</v>
      </c>
      <c>
        <f>(M87*21)/100</f>
      </c>
      <c t="s">
        <v>28</v>
      </c>
    </row>
    <row r="88" spans="1:5" ht="12.75">
      <c r="A88" s="35" t="s">
        <v>56</v>
      </c>
      <c r="E88" s="39" t="s">
        <v>5</v>
      </c>
    </row>
    <row r="89" spans="1:5" ht="12.75">
      <c r="A89" s="35" t="s">
        <v>57</v>
      </c>
      <c r="E89" s="40" t="s">
        <v>5</v>
      </c>
    </row>
    <row r="90" spans="1:5" ht="127.5">
      <c r="A90" t="s">
        <v>58</v>
      </c>
      <c r="E90" s="39" t="s">
        <v>1346</v>
      </c>
    </row>
    <row r="91" spans="1:16" ht="12.75">
      <c r="A91" t="s">
        <v>50</v>
      </c>
      <c s="34" t="s">
        <v>134</v>
      </c>
      <c s="34" t="s">
        <v>4612</v>
      </c>
      <c s="35" t="s">
        <v>5</v>
      </c>
      <c s="6" t="s">
        <v>4613</v>
      </c>
      <c s="36" t="s">
        <v>75</v>
      </c>
      <c s="37">
        <v>1</v>
      </c>
      <c s="36">
        <v>0</v>
      </c>
      <c s="36">
        <f>ROUND(G91*H91,6)</f>
      </c>
      <c r="L91" s="38">
        <v>0</v>
      </c>
      <c s="32">
        <f>ROUND(ROUND(L91,2)*ROUND(G91,3),2)</f>
      </c>
      <c s="36" t="s">
        <v>970</v>
      </c>
      <c>
        <f>(M91*21)/100</f>
      </c>
      <c t="s">
        <v>28</v>
      </c>
    </row>
    <row r="92" spans="1:5" ht="12.75">
      <c r="A92" s="35" t="s">
        <v>56</v>
      </c>
      <c r="E92" s="39" t="s">
        <v>5</v>
      </c>
    </row>
    <row r="93" spans="1:5" ht="12.75">
      <c r="A93" s="35" t="s">
        <v>57</v>
      </c>
      <c r="E93" s="40" t="s">
        <v>5</v>
      </c>
    </row>
    <row r="94" spans="1:5" ht="178.5">
      <c r="A94" t="s">
        <v>58</v>
      </c>
      <c r="E94" s="39" t="s">
        <v>1630</v>
      </c>
    </row>
    <row r="95" spans="1:16" ht="12.75">
      <c r="A95" t="s">
        <v>50</v>
      </c>
      <c s="34" t="s">
        <v>137</v>
      </c>
      <c s="34" t="s">
        <v>4614</v>
      </c>
      <c s="35" t="s">
        <v>5</v>
      </c>
      <c s="6" t="s">
        <v>4615</v>
      </c>
      <c s="36" t="s">
        <v>75</v>
      </c>
      <c s="37">
        <v>1</v>
      </c>
      <c s="36">
        <v>0</v>
      </c>
      <c s="36">
        <f>ROUND(G95*H95,6)</f>
      </c>
      <c r="L95" s="38">
        <v>0</v>
      </c>
      <c s="32">
        <f>ROUND(ROUND(L95,2)*ROUND(G95,3),2)</f>
      </c>
      <c s="36" t="s">
        <v>970</v>
      </c>
      <c>
        <f>(M95*21)/100</f>
      </c>
      <c t="s">
        <v>28</v>
      </c>
    </row>
    <row r="96" spans="1:5" ht="12.75">
      <c r="A96" s="35" t="s">
        <v>56</v>
      </c>
      <c r="E96" s="39" t="s">
        <v>5</v>
      </c>
    </row>
    <row r="97" spans="1:5" ht="12.75">
      <c r="A97" s="35" t="s">
        <v>57</v>
      </c>
      <c r="E97" s="40" t="s">
        <v>5</v>
      </c>
    </row>
    <row r="98" spans="1:5" ht="127.5">
      <c r="A98" t="s">
        <v>58</v>
      </c>
      <c r="E98" s="39" t="s">
        <v>1346</v>
      </c>
    </row>
    <row r="99" spans="1:16" ht="12.75">
      <c r="A99" t="s">
        <v>50</v>
      </c>
      <c s="34" t="s">
        <v>140</v>
      </c>
      <c s="34" t="s">
        <v>893</v>
      </c>
      <c s="35" t="s">
        <v>5</v>
      </c>
      <c s="6" t="s">
        <v>894</v>
      </c>
      <c s="36" t="s">
        <v>75</v>
      </c>
      <c s="37">
        <v>2</v>
      </c>
      <c s="36">
        <v>0</v>
      </c>
      <c s="36">
        <f>ROUND(G99*H99,6)</f>
      </c>
      <c r="L99" s="38">
        <v>0</v>
      </c>
      <c s="32">
        <f>ROUND(ROUND(L99,2)*ROUND(G99,3),2)</f>
      </c>
      <c s="36" t="s">
        <v>970</v>
      </c>
      <c>
        <f>(M99*21)/100</f>
      </c>
      <c t="s">
        <v>28</v>
      </c>
    </row>
    <row r="100" spans="1:5" ht="12.75">
      <c r="A100" s="35" t="s">
        <v>56</v>
      </c>
      <c r="E100" s="39" t="s">
        <v>5</v>
      </c>
    </row>
    <row r="101" spans="1:5" ht="12.75">
      <c r="A101" s="35" t="s">
        <v>57</v>
      </c>
      <c r="E101" s="40" t="s">
        <v>5</v>
      </c>
    </row>
    <row r="102" spans="1:5" ht="178.5">
      <c r="A102" t="s">
        <v>58</v>
      </c>
      <c r="E102" s="39" t="s">
        <v>1630</v>
      </c>
    </row>
    <row r="103" spans="1:16" ht="12.75">
      <c r="A103" t="s">
        <v>50</v>
      </c>
      <c s="34" t="s">
        <v>143</v>
      </c>
      <c s="34" t="s">
        <v>895</v>
      </c>
      <c s="35" t="s">
        <v>5</v>
      </c>
      <c s="6" t="s">
        <v>896</v>
      </c>
      <c s="36" t="s">
        <v>75</v>
      </c>
      <c s="37">
        <v>2</v>
      </c>
      <c s="36">
        <v>0</v>
      </c>
      <c s="36">
        <f>ROUND(G103*H103,6)</f>
      </c>
      <c r="L103" s="38">
        <v>0</v>
      </c>
      <c s="32">
        <f>ROUND(ROUND(L103,2)*ROUND(G103,3),2)</f>
      </c>
      <c s="36" t="s">
        <v>970</v>
      </c>
      <c>
        <f>(M103*21)/100</f>
      </c>
      <c t="s">
        <v>28</v>
      </c>
    </row>
    <row r="104" spans="1:5" ht="12.75">
      <c r="A104" s="35" t="s">
        <v>56</v>
      </c>
      <c r="E104" s="39" t="s">
        <v>5</v>
      </c>
    </row>
    <row r="105" spans="1:5" ht="12.75">
      <c r="A105" s="35" t="s">
        <v>57</v>
      </c>
      <c r="E105" s="40" t="s">
        <v>5</v>
      </c>
    </row>
    <row r="106" spans="1:5" ht="127.5">
      <c r="A106" t="s">
        <v>58</v>
      </c>
      <c r="E106" s="39" t="s">
        <v>1346</v>
      </c>
    </row>
    <row r="107" spans="1:16" ht="12.75">
      <c r="A107" t="s">
        <v>50</v>
      </c>
      <c s="34" t="s">
        <v>147</v>
      </c>
      <c s="34" t="s">
        <v>897</v>
      </c>
      <c s="35" t="s">
        <v>5</v>
      </c>
      <c s="6" t="s">
        <v>898</v>
      </c>
      <c s="36" t="s">
        <v>75</v>
      </c>
      <c s="37">
        <v>1</v>
      </c>
      <c s="36">
        <v>0</v>
      </c>
      <c s="36">
        <f>ROUND(G107*H107,6)</f>
      </c>
      <c r="L107" s="38">
        <v>0</v>
      </c>
      <c s="32">
        <f>ROUND(ROUND(L107,2)*ROUND(G107,3),2)</f>
      </c>
      <c s="36" t="s">
        <v>970</v>
      </c>
      <c>
        <f>(M107*21)/100</f>
      </c>
      <c t="s">
        <v>28</v>
      </c>
    </row>
    <row r="108" spans="1:5" ht="12.75">
      <c r="A108" s="35" t="s">
        <v>56</v>
      </c>
      <c r="E108" s="39" t="s">
        <v>5</v>
      </c>
    </row>
    <row r="109" spans="1:5" ht="12.75">
      <c r="A109" s="35" t="s">
        <v>57</v>
      </c>
      <c r="E109" s="40" t="s">
        <v>5</v>
      </c>
    </row>
    <row r="110" spans="1:5" ht="178.5">
      <c r="A110" t="s">
        <v>58</v>
      </c>
      <c r="E110" s="39" t="s">
        <v>1630</v>
      </c>
    </row>
    <row r="111" spans="1:16" ht="12.75">
      <c r="A111" t="s">
        <v>50</v>
      </c>
      <c s="34" t="s">
        <v>151</v>
      </c>
      <c s="34" t="s">
        <v>899</v>
      </c>
      <c s="35" t="s">
        <v>5</v>
      </c>
      <c s="6" t="s">
        <v>900</v>
      </c>
      <c s="36" t="s">
        <v>75</v>
      </c>
      <c s="37">
        <v>1</v>
      </c>
      <c s="36">
        <v>0</v>
      </c>
      <c s="36">
        <f>ROUND(G111*H111,6)</f>
      </c>
      <c r="L111" s="38">
        <v>0</v>
      </c>
      <c s="32">
        <f>ROUND(ROUND(L111,2)*ROUND(G111,3),2)</f>
      </c>
      <c s="36" t="s">
        <v>970</v>
      </c>
      <c>
        <f>(M111*21)/100</f>
      </c>
      <c t="s">
        <v>28</v>
      </c>
    </row>
    <row r="112" spans="1:5" ht="12.75">
      <c r="A112" s="35" t="s">
        <v>56</v>
      </c>
      <c r="E112" s="39" t="s">
        <v>5</v>
      </c>
    </row>
    <row r="113" spans="1:5" ht="12.75">
      <c r="A113" s="35" t="s">
        <v>57</v>
      </c>
      <c r="E113" s="40" t="s">
        <v>5</v>
      </c>
    </row>
    <row r="114" spans="1:5" ht="127.5">
      <c r="A114" t="s">
        <v>58</v>
      </c>
      <c r="E114" s="39" t="s">
        <v>1346</v>
      </c>
    </row>
    <row r="115" spans="1:16" ht="12.75">
      <c r="A115" t="s">
        <v>50</v>
      </c>
      <c s="34" t="s">
        <v>155</v>
      </c>
      <c s="34" t="s">
        <v>907</v>
      </c>
      <c s="35" t="s">
        <v>5</v>
      </c>
      <c s="6" t="s">
        <v>908</v>
      </c>
      <c s="36" t="s">
        <v>75</v>
      </c>
      <c s="37">
        <v>2</v>
      </c>
      <c s="36">
        <v>0</v>
      </c>
      <c s="36">
        <f>ROUND(G115*H115,6)</f>
      </c>
      <c r="L115" s="38">
        <v>0</v>
      </c>
      <c s="32">
        <f>ROUND(ROUND(L115,2)*ROUND(G115,3),2)</f>
      </c>
      <c s="36" t="s">
        <v>970</v>
      </c>
      <c>
        <f>(M115*21)/100</f>
      </c>
      <c t="s">
        <v>28</v>
      </c>
    </row>
    <row r="116" spans="1:5" ht="12.75">
      <c r="A116" s="35" t="s">
        <v>56</v>
      </c>
      <c r="E116" s="39" t="s">
        <v>5</v>
      </c>
    </row>
    <row r="117" spans="1:5" ht="12.75">
      <c r="A117" s="35" t="s">
        <v>57</v>
      </c>
      <c r="E117" s="40" t="s">
        <v>5</v>
      </c>
    </row>
    <row r="118" spans="1:5" ht="127.5">
      <c r="A118" t="s">
        <v>58</v>
      </c>
      <c r="E118" s="39" t="s">
        <v>1346</v>
      </c>
    </row>
    <row r="119" spans="1:16" ht="12.75">
      <c r="A119" t="s">
        <v>50</v>
      </c>
      <c s="34" t="s">
        <v>158</v>
      </c>
      <c s="34" t="s">
        <v>1213</v>
      </c>
      <c s="35" t="s">
        <v>5</v>
      </c>
      <c s="6" t="s">
        <v>1214</v>
      </c>
      <c s="36" t="s">
        <v>75</v>
      </c>
      <c s="37">
        <v>2</v>
      </c>
      <c s="36">
        <v>0</v>
      </c>
      <c s="36">
        <f>ROUND(G119*H119,6)</f>
      </c>
      <c r="L119" s="38">
        <v>0</v>
      </c>
      <c s="32">
        <f>ROUND(ROUND(L119,2)*ROUND(G119,3),2)</f>
      </c>
      <c s="36" t="s">
        <v>970</v>
      </c>
      <c>
        <f>(M119*21)/100</f>
      </c>
      <c t="s">
        <v>28</v>
      </c>
    </row>
    <row r="120" spans="1:5" ht="12.75">
      <c r="A120" s="35" t="s">
        <v>56</v>
      </c>
      <c r="E120" s="39" t="s">
        <v>5</v>
      </c>
    </row>
    <row r="121" spans="1:5" ht="12.75">
      <c r="A121" s="35" t="s">
        <v>57</v>
      </c>
      <c r="E121" s="40" t="s">
        <v>5</v>
      </c>
    </row>
    <row r="122" spans="1:5" ht="153">
      <c r="A122" t="s">
        <v>58</v>
      </c>
      <c r="E122" s="39" t="s">
        <v>1309</v>
      </c>
    </row>
    <row r="123" spans="1:16" ht="12.75">
      <c r="A123" t="s">
        <v>50</v>
      </c>
      <c s="34" t="s">
        <v>162</v>
      </c>
      <c s="34" t="s">
        <v>911</v>
      </c>
      <c s="35" t="s">
        <v>5</v>
      </c>
      <c s="6" t="s">
        <v>912</v>
      </c>
      <c s="36" t="s">
        <v>75</v>
      </c>
      <c s="37">
        <v>20</v>
      </c>
      <c s="36">
        <v>0</v>
      </c>
      <c s="36">
        <f>ROUND(G123*H123,6)</f>
      </c>
      <c r="L123" s="38">
        <v>0</v>
      </c>
      <c s="32">
        <f>ROUND(ROUND(L123,2)*ROUND(G123,3),2)</f>
      </c>
      <c s="36" t="s">
        <v>970</v>
      </c>
      <c>
        <f>(M123*21)/100</f>
      </c>
      <c t="s">
        <v>28</v>
      </c>
    </row>
    <row r="124" spans="1:5" ht="12.75">
      <c r="A124" s="35" t="s">
        <v>56</v>
      </c>
      <c r="E124" s="39" t="s">
        <v>5</v>
      </c>
    </row>
    <row r="125" spans="1:5" ht="12.75">
      <c r="A125" s="35" t="s">
        <v>57</v>
      </c>
      <c r="E125" s="40" t="s">
        <v>5</v>
      </c>
    </row>
    <row r="126" spans="1:5" ht="127.5">
      <c r="A126" t="s">
        <v>58</v>
      </c>
      <c r="E126" s="39" t="s">
        <v>1346</v>
      </c>
    </row>
    <row r="127" spans="1:16" ht="12.75">
      <c r="A127" t="s">
        <v>50</v>
      </c>
      <c s="34" t="s">
        <v>165</v>
      </c>
      <c s="34" t="s">
        <v>1216</v>
      </c>
      <c s="35" t="s">
        <v>5</v>
      </c>
      <c s="6" t="s">
        <v>1217</v>
      </c>
      <c s="36" t="s">
        <v>75</v>
      </c>
      <c s="37">
        <v>20</v>
      </c>
      <c s="36">
        <v>0</v>
      </c>
      <c s="36">
        <f>ROUND(G127*H127,6)</f>
      </c>
      <c r="L127" s="38">
        <v>0</v>
      </c>
      <c s="32">
        <f>ROUND(ROUND(L127,2)*ROUND(G127,3),2)</f>
      </c>
      <c s="36" t="s">
        <v>970</v>
      </c>
      <c>
        <f>(M127*21)/100</f>
      </c>
      <c t="s">
        <v>28</v>
      </c>
    </row>
    <row r="128" spans="1:5" ht="12.75">
      <c r="A128" s="35" t="s">
        <v>56</v>
      </c>
      <c r="E128" s="39" t="s">
        <v>5</v>
      </c>
    </row>
    <row r="129" spans="1:5" ht="12.75">
      <c r="A129" s="35" t="s">
        <v>57</v>
      </c>
      <c r="E129" s="40" t="s">
        <v>5</v>
      </c>
    </row>
    <row r="130" spans="1:5" ht="153">
      <c r="A130" t="s">
        <v>58</v>
      </c>
      <c r="E130" s="39" t="s">
        <v>1309</v>
      </c>
    </row>
    <row r="131" spans="1:16" ht="12.75">
      <c r="A131" t="s">
        <v>50</v>
      </c>
      <c s="34" t="s">
        <v>169</v>
      </c>
      <c s="34" t="s">
        <v>918</v>
      </c>
      <c s="35" t="s">
        <v>5</v>
      </c>
      <c s="6" t="s">
        <v>4547</v>
      </c>
      <c s="36" t="s">
        <v>75</v>
      </c>
      <c s="37">
        <v>5</v>
      </c>
      <c s="36">
        <v>0</v>
      </c>
      <c s="36">
        <f>ROUND(G131*H131,6)</f>
      </c>
      <c r="L131" s="38">
        <v>0</v>
      </c>
      <c s="32">
        <f>ROUND(ROUND(L131,2)*ROUND(G131,3),2)</f>
      </c>
      <c s="36" t="s">
        <v>970</v>
      </c>
      <c>
        <f>(M131*21)/100</f>
      </c>
      <c t="s">
        <v>28</v>
      </c>
    </row>
    <row r="132" spans="1:5" ht="12.75">
      <c r="A132" s="35" t="s">
        <v>56</v>
      </c>
      <c r="E132" s="39" t="s">
        <v>5</v>
      </c>
    </row>
    <row r="133" spans="1:5" ht="12.75">
      <c r="A133" s="35" t="s">
        <v>57</v>
      </c>
      <c r="E133" s="40" t="s">
        <v>5</v>
      </c>
    </row>
    <row r="134" spans="1:5" ht="165.75">
      <c r="A134" t="s">
        <v>58</v>
      </c>
      <c r="E134" s="39" t="s">
        <v>1425</v>
      </c>
    </row>
    <row r="135" spans="1:16" ht="12.75">
      <c r="A135" t="s">
        <v>50</v>
      </c>
      <c s="34" t="s">
        <v>173</v>
      </c>
      <c s="34" t="s">
        <v>921</v>
      </c>
      <c s="35" t="s">
        <v>5</v>
      </c>
      <c s="6" t="s">
        <v>4548</v>
      </c>
      <c s="36" t="s">
        <v>75</v>
      </c>
      <c s="37">
        <v>5</v>
      </c>
      <c s="36">
        <v>0</v>
      </c>
      <c s="36">
        <f>ROUND(G135*H135,6)</f>
      </c>
      <c r="L135" s="38">
        <v>0</v>
      </c>
      <c s="32">
        <f>ROUND(ROUND(L135,2)*ROUND(G135,3),2)</f>
      </c>
      <c s="36" t="s">
        <v>970</v>
      </c>
      <c>
        <f>(M135*21)/100</f>
      </c>
      <c t="s">
        <v>28</v>
      </c>
    </row>
    <row r="136" spans="1:5" ht="12.75">
      <c r="A136" s="35" t="s">
        <v>56</v>
      </c>
      <c r="E136" s="39" t="s">
        <v>5</v>
      </c>
    </row>
    <row r="137" spans="1:5" ht="12.75">
      <c r="A137" s="35" t="s">
        <v>57</v>
      </c>
      <c r="E137" s="40" t="s">
        <v>5</v>
      </c>
    </row>
    <row r="138" spans="1:5" ht="127.5">
      <c r="A138" t="s">
        <v>58</v>
      </c>
      <c r="E138" s="39" t="s">
        <v>1346</v>
      </c>
    </row>
    <row r="139" spans="1:16" ht="12.75">
      <c r="A139" t="s">
        <v>50</v>
      </c>
      <c s="34" t="s">
        <v>177</v>
      </c>
      <c s="34" t="s">
        <v>4549</v>
      </c>
      <c s="35" t="s">
        <v>5</v>
      </c>
      <c s="6" t="s">
        <v>4550</v>
      </c>
      <c s="36" t="s">
        <v>75</v>
      </c>
      <c s="37">
        <v>3</v>
      </c>
      <c s="36">
        <v>0</v>
      </c>
      <c s="36">
        <f>ROUND(G139*H139,6)</f>
      </c>
      <c r="L139" s="38">
        <v>0</v>
      </c>
      <c s="32">
        <f>ROUND(ROUND(L139,2)*ROUND(G139,3),2)</f>
      </c>
      <c s="36" t="s">
        <v>970</v>
      </c>
      <c>
        <f>(M139*21)/100</f>
      </c>
      <c t="s">
        <v>28</v>
      </c>
    </row>
    <row r="140" spans="1:5" ht="12.75">
      <c r="A140" s="35" t="s">
        <v>56</v>
      </c>
      <c r="E140" s="39" t="s">
        <v>5</v>
      </c>
    </row>
    <row r="141" spans="1:5" ht="12.75">
      <c r="A141" s="35" t="s">
        <v>57</v>
      </c>
      <c r="E141" s="40" t="s">
        <v>5</v>
      </c>
    </row>
    <row r="142" spans="1:5" ht="165.75">
      <c r="A142" t="s">
        <v>58</v>
      </c>
      <c r="E142" s="39" t="s">
        <v>1425</v>
      </c>
    </row>
    <row r="143" spans="1:16" ht="12.75">
      <c r="A143" t="s">
        <v>50</v>
      </c>
      <c s="34" t="s">
        <v>181</v>
      </c>
      <c s="34" t="s">
        <v>4551</v>
      </c>
      <c s="35" t="s">
        <v>5</v>
      </c>
      <c s="6" t="s">
        <v>4552</v>
      </c>
      <c s="36" t="s">
        <v>75</v>
      </c>
      <c s="37">
        <v>3</v>
      </c>
      <c s="36">
        <v>0</v>
      </c>
      <c s="36">
        <f>ROUND(G143*H143,6)</f>
      </c>
      <c r="L143" s="38">
        <v>0</v>
      </c>
      <c s="32">
        <f>ROUND(ROUND(L143,2)*ROUND(G143,3),2)</f>
      </c>
      <c s="36" t="s">
        <v>970</v>
      </c>
      <c>
        <f>(M143*21)/100</f>
      </c>
      <c t="s">
        <v>28</v>
      </c>
    </row>
    <row r="144" spans="1:5" ht="12.75">
      <c r="A144" s="35" t="s">
        <v>56</v>
      </c>
      <c r="E144" s="39" t="s">
        <v>5</v>
      </c>
    </row>
    <row r="145" spans="1:5" ht="12.75">
      <c r="A145" s="35" t="s">
        <v>57</v>
      </c>
      <c r="E145" s="40" t="s">
        <v>5</v>
      </c>
    </row>
    <row r="146" spans="1:5" ht="127.5">
      <c r="A146" t="s">
        <v>58</v>
      </c>
      <c r="E146" s="39" t="s">
        <v>1346</v>
      </c>
    </row>
    <row r="147" spans="1:16" ht="12.75">
      <c r="A147" t="s">
        <v>50</v>
      </c>
      <c s="34" t="s">
        <v>185</v>
      </c>
      <c s="34" t="s">
        <v>4553</v>
      </c>
      <c s="35" t="s">
        <v>5</v>
      </c>
      <c s="6" t="s">
        <v>4554</v>
      </c>
      <c s="36" t="s">
        <v>75</v>
      </c>
      <c s="37">
        <v>2</v>
      </c>
      <c s="36">
        <v>0</v>
      </c>
      <c s="36">
        <f>ROUND(G147*H147,6)</f>
      </c>
      <c r="L147" s="38">
        <v>0</v>
      </c>
      <c s="32">
        <f>ROUND(ROUND(L147,2)*ROUND(G147,3),2)</f>
      </c>
      <c s="36" t="s">
        <v>970</v>
      </c>
      <c>
        <f>(M147*21)/100</f>
      </c>
      <c t="s">
        <v>28</v>
      </c>
    </row>
    <row r="148" spans="1:5" ht="12.75">
      <c r="A148" s="35" t="s">
        <v>56</v>
      </c>
      <c r="E148" s="39" t="s">
        <v>5</v>
      </c>
    </row>
    <row r="149" spans="1:5" ht="12.75">
      <c r="A149" s="35" t="s">
        <v>57</v>
      </c>
      <c r="E149" s="40" t="s">
        <v>5</v>
      </c>
    </row>
    <row r="150" spans="1:5" ht="153">
      <c r="A150" t="s">
        <v>58</v>
      </c>
      <c r="E150" s="39" t="s">
        <v>1309</v>
      </c>
    </row>
    <row r="151" spans="1:16" ht="12.75">
      <c r="A151" t="s">
        <v>50</v>
      </c>
      <c s="34" t="s">
        <v>682</v>
      </c>
      <c s="34" t="s">
        <v>923</v>
      </c>
      <c s="35" t="s">
        <v>5</v>
      </c>
      <c s="6" t="s">
        <v>924</v>
      </c>
      <c s="36" t="s">
        <v>75</v>
      </c>
      <c s="37">
        <v>3</v>
      </c>
      <c s="36">
        <v>0</v>
      </c>
      <c s="36">
        <f>ROUND(G151*H151,6)</f>
      </c>
      <c r="L151" s="38">
        <v>0</v>
      </c>
      <c s="32">
        <f>ROUND(ROUND(L151,2)*ROUND(G151,3),2)</f>
      </c>
      <c s="36" t="s">
        <v>970</v>
      </c>
      <c>
        <f>(M151*21)/100</f>
      </c>
      <c t="s">
        <v>28</v>
      </c>
    </row>
    <row r="152" spans="1:5" ht="12.75">
      <c r="A152" s="35" t="s">
        <v>56</v>
      </c>
      <c r="E152" s="39" t="s">
        <v>5</v>
      </c>
    </row>
    <row r="153" spans="1:5" ht="12.75">
      <c r="A153" s="35" t="s">
        <v>57</v>
      </c>
      <c r="E153" s="40" t="s">
        <v>5</v>
      </c>
    </row>
    <row r="154" spans="1:5" ht="165.75">
      <c r="A154" t="s">
        <v>58</v>
      </c>
      <c r="E154" s="39" t="s">
        <v>1425</v>
      </c>
    </row>
    <row r="155" spans="1:16" ht="12.75">
      <c r="A155" t="s">
        <v>50</v>
      </c>
      <c s="34" t="s">
        <v>686</v>
      </c>
      <c s="34" t="s">
        <v>925</v>
      </c>
      <c s="35" t="s">
        <v>5</v>
      </c>
      <c s="6" t="s">
        <v>926</v>
      </c>
      <c s="36" t="s">
        <v>75</v>
      </c>
      <c s="37">
        <v>3</v>
      </c>
      <c s="36">
        <v>0</v>
      </c>
      <c s="36">
        <f>ROUND(G155*H155,6)</f>
      </c>
      <c r="L155" s="38">
        <v>0</v>
      </c>
      <c s="32">
        <f>ROUND(ROUND(L155,2)*ROUND(G155,3),2)</f>
      </c>
      <c s="36" t="s">
        <v>970</v>
      </c>
      <c>
        <f>(M155*21)/100</f>
      </c>
      <c t="s">
        <v>28</v>
      </c>
    </row>
    <row r="156" spans="1:5" ht="12.75">
      <c r="A156" s="35" t="s">
        <v>56</v>
      </c>
      <c r="E156" s="39" t="s">
        <v>5</v>
      </c>
    </row>
    <row r="157" spans="1:5" ht="12.75">
      <c r="A157" s="35" t="s">
        <v>57</v>
      </c>
      <c r="E157" s="40" t="s">
        <v>5</v>
      </c>
    </row>
    <row r="158" spans="1:5" ht="127.5">
      <c r="A158" t="s">
        <v>58</v>
      </c>
      <c r="E158" s="39" t="s">
        <v>1346</v>
      </c>
    </row>
    <row r="159" spans="1:16" ht="12.75">
      <c r="A159" t="s">
        <v>50</v>
      </c>
      <c s="34" t="s">
        <v>189</v>
      </c>
      <c s="34" t="s">
        <v>4555</v>
      </c>
      <c s="35" t="s">
        <v>5</v>
      </c>
      <c s="6" t="s">
        <v>4556</v>
      </c>
      <c s="36" t="s">
        <v>75</v>
      </c>
      <c s="37">
        <v>2</v>
      </c>
      <c s="36">
        <v>0</v>
      </c>
      <c s="36">
        <f>ROUND(G159*H159,6)</f>
      </c>
      <c r="L159" s="38">
        <v>0</v>
      </c>
      <c s="32">
        <f>ROUND(ROUND(L159,2)*ROUND(G159,3),2)</f>
      </c>
      <c s="36" t="s">
        <v>970</v>
      </c>
      <c>
        <f>(M159*21)/100</f>
      </c>
      <c t="s">
        <v>28</v>
      </c>
    </row>
    <row r="160" spans="1:5" ht="12.75">
      <c r="A160" s="35" t="s">
        <v>56</v>
      </c>
      <c r="E160" s="39" t="s">
        <v>5</v>
      </c>
    </row>
    <row r="161" spans="1:5" ht="12.75">
      <c r="A161" s="35" t="s">
        <v>57</v>
      </c>
      <c r="E161" s="40" t="s">
        <v>5</v>
      </c>
    </row>
    <row r="162" spans="1:5" ht="153">
      <c r="A162" t="s">
        <v>58</v>
      </c>
      <c r="E162" s="39" t="s">
        <v>1309</v>
      </c>
    </row>
    <row r="163" spans="1:16" ht="12.75">
      <c r="A163" t="s">
        <v>50</v>
      </c>
      <c s="34" t="s">
        <v>193</v>
      </c>
      <c s="34" t="s">
        <v>1573</v>
      </c>
      <c s="35" t="s">
        <v>5</v>
      </c>
      <c s="6" t="s">
        <v>1574</v>
      </c>
      <c s="36" t="s">
        <v>75</v>
      </c>
      <c s="37">
        <v>9</v>
      </c>
      <c s="36">
        <v>0</v>
      </c>
      <c s="36">
        <f>ROUND(G163*H163,6)</f>
      </c>
      <c r="L163" s="38">
        <v>0</v>
      </c>
      <c s="32">
        <f>ROUND(ROUND(L163,2)*ROUND(G163,3),2)</f>
      </c>
      <c s="36" t="s">
        <v>970</v>
      </c>
      <c>
        <f>(M163*21)/100</f>
      </c>
      <c t="s">
        <v>28</v>
      </c>
    </row>
    <row r="164" spans="1:5" ht="12.75">
      <c r="A164" s="35" t="s">
        <v>56</v>
      </c>
      <c r="E164" s="39" t="s">
        <v>5</v>
      </c>
    </row>
    <row r="165" spans="1:5" ht="12.75">
      <c r="A165" s="35" t="s">
        <v>57</v>
      </c>
      <c r="E165" s="40" t="s">
        <v>5</v>
      </c>
    </row>
    <row r="166" spans="1:5" ht="165.75">
      <c r="A166" t="s">
        <v>58</v>
      </c>
      <c r="E166" s="39" t="s">
        <v>1425</v>
      </c>
    </row>
    <row r="167" spans="1:16" ht="12.75">
      <c r="A167" t="s">
        <v>50</v>
      </c>
      <c s="34" t="s">
        <v>197</v>
      </c>
      <c s="34" t="s">
        <v>4557</v>
      </c>
      <c s="35" t="s">
        <v>5</v>
      </c>
      <c s="6" t="s">
        <v>4558</v>
      </c>
      <c s="36" t="s">
        <v>75</v>
      </c>
      <c s="37">
        <v>2</v>
      </c>
      <c s="36">
        <v>0</v>
      </c>
      <c s="36">
        <f>ROUND(G167*H167,6)</f>
      </c>
      <c r="L167" s="38">
        <v>0</v>
      </c>
      <c s="32">
        <f>ROUND(ROUND(L167,2)*ROUND(G167,3),2)</f>
      </c>
      <c s="36" t="s">
        <v>970</v>
      </c>
      <c>
        <f>(M167*21)/100</f>
      </c>
      <c t="s">
        <v>28</v>
      </c>
    </row>
    <row r="168" spans="1:5" ht="12.75">
      <c r="A168" s="35" t="s">
        <v>56</v>
      </c>
      <c r="E168" s="39" t="s">
        <v>5</v>
      </c>
    </row>
    <row r="169" spans="1:5" ht="12.75">
      <c r="A169" s="35" t="s">
        <v>57</v>
      </c>
      <c r="E169" s="40" t="s">
        <v>5</v>
      </c>
    </row>
    <row r="170" spans="1:5" ht="165.75">
      <c r="A170" t="s">
        <v>58</v>
      </c>
      <c r="E170" s="39" t="s">
        <v>1425</v>
      </c>
    </row>
    <row r="171" spans="1:16" ht="12.75">
      <c r="A171" t="s">
        <v>50</v>
      </c>
      <c s="34" t="s">
        <v>201</v>
      </c>
      <c s="34" t="s">
        <v>1575</v>
      </c>
      <c s="35" t="s">
        <v>5</v>
      </c>
      <c s="6" t="s">
        <v>1576</v>
      </c>
      <c s="36" t="s">
        <v>75</v>
      </c>
      <c s="37">
        <v>11</v>
      </c>
      <c s="36">
        <v>0</v>
      </c>
      <c s="36">
        <f>ROUND(G171*H171,6)</f>
      </c>
      <c r="L171" s="38">
        <v>0</v>
      </c>
      <c s="32">
        <f>ROUND(ROUND(L171,2)*ROUND(G171,3),2)</f>
      </c>
      <c s="36" t="s">
        <v>970</v>
      </c>
      <c>
        <f>(M171*21)/100</f>
      </c>
      <c t="s">
        <v>28</v>
      </c>
    </row>
    <row r="172" spans="1:5" ht="12.75">
      <c r="A172" s="35" t="s">
        <v>56</v>
      </c>
      <c r="E172" s="39" t="s">
        <v>5</v>
      </c>
    </row>
    <row r="173" spans="1:5" ht="12.75">
      <c r="A173" s="35" t="s">
        <v>57</v>
      </c>
      <c r="E173" s="40" t="s">
        <v>5</v>
      </c>
    </row>
    <row r="174" spans="1:5" ht="127.5">
      <c r="A174" t="s">
        <v>58</v>
      </c>
      <c r="E174" s="39" t="s">
        <v>1346</v>
      </c>
    </row>
    <row r="175" spans="1:16" ht="12.75">
      <c r="A175" t="s">
        <v>50</v>
      </c>
      <c s="34" t="s">
        <v>205</v>
      </c>
      <c s="34" t="s">
        <v>927</v>
      </c>
      <c s="35" t="s">
        <v>5</v>
      </c>
      <c s="6" t="s">
        <v>928</v>
      </c>
      <c s="36" t="s">
        <v>75</v>
      </c>
      <c s="37">
        <v>6</v>
      </c>
      <c s="36">
        <v>0</v>
      </c>
      <c s="36">
        <f>ROUND(G175*H175,6)</f>
      </c>
      <c r="L175" s="38">
        <v>0</v>
      </c>
      <c s="32">
        <f>ROUND(ROUND(L175,2)*ROUND(G175,3),2)</f>
      </c>
      <c s="36" t="s">
        <v>970</v>
      </c>
      <c>
        <f>(M175*21)/100</f>
      </c>
      <c t="s">
        <v>28</v>
      </c>
    </row>
    <row r="176" spans="1:5" ht="12.75">
      <c r="A176" s="35" t="s">
        <v>56</v>
      </c>
      <c r="E176" s="39" t="s">
        <v>5</v>
      </c>
    </row>
    <row r="177" spans="1:5" ht="12.75">
      <c r="A177" s="35" t="s">
        <v>57</v>
      </c>
      <c r="E177" s="40" t="s">
        <v>5</v>
      </c>
    </row>
    <row r="178" spans="1:5" ht="127.5">
      <c r="A178" t="s">
        <v>58</v>
      </c>
      <c r="E178" s="39" t="s">
        <v>4569</v>
      </c>
    </row>
    <row r="179" spans="1:16" ht="25.5">
      <c r="A179" t="s">
        <v>50</v>
      </c>
      <c s="34" t="s">
        <v>209</v>
      </c>
      <c s="34" t="s">
        <v>1582</v>
      </c>
      <c s="35" t="s">
        <v>5</v>
      </c>
      <c s="6" t="s">
        <v>1583</v>
      </c>
      <c s="36" t="s">
        <v>75</v>
      </c>
      <c s="37">
        <v>135</v>
      </c>
      <c s="36">
        <v>0</v>
      </c>
      <c s="36">
        <f>ROUND(G179*H179,6)</f>
      </c>
      <c r="L179" s="38">
        <v>0</v>
      </c>
      <c s="32">
        <f>ROUND(ROUND(L179,2)*ROUND(G179,3),2)</f>
      </c>
      <c s="36" t="s">
        <v>970</v>
      </c>
      <c>
        <f>(M179*21)/100</f>
      </c>
      <c t="s">
        <v>28</v>
      </c>
    </row>
    <row r="180" spans="1:5" ht="12.75">
      <c r="A180" s="35" t="s">
        <v>56</v>
      </c>
      <c r="E180" s="39" t="s">
        <v>5</v>
      </c>
    </row>
    <row r="181" spans="1:5" ht="12.75">
      <c r="A181" s="35" t="s">
        <v>57</v>
      </c>
      <c r="E181" s="40" t="s">
        <v>5</v>
      </c>
    </row>
    <row r="182" spans="1:5" ht="127.5">
      <c r="A182" t="s">
        <v>58</v>
      </c>
      <c r="E182" s="39" t="s">
        <v>4616</v>
      </c>
    </row>
    <row r="183" spans="1:16" ht="25.5">
      <c r="A183" t="s">
        <v>50</v>
      </c>
      <c s="34" t="s">
        <v>213</v>
      </c>
      <c s="34" t="s">
        <v>4617</v>
      </c>
      <c s="35" t="s">
        <v>5</v>
      </c>
      <c s="6" t="s">
        <v>4618</v>
      </c>
      <c s="36" t="s">
        <v>743</v>
      </c>
      <c s="37">
        <v>135</v>
      </c>
      <c s="36">
        <v>0</v>
      </c>
      <c s="36">
        <f>ROUND(G183*H183,6)</f>
      </c>
      <c r="L183" s="38">
        <v>0</v>
      </c>
      <c s="32">
        <f>ROUND(ROUND(L183,2)*ROUND(G183,3),2)</f>
      </c>
      <c s="36" t="s">
        <v>970</v>
      </c>
      <c>
        <f>(M183*21)/100</f>
      </c>
      <c t="s">
        <v>28</v>
      </c>
    </row>
    <row r="184" spans="1:5" ht="12.75">
      <c r="A184" s="35" t="s">
        <v>56</v>
      </c>
      <c r="E184" s="39" t="s">
        <v>5</v>
      </c>
    </row>
    <row r="185" spans="1:5" ht="12.75">
      <c r="A185" s="35" t="s">
        <v>57</v>
      </c>
      <c r="E185" s="40" t="s">
        <v>5</v>
      </c>
    </row>
    <row r="186" spans="1:5" ht="127.5">
      <c r="A186" t="s">
        <v>58</v>
      </c>
      <c r="E186" s="39" t="s">
        <v>1422</v>
      </c>
    </row>
    <row r="187" spans="1:16" ht="12.75">
      <c r="A187" t="s">
        <v>50</v>
      </c>
      <c s="34" t="s">
        <v>218</v>
      </c>
      <c s="34" t="s">
        <v>4619</v>
      </c>
      <c s="35" t="s">
        <v>571</v>
      </c>
      <c s="6" t="s">
        <v>4620</v>
      </c>
      <c s="36" t="s">
        <v>75</v>
      </c>
      <c s="37">
        <v>4</v>
      </c>
      <c s="36">
        <v>0</v>
      </c>
      <c s="36">
        <f>ROUND(G187*H187,6)</f>
      </c>
      <c r="L187" s="38">
        <v>0</v>
      </c>
      <c s="32">
        <f>ROUND(ROUND(L187,2)*ROUND(G187,3),2)</f>
      </c>
      <c s="36" t="s">
        <v>55</v>
      </c>
      <c>
        <f>(M187*21)/100</f>
      </c>
      <c t="s">
        <v>28</v>
      </c>
    </row>
    <row r="188" spans="1:5" ht="12.75">
      <c r="A188" s="35" t="s">
        <v>56</v>
      </c>
      <c r="E188" s="39" t="s">
        <v>5</v>
      </c>
    </row>
    <row r="189" spans="1:5" ht="12.75">
      <c r="A189" s="35" t="s">
        <v>57</v>
      </c>
      <c r="E189" s="40" t="s">
        <v>5</v>
      </c>
    </row>
    <row r="190" spans="1:5" ht="102">
      <c r="A190" t="s">
        <v>58</v>
      </c>
      <c r="E190" s="39" t="s">
        <v>2082</v>
      </c>
    </row>
    <row r="191" spans="1:13" ht="12.75">
      <c r="A191" t="s">
        <v>47</v>
      </c>
      <c r="C191" s="31" t="s">
        <v>83</v>
      </c>
      <c r="E191" s="33" t="s">
        <v>2571</v>
      </c>
      <c r="J191" s="32">
        <f>0</f>
      </c>
      <c s="32">
        <f>0</f>
      </c>
      <c s="32">
        <f>0+L192+L196</f>
      </c>
      <c s="32">
        <f>0+M192+M196</f>
      </c>
    </row>
    <row r="192" spans="1:16" ht="12.75">
      <c r="A192" t="s">
        <v>50</v>
      </c>
      <c s="34" t="s">
        <v>222</v>
      </c>
      <c s="34" t="s">
        <v>4621</v>
      </c>
      <c s="35" t="s">
        <v>5</v>
      </c>
      <c s="6" t="s">
        <v>4622</v>
      </c>
      <c s="36" t="s">
        <v>79</v>
      </c>
      <c s="37">
        <v>70</v>
      </c>
      <c s="36">
        <v>0</v>
      </c>
      <c s="36">
        <f>ROUND(G192*H192,6)</f>
      </c>
      <c r="L192" s="38">
        <v>0</v>
      </c>
      <c s="32">
        <f>ROUND(ROUND(L192,2)*ROUND(G192,3),2)</f>
      </c>
      <c s="36" t="s">
        <v>970</v>
      </c>
      <c>
        <f>(M192*21)/100</f>
      </c>
      <c t="s">
        <v>28</v>
      </c>
    </row>
    <row r="193" spans="1:5" ht="12.75">
      <c r="A193" s="35" t="s">
        <v>56</v>
      </c>
      <c r="E193" s="39" t="s">
        <v>5</v>
      </c>
    </row>
    <row r="194" spans="1:5" ht="12.75">
      <c r="A194" s="35" t="s">
        <v>57</v>
      </c>
      <c r="E194" s="40" t="s">
        <v>5</v>
      </c>
    </row>
    <row r="195" spans="1:5" ht="242.25">
      <c r="A195" t="s">
        <v>58</v>
      </c>
      <c r="E195" s="39" t="s">
        <v>4575</v>
      </c>
    </row>
    <row r="196" spans="1:16" ht="12.75">
      <c r="A196" t="s">
        <v>50</v>
      </c>
      <c s="34" t="s">
        <v>226</v>
      </c>
      <c s="34" t="s">
        <v>4623</v>
      </c>
      <c s="35" t="s">
        <v>5</v>
      </c>
      <c s="6" t="s">
        <v>4624</v>
      </c>
      <c s="36" t="s">
        <v>79</v>
      </c>
      <c s="37">
        <v>70</v>
      </c>
      <c s="36">
        <v>0</v>
      </c>
      <c s="36">
        <f>ROUND(G196*H196,6)</f>
      </c>
      <c r="L196" s="38">
        <v>0</v>
      </c>
      <c s="32">
        <f>ROUND(ROUND(L196,2)*ROUND(G196,3),2)</f>
      </c>
      <c s="36" t="s">
        <v>970</v>
      </c>
      <c>
        <f>(M196*21)/100</f>
      </c>
      <c t="s">
        <v>28</v>
      </c>
    </row>
    <row r="197" spans="1:5" ht="12.75">
      <c r="A197" s="35" t="s">
        <v>56</v>
      </c>
      <c r="E197" s="39" t="s">
        <v>5</v>
      </c>
    </row>
    <row r="198" spans="1:5" ht="12.75">
      <c r="A198" s="35" t="s">
        <v>57</v>
      </c>
      <c r="E198" s="40" t="s">
        <v>5</v>
      </c>
    </row>
    <row r="199" spans="1:5" ht="51">
      <c r="A199" t="s">
        <v>58</v>
      </c>
      <c r="E199" s="39" t="s">
        <v>4578</v>
      </c>
    </row>
    <row r="200" spans="1:13" ht="12.75">
      <c r="A200" t="s">
        <v>47</v>
      </c>
      <c r="C200" s="31" t="s">
        <v>551</v>
      </c>
      <c r="E200" s="33" t="s">
        <v>1178</v>
      </c>
      <c r="J200" s="32">
        <f>0</f>
      </c>
      <c s="32">
        <f>0</f>
      </c>
      <c s="32">
        <f>0+L201+L205+L209+L213+L217+L221+L225</f>
      </c>
      <c s="32">
        <f>0+M201+M205+M209+M213+M217+M221+M225</f>
      </c>
    </row>
    <row r="201" spans="1:16" ht="25.5">
      <c r="A201" t="s">
        <v>50</v>
      </c>
      <c s="34" t="s">
        <v>230</v>
      </c>
      <c s="34" t="s">
        <v>4584</v>
      </c>
      <c s="35" t="s">
        <v>555</v>
      </c>
      <c s="6" t="s">
        <v>4585</v>
      </c>
      <c s="36" t="s">
        <v>557</v>
      </c>
      <c s="37">
        <v>0.3</v>
      </c>
      <c s="36">
        <v>0</v>
      </c>
      <c s="36">
        <f>ROUND(G201*H201,6)</f>
      </c>
      <c r="L201" s="38">
        <v>0</v>
      </c>
      <c s="32">
        <f>ROUND(ROUND(L201,2)*ROUND(G201,3),2)</f>
      </c>
      <c s="36" t="s">
        <v>55</v>
      </c>
      <c>
        <f>(M201*21)/100</f>
      </c>
      <c t="s">
        <v>28</v>
      </c>
    </row>
    <row r="202" spans="1:5" ht="12.75">
      <c r="A202" s="35" t="s">
        <v>56</v>
      </c>
      <c r="E202" s="39" t="s">
        <v>558</v>
      </c>
    </row>
    <row r="203" spans="1:5" ht="12.75">
      <c r="A203" s="35" t="s">
        <v>57</v>
      </c>
      <c r="E203" s="40" t="s">
        <v>5</v>
      </c>
    </row>
    <row r="204" spans="1:5" ht="165.75">
      <c r="A204" t="s">
        <v>58</v>
      </c>
      <c r="E204" s="39" t="s">
        <v>4586</v>
      </c>
    </row>
    <row r="205" spans="1:16" ht="25.5">
      <c r="A205" t="s">
        <v>50</v>
      </c>
      <c s="34" t="s">
        <v>234</v>
      </c>
      <c s="34" t="s">
        <v>1298</v>
      </c>
      <c s="35" t="s">
        <v>555</v>
      </c>
      <c s="6" t="s">
        <v>1299</v>
      </c>
      <c s="36" t="s">
        <v>557</v>
      </c>
      <c s="37">
        <v>0.15</v>
      </c>
      <c s="36">
        <v>0</v>
      </c>
      <c s="36">
        <f>ROUND(G205*H205,6)</f>
      </c>
      <c r="L205" s="38">
        <v>0</v>
      </c>
      <c s="32">
        <f>ROUND(ROUND(L205,2)*ROUND(G205,3),2)</f>
      </c>
      <c s="36" t="s">
        <v>55</v>
      </c>
      <c>
        <f>(M205*21)/100</f>
      </c>
      <c t="s">
        <v>28</v>
      </c>
    </row>
    <row r="206" spans="1:5" ht="12.75">
      <c r="A206" s="35" t="s">
        <v>56</v>
      </c>
      <c r="E206" s="39" t="s">
        <v>558</v>
      </c>
    </row>
    <row r="207" spans="1:5" ht="12.75">
      <c r="A207" s="35" t="s">
        <v>57</v>
      </c>
      <c r="E207" s="40" t="s">
        <v>5</v>
      </c>
    </row>
    <row r="208" spans="1:5" ht="165.75">
      <c r="A208" t="s">
        <v>58</v>
      </c>
      <c r="E208" s="39" t="s">
        <v>3529</v>
      </c>
    </row>
    <row r="209" spans="1:16" ht="38.25">
      <c r="A209" t="s">
        <v>50</v>
      </c>
      <c s="34" t="s">
        <v>238</v>
      </c>
      <c s="34" t="s">
        <v>2076</v>
      </c>
      <c s="35" t="s">
        <v>555</v>
      </c>
      <c s="6" t="s">
        <v>2077</v>
      </c>
      <c s="36" t="s">
        <v>557</v>
      </c>
      <c s="37">
        <v>0.01</v>
      </c>
      <c s="36">
        <v>0</v>
      </c>
      <c s="36">
        <f>ROUND(G209*H209,6)</f>
      </c>
      <c r="L209" s="38">
        <v>0</v>
      </c>
      <c s="32">
        <f>ROUND(ROUND(L209,2)*ROUND(G209,3),2)</f>
      </c>
      <c s="36" t="s">
        <v>55</v>
      </c>
      <c>
        <f>(M209*21)/100</f>
      </c>
      <c t="s">
        <v>28</v>
      </c>
    </row>
    <row r="210" spans="1:5" ht="12.75">
      <c r="A210" s="35" t="s">
        <v>56</v>
      </c>
      <c r="E210" s="39" t="s">
        <v>558</v>
      </c>
    </row>
    <row r="211" spans="1:5" ht="12.75">
      <c r="A211" s="35" t="s">
        <v>57</v>
      </c>
      <c r="E211" s="40" t="s">
        <v>5</v>
      </c>
    </row>
    <row r="212" spans="1:5" ht="165.75">
      <c r="A212" t="s">
        <v>58</v>
      </c>
      <c r="E212" s="39" t="s">
        <v>3529</v>
      </c>
    </row>
    <row r="213" spans="1:16" ht="38.25">
      <c r="A213" t="s">
        <v>50</v>
      </c>
      <c s="34" t="s">
        <v>721</v>
      </c>
      <c s="34" t="s">
        <v>1190</v>
      </c>
      <c s="35" t="s">
        <v>555</v>
      </c>
      <c s="6" t="s">
        <v>1191</v>
      </c>
      <c s="36" t="s">
        <v>557</v>
      </c>
      <c s="37">
        <v>0.3</v>
      </c>
      <c s="36">
        <v>0</v>
      </c>
      <c s="36">
        <f>ROUND(G213*H213,6)</f>
      </c>
      <c r="L213" s="38">
        <v>0</v>
      </c>
      <c s="32">
        <f>ROUND(ROUND(L213,2)*ROUND(G213,3),2)</f>
      </c>
      <c s="36" t="s">
        <v>55</v>
      </c>
      <c>
        <f>(M213*21)/100</f>
      </c>
      <c t="s">
        <v>28</v>
      </c>
    </row>
    <row r="214" spans="1:5" ht="25.5">
      <c r="A214" s="35" t="s">
        <v>56</v>
      </c>
      <c r="E214" s="39" t="s">
        <v>3535</v>
      </c>
    </row>
    <row r="215" spans="1:5" ht="12.75">
      <c r="A215" s="35" t="s">
        <v>57</v>
      </c>
      <c r="E215" s="40" t="s">
        <v>5</v>
      </c>
    </row>
    <row r="216" spans="1:5" ht="165.75">
      <c r="A216" t="s">
        <v>58</v>
      </c>
      <c r="E216" s="39" t="s">
        <v>3529</v>
      </c>
    </row>
    <row r="217" spans="1:16" ht="25.5">
      <c r="A217" t="s">
        <v>50</v>
      </c>
      <c s="34" t="s">
        <v>242</v>
      </c>
      <c s="34" t="s">
        <v>1192</v>
      </c>
      <c s="35" t="s">
        <v>555</v>
      </c>
      <c s="6" t="s">
        <v>1193</v>
      </c>
      <c s="36" t="s">
        <v>557</v>
      </c>
      <c s="37">
        <v>0.05</v>
      </c>
      <c s="36">
        <v>0</v>
      </c>
      <c s="36">
        <f>ROUND(G217*H217,6)</f>
      </c>
      <c r="L217" s="38">
        <v>0</v>
      </c>
      <c s="32">
        <f>ROUND(ROUND(L217,2)*ROUND(G217,3),2)</f>
      </c>
      <c s="36" t="s">
        <v>55</v>
      </c>
      <c>
        <f>(M217*21)/100</f>
      </c>
      <c t="s">
        <v>28</v>
      </c>
    </row>
    <row r="218" spans="1:5" ht="12.75">
      <c r="A218" s="35" t="s">
        <v>56</v>
      </c>
      <c r="E218" s="39" t="s">
        <v>558</v>
      </c>
    </row>
    <row r="219" spans="1:5" ht="12.75">
      <c r="A219" s="35" t="s">
        <v>57</v>
      </c>
      <c r="E219" s="40" t="s">
        <v>5</v>
      </c>
    </row>
    <row r="220" spans="1:5" ht="165.75">
      <c r="A220" t="s">
        <v>58</v>
      </c>
      <c r="E220" s="39" t="s">
        <v>3529</v>
      </c>
    </row>
    <row r="221" spans="1:16" ht="25.5">
      <c r="A221" t="s">
        <v>50</v>
      </c>
      <c s="34" t="s">
        <v>246</v>
      </c>
      <c s="34" t="s">
        <v>1194</v>
      </c>
      <c s="35" t="s">
        <v>555</v>
      </c>
      <c s="6" t="s">
        <v>1195</v>
      </c>
      <c s="36" t="s">
        <v>557</v>
      </c>
      <c s="37">
        <v>0.2</v>
      </c>
      <c s="36">
        <v>0</v>
      </c>
      <c s="36">
        <f>ROUND(G221*H221,6)</f>
      </c>
      <c r="L221" s="38">
        <v>0</v>
      </c>
      <c s="32">
        <f>ROUND(ROUND(L221,2)*ROUND(G221,3),2)</f>
      </c>
      <c s="36" t="s">
        <v>55</v>
      </c>
      <c>
        <f>(M221*21)/100</f>
      </c>
      <c t="s">
        <v>28</v>
      </c>
    </row>
    <row r="222" spans="1:5" ht="12.75">
      <c r="A222" s="35" t="s">
        <v>56</v>
      </c>
      <c r="E222" s="39" t="s">
        <v>558</v>
      </c>
    </row>
    <row r="223" spans="1:5" ht="12.75">
      <c r="A223" s="35" t="s">
        <v>57</v>
      </c>
      <c r="E223" s="40" t="s">
        <v>5</v>
      </c>
    </row>
    <row r="224" spans="1:5" ht="165.75">
      <c r="A224" t="s">
        <v>58</v>
      </c>
      <c r="E224" s="39" t="s">
        <v>3529</v>
      </c>
    </row>
    <row r="225" spans="1:16" ht="25.5">
      <c r="A225" t="s">
        <v>50</v>
      </c>
      <c s="34" t="s">
        <v>250</v>
      </c>
      <c s="34" t="s">
        <v>2080</v>
      </c>
      <c s="35" t="s">
        <v>555</v>
      </c>
      <c s="6" t="s">
        <v>2081</v>
      </c>
      <c s="36" t="s">
        <v>557</v>
      </c>
      <c s="37">
        <v>0.2</v>
      </c>
      <c s="36">
        <v>0</v>
      </c>
      <c s="36">
        <f>ROUND(G225*H225,6)</f>
      </c>
      <c r="L225" s="38">
        <v>0</v>
      </c>
      <c s="32">
        <f>ROUND(ROUND(L225,2)*ROUND(G225,3),2)</f>
      </c>
      <c s="36" t="s">
        <v>55</v>
      </c>
      <c>
        <f>(M225*21)/100</f>
      </c>
      <c t="s">
        <v>28</v>
      </c>
    </row>
    <row r="226" spans="1:5" ht="12.75">
      <c r="A226" s="35" t="s">
        <v>56</v>
      </c>
      <c r="E226" s="39" t="s">
        <v>558</v>
      </c>
    </row>
    <row r="227" spans="1:5" ht="12.75">
      <c r="A227" s="35" t="s">
        <v>57</v>
      </c>
      <c r="E227" s="40" t="s">
        <v>5</v>
      </c>
    </row>
    <row r="228" spans="1:5" ht="165.75">
      <c r="A228" t="s">
        <v>58</v>
      </c>
      <c r="E228"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4625</v>
      </c>
      <c s="41">
        <f>Rekapitulace!C76</f>
      </c>
      <c s="20" t="s">
        <v>0</v>
      </c>
      <c t="s">
        <v>23</v>
      </c>
      <c t="s">
        <v>28</v>
      </c>
    </row>
    <row r="4" spans="1:16" ht="32" customHeight="1">
      <c r="A4" s="24" t="s">
        <v>20</v>
      </c>
      <c s="25" t="s">
        <v>29</v>
      </c>
      <c s="27" t="s">
        <v>4625</v>
      </c>
      <c r="E4" s="26" t="s">
        <v>4626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COUNTIFS(L8:L80,"=0",A8:A80,"P")+COUNTIFS(L8:L80,"",A8:A80,"P")+SUM(Q8:Q80)</f>
      </c>
    </row>
    <row r="8" spans="1:13" ht="12.75">
      <c r="A8" t="s">
        <v>45</v>
      </c>
      <c r="C8" s="28" t="s">
        <v>4629</v>
      </c>
      <c r="E8" s="30" t="s">
        <v>4628</v>
      </c>
      <c r="J8" s="29">
        <f>0+J9+J30+J35+J48+J53+J74+J79</f>
      </c>
      <c s="29">
        <f>0+K9+K30+K35+K48+K53+K74+K79</f>
      </c>
      <c s="29">
        <f>0+L9+L30+L35+L48+L53+L74+L79</f>
      </c>
      <c s="29">
        <f>0+M9+M30+M35+M48+M53+M74+M79</f>
      </c>
    </row>
    <row r="9" spans="1:13" ht="12.75">
      <c r="A9" t="s">
        <v>47</v>
      </c>
      <c r="C9" s="31" t="s">
        <v>51</v>
      </c>
      <c r="E9" s="33" t="s">
        <v>60</v>
      </c>
      <c r="J9" s="32">
        <f>0</f>
      </c>
      <c s="32">
        <f>0</f>
      </c>
      <c s="32">
        <f>0+L10+L14+L18+L22+L26</f>
      </c>
      <c s="32">
        <f>0+M10+M14+M18+M22+M26</f>
      </c>
    </row>
    <row r="10" spans="1:16" ht="12.75">
      <c r="A10" t="s">
        <v>50</v>
      </c>
      <c s="34" t="s">
        <v>51</v>
      </c>
      <c s="34" t="s">
        <v>1707</v>
      </c>
      <c s="35" t="s">
        <v>5</v>
      </c>
      <c s="6" t="s">
        <v>1708</v>
      </c>
      <c s="36" t="s">
        <v>63</v>
      </c>
      <c s="37">
        <v>66</v>
      </c>
      <c s="36">
        <v>0</v>
      </c>
      <c s="36">
        <f>ROUND(G10*H10,6)</f>
      </c>
      <c r="L10" s="38">
        <v>0</v>
      </c>
      <c s="32">
        <f>ROUND(ROUND(L10,2)*ROUND(G10,3),2)</f>
      </c>
      <c s="36" t="s">
        <v>970</v>
      </c>
      <c>
        <f>(M10*21)/100</f>
      </c>
      <c t="s">
        <v>28</v>
      </c>
    </row>
    <row r="11" spans="1:5" ht="12.75">
      <c r="A11" s="35" t="s">
        <v>56</v>
      </c>
      <c r="E11" s="39" t="s">
        <v>5</v>
      </c>
    </row>
    <row r="12" spans="1:5" ht="12.75">
      <c r="A12" s="35" t="s">
        <v>57</v>
      </c>
      <c r="E12" s="40" t="s">
        <v>4630</v>
      </c>
    </row>
    <row r="13" spans="1:5" ht="318.75">
      <c r="A13" t="s">
        <v>58</v>
      </c>
      <c r="E13" s="39" t="s">
        <v>4631</v>
      </c>
    </row>
    <row r="14" spans="1:16" ht="12.75">
      <c r="A14" t="s">
        <v>50</v>
      </c>
      <c s="34" t="s">
        <v>28</v>
      </c>
      <c s="34" t="s">
        <v>794</v>
      </c>
      <c s="35" t="s">
        <v>5</v>
      </c>
      <c s="6" t="s">
        <v>795</v>
      </c>
      <c s="36" t="s">
        <v>63</v>
      </c>
      <c s="37">
        <v>151.044</v>
      </c>
      <c s="36">
        <v>0</v>
      </c>
      <c s="36">
        <f>ROUND(G14*H14,6)</f>
      </c>
      <c r="L14" s="38">
        <v>0</v>
      </c>
      <c s="32">
        <f>ROUND(ROUND(L14,2)*ROUND(G14,3),2)</f>
      </c>
      <c s="36" t="s">
        <v>970</v>
      </c>
      <c>
        <f>(M14*21)/100</f>
      </c>
      <c t="s">
        <v>28</v>
      </c>
    </row>
    <row r="15" spans="1:5" ht="12.75">
      <c r="A15" s="35" t="s">
        <v>56</v>
      </c>
      <c r="E15" s="39" t="s">
        <v>5</v>
      </c>
    </row>
    <row r="16" spans="1:5" ht="38.25">
      <c r="A16" s="35" t="s">
        <v>57</v>
      </c>
      <c r="E16" s="40" t="s">
        <v>4632</v>
      </c>
    </row>
    <row r="17" spans="1:5" ht="318.75">
      <c r="A17" t="s">
        <v>58</v>
      </c>
      <c r="E17" s="39" t="s">
        <v>4631</v>
      </c>
    </row>
    <row r="18" spans="1:16" ht="12.75">
      <c r="A18" t="s">
        <v>50</v>
      </c>
      <c s="34" t="s">
        <v>26</v>
      </c>
      <c s="34" t="s">
        <v>61</v>
      </c>
      <c s="35" t="s">
        <v>5</v>
      </c>
      <c s="6" t="s">
        <v>62</v>
      </c>
      <c s="36" t="s">
        <v>63</v>
      </c>
      <c s="37">
        <v>42.694</v>
      </c>
      <c s="36">
        <v>0</v>
      </c>
      <c s="36">
        <f>ROUND(G18*H18,6)</f>
      </c>
      <c r="L18" s="38">
        <v>0</v>
      </c>
      <c s="32">
        <f>ROUND(ROUND(L18,2)*ROUND(G18,3),2)</f>
      </c>
      <c s="36" t="s">
        <v>970</v>
      </c>
      <c>
        <f>(M18*21)/100</f>
      </c>
      <c t="s">
        <v>28</v>
      </c>
    </row>
    <row r="19" spans="1:5" ht="12.75">
      <c r="A19" s="35" t="s">
        <v>56</v>
      </c>
      <c r="E19" s="39" t="s">
        <v>5</v>
      </c>
    </row>
    <row r="20" spans="1:5" ht="12.75">
      <c r="A20" s="35" t="s">
        <v>57</v>
      </c>
      <c r="E20" s="40" t="s">
        <v>4633</v>
      </c>
    </row>
    <row r="21" spans="1:5" ht="229.5">
      <c r="A21" t="s">
        <v>58</v>
      </c>
      <c r="E21" s="39" t="s">
        <v>1611</v>
      </c>
    </row>
    <row r="22" spans="1:16" ht="12.75">
      <c r="A22" t="s">
        <v>50</v>
      </c>
      <c s="34" t="s">
        <v>65</v>
      </c>
      <c s="34" t="s">
        <v>799</v>
      </c>
      <c s="35" t="s">
        <v>5</v>
      </c>
      <c s="6" t="s">
        <v>800</v>
      </c>
      <c s="36" t="s">
        <v>63</v>
      </c>
      <c s="37">
        <v>128.352</v>
      </c>
      <c s="36">
        <v>0</v>
      </c>
      <c s="36">
        <f>ROUND(G22*H22,6)</f>
      </c>
      <c r="L22" s="38">
        <v>0</v>
      </c>
      <c s="32">
        <f>ROUND(ROUND(L22,2)*ROUND(G22,3),2)</f>
      </c>
      <c s="36" t="s">
        <v>970</v>
      </c>
      <c>
        <f>(M22*21)/100</f>
      </c>
      <c t="s">
        <v>28</v>
      </c>
    </row>
    <row r="23" spans="1:5" ht="12.75">
      <c r="A23" s="35" t="s">
        <v>56</v>
      </c>
      <c r="E23" s="39" t="s">
        <v>5</v>
      </c>
    </row>
    <row r="24" spans="1:5" ht="12.75">
      <c r="A24" s="35" t="s">
        <v>57</v>
      </c>
      <c r="E24" s="40" t="s">
        <v>4634</v>
      </c>
    </row>
    <row r="25" spans="1:5" ht="229.5">
      <c r="A25" t="s">
        <v>58</v>
      </c>
      <c r="E25" s="39" t="s">
        <v>4262</v>
      </c>
    </row>
    <row r="26" spans="1:16" ht="12.75">
      <c r="A26" t="s">
        <v>50</v>
      </c>
      <c s="34" t="s">
        <v>72</v>
      </c>
      <c s="34" t="s">
        <v>3703</v>
      </c>
      <c s="35" t="s">
        <v>5</v>
      </c>
      <c s="6" t="s">
        <v>3704</v>
      </c>
      <c s="36" t="s">
        <v>63</v>
      </c>
      <c s="37">
        <v>26.1</v>
      </c>
      <c s="36">
        <v>0</v>
      </c>
      <c s="36">
        <f>ROUND(G26*H26,6)</f>
      </c>
      <c r="L26" s="38">
        <v>0</v>
      </c>
      <c s="32">
        <f>ROUND(ROUND(L26,2)*ROUND(G26,3),2)</f>
      </c>
      <c s="36" t="s">
        <v>970</v>
      </c>
      <c>
        <f>(M26*21)/100</f>
      </c>
      <c t="s">
        <v>28</v>
      </c>
    </row>
    <row r="27" spans="1:5" ht="12.75">
      <c r="A27" s="35" t="s">
        <v>56</v>
      </c>
      <c r="E27" s="39" t="s">
        <v>5</v>
      </c>
    </row>
    <row r="28" spans="1:5" ht="12.75">
      <c r="A28" s="35" t="s">
        <v>57</v>
      </c>
      <c r="E28" s="40" t="s">
        <v>4635</v>
      </c>
    </row>
    <row r="29" spans="1:5" ht="293.25">
      <c r="A29" t="s">
        <v>58</v>
      </c>
      <c r="E29" s="39" t="s">
        <v>4636</v>
      </c>
    </row>
    <row r="30" spans="1:13" ht="12.75">
      <c r="A30" t="s">
        <v>47</v>
      </c>
      <c r="C30" s="31" t="s">
        <v>26</v>
      </c>
      <c r="E30" s="33" t="s">
        <v>3302</v>
      </c>
      <c r="J30" s="32">
        <f>0</f>
      </c>
      <c s="32">
        <f>0</f>
      </c>
      <c s="32">
        <f>0+L31</f>
      </c>
      <c s="32">
        <f>0+M31</f>
      </c>
    </row>
    <row r="31" spans="1:16" ht="12.75">
      <c r="A31" t="s">
        <v>50</v>
      </c>
      <c s="34" t="s">
        <v>27</v>
      </c>
      <c s="34" t="s">
        <v>4637</v>
      </c>
      <c s="35" t="s">
        <v>5</v>
      </c>
      <c s="6" t="s">
        <v>4638</v>
      </c>
      <c s="36" t="s">
        <v>63</v>
      </c>
      <c s="37">
        <v>19.11</v>
      </c>
      <c s="36">
        <v>0</v>
      </c>
      <c s="36">
        <f>ROUND(G31*H31,6)</f>
      </c>
      <c r="L31" s="38">
        <v>0</v>
      </c>
      <c s="32">
        <f>ROUND(ROUND(L31,2)*ROUND(G31,3),2)</f>
      </c>
      <c s="36" t="s">
        <v>970</v>
      </c>
      <c>
        <f>(M31*21)/100</f>
      </c>
      <c t="s">
        <v>28</v>
      </c>
    </row>
    <row r="32" spans="1:5" ht="12.75">
      <c r="A32" s="35" t="s">
        <v>56</v>
      </c>
      <c r="E32" s="39" t="s">
        <v>5</v>
      </c>
    </row>
    <row r="33" spans="1:5" ht="12.75">
      <c r="A33" s="35" t="s">
        <v>57</v>
      </c>
      <c r="E33" s="40" t="s">
        <v>4639</v>
      </c>
    </row>
    <row r="34" spans="1:5" ht="242.25">
      <c r="A34" t="s">
        <v>58</v>
      </c>
      <c r="E34" s="39" t="s">
        <v>4640</v>
      </c>
    </row>
    <row r="35" spans="1:13" ht="12.75">
      <c r="A35" t="s">
        <v>47</v>
      </c>
      <c r="C35" s="31" t="s">
        <v>65</v>
      </c>
      <c r="E35" s="33" t="s">
        <v>3308</v>
      </c>
      <c r="J35" s="32">
        <f>0</f>
      </c>
      <c s="32">
        <f>0</f>
      </c>
      <c s="32">
        <f>0+L36+L40+L44</f>
      </c>
      <c s="32">
        <f>0+M36+M40+M44</f>
      </c>
    </row>
    <row r="36" spans="1:16" ht="12.75">
      <c r="A36" t="s">
        <v>50</v>
      </c>
      <c s="34" t="s">
        <v>70</v>
      </c>
      <c s="34" t="s">
        <v>4641</v>
      </c>
      <c s="35" t="s">
        <v>5</v>
      </c>
      <c s="6" t="s">
        <v>4642</v>
      </c>
      <c s="36" t="s">
        <v>63</v>
      </c>
      <c s="37">
        <v>2.204</v>
      </c>
      <c s="36">
        <v>0</v>
      </c>
      <c s="36">
        <f>ROUND(G36*H36,6)</f>
      </c>
      <c r="L36" s="38">
        <v>0</v>
      </c>
      <c s="32">
        <f>ROUND(ROUND(L36,2)*ROUND(G36,3),2)</f>
      </c>
      <c s="36" t="s">
        <v>970</v>
      </c>
      <c>
        <f>(M36*21)/100</f>
      </c>
      <c t="s">
        <v>28</v>
      </c>
    </row>
    <row r="37" spans="1:5" ht="12.75">
      <c r="A37" s="35" t="s">
        <v>56</v>
      </c>
      <c r="E37" s="39" t="s">
        <v>5</v>
      </c>
    </row>
    <row r="38" spans="1:5" ht="12.75">
      <c r="A38" s="35" t="s">
        <v>57</v>
      </c>
      <c r="E38" s="40" t="s">
        <v>4643</v>
      </c>
    </row>
    <row r="39" spans="1:5" ht="369.75">
      <c r="A39" t="s">
        <v>58</v>
      </c>
      <c r="E39" s="39" t="s">
        <v>3981</v>
      </c>
    </row>
    <row r="40" spans="1:16" ht="12.75">
      <c r="A40" t="s">
        <v>50</v>
      </c>
      <c s="34" t="s">
        <v>83</v>
      </c>
      <c s="34" t="s">
        <v>4486</v>
      </c>
      <c s="35" t="s">
        <v>5</v>
      </c>
      <c s="6" t="s">
        <v>4487</v>
      </c>
      <c s="36" t="s">
        <v>557</v>
      </c>
      <c s="37">
        <v>0.1</v>
      </c>
      <c s="36">
        <v>0</v>
      </c>
      <c s="36">
        <f>ROUND(G40*H40,6)</f>
      </c>
      <c r="L40" s="38">
        <v>0</v>
      </c>
      <c s="32">
        <f>ROUND(ROUND(L40,2)*ROUND(G40,3),2)</f>
      </c>
      <c s="36" t="s">
        <v>970</v>
      </c>
      <c>
        <f>(M40*21)/100</f>
      </c>
      <c t="s">
        <v>28</v>
      </c>
    </row>
    <row r="41" spans="1:5" ht="12.75">
      <c r="A41" s="35" t="s">
        <v>56</v>
      </c>
      <c r="E41" s="39" t="s">
        <v>5</v>
      </c>
    </row>
    <row r="42" spans="1:5" ht="12.75">
      <c r="A42" s="35" t="s">
        <v>57</v>
      </c>
      <c r="E42" s="40" t="s">
        <v>5</v>
      </c>
    </row>
    <row r="43" spans="1:5" ht="178.5">
      <c r="A43" t="s">
        <v>58</v>
      </c>
      <c r="E43" s="39" t="s">
        <v>4490</v>
      </c>
    </row>
    <row r="44" spans="1:16" ht="12.75">
      <c r="A44" t="s">
        <v>50</v>
      </c>
      <c s="34" t="s">
        <v>87</v>
      </c>
      <c s="34" t="s">
        <v>4644</v>
      </c>
      <c s="35" t="s">
        <v>5</v>
      </c>
      <c s="6" t="s">
        <v>4645</v>
      </c>
      <c s="36" t="s">
        <v>63</v>
      </c>
      <c s="37">
        <v>6.382</v>
      </c>
      <c s="36">
        <v>0</v>
      </c>
      <c s="36">
        <f>ROUND(G44*H44,6)</f>
      </c>
      <c r="L44" s="38">
        <v>0</v>
      </c>
      <c s="32">
        <f>ROUND(ROUND(L44,2)*ROUND(G44,3),2)</f>
      </c>
      <c s="36" t="s">
        <v>970</v>
      </c>
      <c>
        <f>(M44*21)/100</f>
      </c>
      <c t="s">
        <v>28</v>
      </c>
    </row>
    <row r="45" spans="1:5" ht="12.75">
      <c r="A45" s="35" t="s">
        <v>56</v>
      </c>
      <c r="E45" s="39" t="s">
        <v>5</v>
      </c>
    </row>
    <row r="46" spans="1:5" ht="38.25">
      <c r="A46" s="35" t="s">
        <v>57</v>
      </c>
      <c r="E46" s="40" t="s">
        <v>4646</v>
      </c>
    </row>
    <row r="47" spans="1:5" ht="38.25">
      <c r="A47" t="s">
        <v>58</v>
      </c>
      <c r="E47" s="39" t="s">
        <v>3511</v>
      </c>
    </row>
    <row r="48" spans="1:13" ht="12.75">
      <c r="A48" t="s">
        <v>47</v>
      </c>
      <c r="C48" s="31" t="s">
        <v>70</v>
      </c>
      <c r="E48" s="33" t="s">
        <v>71</v>
      </c>
      <c r="J48" s="32">
        <f>0</f>
      </c>
      <c s="32">
        <f>0</f>
      </c>
      <c s="32">
        <f>0+L49</f>
      </c>
      <c s="32">
        <f>0+M49</f>
      </c>
    </row>
    <row r="49" spans="1:16" ht="12.75">
      <c r="A49" t="s">
        <v>50</v>
      </c>
      <c s="34" t="s">
        <v>91</v>
      </c>
      <c s="34" t="s">
        <v>4647</v>
      </c>
      <c s="35" t="s">
        <v>5</v>
      </c>
      <c s="6" t="s">
        <v>4648</v>
      </c>
      <c s="36" t="s">
        <v>75</v>
      </c>
      <c s="37">
        <v>4</v>
      </c>
      <c s="36">
        <v>0</v>
      </c>
      <c s="36">
        <f>ROUND(G49*H49,6)</f>
      </c>
      <c r="L49" s="38">
        <v>0</v>
      </c>
      <c s="32">
        <f>ROUND(ROUND(L49,2)*ROUND(G49,3),2)</f>
      </c>
      <c s="36" t="s">
        <v>970</v>
      </c>
      <c>
        <f>(M49*21)/100</f>
      </c>
      <c t="s">
        <v>28</v>
      </c>
    </row>
    <row r="50" spans="1:5" ht="12.75">
      <c r="A50" s="35" t="s">
        <v>56</v>
      </c>
      <c r="E50" s="39" t="s">
        <v>5</v>
      </c>
    </row>
    <row r="51" spans="1:5" ht="12.75">
      <c r="A51" s="35" t="s">
        <v>57</v>
      </c>
      <c r="E51" s="40" t="s">
        <v>5</v>
      </c>
    </row>
    <row r="52" spans="1:5" ht="153">
      <c r="A52" t="s">
        <v>58</v>
      </c>
      <c r="E52" s="39" t="s">
        <v>4649</v>
      </c>
    </row>
    <row r="53" spans="1:13" ht="12.75">
      <c r="A53" t="s">
        <v>47</v>
      </c>
      <c r="C53" s="31" t="s">
        <v>83</v>
      </c>
      <c r="E53" s="33" t="s">
        <v>2571</v>
      </c>
      <c r="J53" s="32">
        <f>0</f>
      </c>
      <c s="32">
        <f>0</f>
      </c>
      <c s="32">
        <f>0+L54+L58+L62+L66+L70</f>
      </c>
      <c s="32">
        <f>0+M54+M58+M62+M66+M70</f>
      </c>
    </row>
    <row r="54" spans="1:16" ht="12.75">
      <c r="A54" t="s">
        <v>50</v>
      </c>
      <c s="34" t="s">
        <v>95</v>
      </c>
      <c s="34" t="s">
        <v>4650</v>
      </c>
      <c s="35" t="s">
        <v>5</v>
      </c>
      <c s="6" t="s">
        <v>4651</v>
      </c>
      <c s="36" t="s">
        <v>79</v>
      </c>
      <c s="37">
        <v>44</v>
      </c>
      <c s="36">
        <v>0</v>
      </c>
      <c s="36">
        <f>ROUND(G54*H54,6)</f>
      </c>
      <c r="L54" s="38">
        <v>0</v>
      </c>
      <c s="32">
        <f>ROUND(ROUND(L54,2)*ROUND(G54,3),2)</f>
      </c>
      <c s="36" t="s">
        <v>970</v>
      </c>
      <c>
        <f>(M54*21)/100</f>
      </c>
      <c t="s">
        <v>28</v>
      </c>
    </row>
    <row r="55" spans="1:5" ht="12.75">
      <c r="A55" s="35" t="s">
        <v>56</v>
      </c>
      <c r="E55" s="39" t="s">
        <v>5</v>
      </c>
    </row>
    <row r="56" spans="1:5" ht="12.75">
      <c r="A56" s="35" t="s">
        <v>57</v>
      </c>
      <c r="E56" s="40" t="s">
        <v>5</v>
      </c>
    </row>
    <row r="57" spans="1:5" ht="255">
      <c r="A57" t="s">
        <v>58</v>
      </c>
      <c r="E57" s="39" t="s">
        <v>4652</v>
      </c>
    </row>
    <row r="58" spans="1:16" ht="12.75">
      <c r="A58" t="s">
        <v>50</v>
      </c>
      <c s="34" t="s">
        <v>99</v>
      </c>
      <c s="34" t="s">
        <v>3390</v>
      </c>
      <c s="35" t="s">
        <v>5</v>
      </c>
      <c s="6" t="s">
        <v>3391</v>
      </c>
      <c s="36" t="s">
        <v>75</v>
      </c>
      <c s="37">
        <v>1</v>
      </c>
      <c s="36">
        <v>0</v>
      </c>
      <c s="36">
        <f>ROUND(G58*H58,6)</f>
      </c>
      <c r="L58" s="38">
        <v>0</v>
      </c>
      <c s="32">
        <f>ROUND(ROUND(L58,2)*ROUND(G58,3),2)</f>
      </c>
      <c s="36" t="s">
        <v>970</v>
      </c>
      <c>
        <f>(M58*21)/100</f>
      </c>
      <c t="s">
        <v>28</v>
      </c>
    </row>
    <row r="59" spans="1:5" ht="12.75">
      <c r="A59" s="35" t="s">
        <v>56</v>
      </c>
      <c r="E59" s="39" t="s">
        <v>5</v>
      </c>
    </row>
    <row r="60" spans="1:5" ht="12.75">
      <c r="A60" s="35" t="s">
        <v>57</v>
      </c>
      <c r="E60" s="40" t="s">
        <v>5</v>
      </c>
    </row>
    <row r="61" spans="1:5" ht="89.25">
      <c r="A61" t="s">
        <v>58</v>
      </c>
      <c r="E61" s="39" t="s">
        <v>4653</v>
      </c>
    </row>
    <row r="62" spans="1:16" ht="12.75">
      <c r="A62" t="s">
        <v>50</v>
      </c>
      <c s="34" t="s">
        <v>103</v>
      </c>
      <c s="34" t="s">
        <v>4654</v>
      </c>
      <c s="35" t="s">
        <v>5</v>
      </c>
      <c s="6" t="s">
        <v>4655</v>
      </c>
      <c s="36" t="s">
        <v>75</v>
      </c>
      <c s="37">
        <v>2</v>
      </c>
      <c s="36">
        <v>0</v>
      </c>
      <c s="36">
        <f>ROUND(G62*H62,6)</f>
      </c>
      <c r="L62" s="38">
        <v>0</v>
      </c>
      <c s="32">
        <f>ROUND(ROUND(L62,2)*ROUND(G62,3),2)</f>
      </c>
      <c s="36" t="s">
        <v>970</v>
      </c>
      <c>
        <f>(M62*21)/100</f>
      </c>
      <c t="s">
        <v>28</v>
      </c>
    </row>
    <row r="63" spans="1:5" ht="12.75">
      <c r="A63" s="35" t="s">
        <v>56</v>
      </c>
      <c r="E63" s="39" t="s">
        <v>5</v>
      </c>
    </row>
    <row r="64" spans="1:5" ht="12.75">
      <c r="A64" s="35" t="s">
        <v>57</v>
      </c>
      <c r="E64" s="40" t="s">
        <v>5</v>
      </c>
    </row>
    <row r="65" spans="1:5" ht="51">
      <c r="A65" t="s">
        <v>58</v>
      </c>
      <c r="E65" s="39" t="s">
        <v>4656</v>
      </c>
    </row>
    <row r="66" spans="1:16" ht="12.75">
      <c r="A66" t="s">
        <v>50</v>
      </c>
      <c s="34" t="s">
        <v>107</v>
      </c>
      <c s="34" t="s">
        <v>4657</v>
      </c>
      <c s="35" t="s">
        <v>5</v>
      </c>
      <c s="6" t="s">
        <v>4658</v>
      </c>
      <c s="36" t="s">
        <v>79</v>
      </c>
      <c s="37">
        <v>43.5</v>
      </c>
      <c s="36">
        <v>0</v>
      </c>
      <c s="36">
        <f>ROUND(G66*H66,6)</f>
      </c>
      <c r="L66" s="38">
        <v>0</v>
      </c>
      <c s="32">
        <f>ROUND(ROUND(L66,2)*ROUND(G66,3),2)</f>
      </c>
      <c s="36" t="s">
        <v>970</v>
      </c>
      <c>
        <f>(M66*21)/100</f>
      </c>
      <c t="s">
        <v>28</v>
      </c>
    </row>
    <row r="67" spans="1:5" ht="12.75">
      <c r="A67" s="35" t="s">
        <v>56</v>
      </c>
      <c r="E67" s="39" t="s">
        <v>5</v>
      </c>
    </row>
    <row r="68" spans="1:5" ht="12.75">
      <c r="A68" s="35" t="s">
        <v>57</v>
      </c>
      <c r="E68" s="40" t="s">
        <v>5</v>
      </c>
    </row>
    <row r="69" spans="1:5" ht="51">
      <c r="A69" t="s">
        <v>58</v>
      </c>
      <c r="E69" s="39" t="s">
        <v>4659</v>
      </c>
    </row>
    <row r="70" spans="1:16" ht="12.75">
      <c r="A70" t="s">
        <v>50</v>
      </c>
      <c s="34" t="s">
        <v>112</v>
      </c>
      <c s="34" t="s">
        <v>4660</v>
      </c>
      <c s="35" t="s">
        <v>5</v>
      </c>
      <c s="6" t="s">
        <v>4661</v>
      </c>
      <c s="36" t="s">
        <v>79</v>
      </c>
      <c s="37">
        <v>43.5</v>
      </c>
      <c s="36">
        <v>0</v>
      </c>
      <c s="36">
        <f>ROUND(G70*H70,6)</f>
      </c>
      <c r="L70" s="38">
        <v>0</v>
      </c>
      <c s="32">
        <f>ROUND(ROUND(L70,2)*ROUND(G70,3),2)</f>
      </c>
      <c s="36" t="s">
        <v>970</v>
      </c>
      <c>
        <f>(M70*21)/100</f>
      </c>
      <c t="s">
        <v>28</v>
      </c>
    </row>
    <row r="71" spans="1:5" ht="12.75">
      <c r="A71" s="35" t="s">
        <v>56</v>
      </c>
      <c r="E71" s="39" t="s">
        <v>5</v>
      </c>
    </row>
    <row r="72" spans="1:5" ht="12.75">
      <c r="A72" s="35" t="s">
        <v>57</v>
      </c>
      <c r="E72" s="40" t="s">
        <v>5</v>
      </c>
    </row>
    <row r="73" spans="1:5" ht="25.5">
      <c r="A73" t="s">
        <v>58</v>
      </c>
      <c r="E73" s="39" t="s">
        <v>4662</v>
      </c>
    </row>
    <row r="74" spans="1:13" ht="12.75">
      <c r="A74" t="s">
        <v>47</v>
      </c>
      <c r="C74" s="31" t="s">
        <v>87</v>
      </c>
      <c r="E74" s="33" t="s">
        <v>1506</v>
      </c>
      <c r="J74" s="32">
        <f>0</f>
      </c>
      <c s="32">
        <f>0</f>
      </c>
      <c s="32">
        <f>0+L75</f>
      </c>
      <c s="32">
        <f>0+M75</f>
      </c>
    </row>
    <row r="75" spans="1:16" ht="12.75">
      <c r="A75" t="s">
        <v>50</v>
      </c>
      <c s="34" t="s">
        <v>116</v>
      </c>
      <c s="34" t="s">
        <v>4663</v>
      </c>
      <c s="35" t="s">
        <v>5</v>
      </c>
      <c s="6" t="s">
        <v>4664</v>
      </c>
      <c s="36" t="s">
        <v>79</v>
      </c>
      <c s="37">
        <v>21</v>
      </c>
      <c s="36">
        <v>0</v>
      </c>
      <c s="36">
        <f>ROUND(G75*H75,6)</f>
      </c>
      <c r="L75" s="38">
        <v>0</v>
      </c>
      <c s="32">
        <f>ROUND(ROUND(L75,2)*ROUND(G75,3),2)</f>
      </c>
      <c s="36" t="s">
        <v>970</v>
      </c>
      <c>
        <f>(M75*21)/100</f>
      </c>
      <c t="s">
        <v>28</v>
      </c>
    </row>
    <row r="76" spans="1:5" ht="12.75">
      <c r="A76" s="35" t="s">
        <v>56</v>
      </c>
      <c r="E76" s="39" t="s">
        <v>5</v>
      </c>
    </row>
    <row r="77" spans="1:5" ht="12.75">
      <c r="A77" s="35" t="s">
        <v>57</v>
      </c>
      <c r="E77" s="40" t="s">
        <v>5</v>
      </c>
    </row>
    <row r="78" spans="1:5" ht="76.5">
      <c r="A78" t="s">
        <v>58</v>
      </c>
      <c r="E78" s="39" t="s">
        <v>3527</v>
      </c>
    </row>
    <row r="79" spans="1:13" ht="12.75">
      <c r="A79" t="s">
        <v>47</v>
      </c>
      <c r="C79" s="31" t="s">
        <v>551</v>
      </c>
      <c r="E79" s="33" t="s">
        <v>552</v>
      </c>
      <c r="J79" s="32">
        <f>0</f>
      </c>
      <c s="32">
        <f>0</f>
      </c>
      <c s="32">
        <f>0+L80</f>
      </c>
      <c s="32">
        <f>0+M80</f>
      </c>
    </row>
    <row r="80" spans="1:16" ht="38.25">
      <c r="A80" t="s">
        <v>50</v>
      </c>
      <c s="34" t="s">
        <v>119</v>
      </c>
      <c s="34" t="s">
        <v>3483</v>
      </c>
      <c s="35" t="s">
        <v>555</v>
      </c>
      <c s="6" t="s">
        <v>3484</v>
      </c>
      <c s="36" t="s">
        <v>557</v>
      </c>
      <c s="37">
        <v>313.83</v>
      </c>
      <c s="36">
        <v>0</v>
      </c>
      <c s="36">
        <f>ROUND(G80*H80,6)</f>
      </c>
      <c r="L80" s="38">
        <v>0</v>
      </c>
      <c s="32">
        <f>ROUND(ROUND(L80,2)*ROUND(G80,3),2)</f>
      </c>
      <c s="36" t="s">
        <v>55</v>
      </c>
      <c>
        <f>(M80*21)/100</f>
      </c>
      <c t="s">
        <v>28</v>
      </c>
    </row>
    <row r="81" spans="1:5" ht="12.75">
      <c r="A81" s="35" t="s">
        <v>56</v>
      </c>
      <c r="E81" s="39" t="s">
        <v>558</v>
      </c>
    </row>
    <row r="82" spans="1:5" ht="25.5">
      <c r="A82" s="35" t="s">
        <v>57</v>
      </c>
      <c r="E82" s="40" t="s">
        <v>4665</v>
      </c>
    </row>
    <row r="83" spans="1:5" ht="165.75">
      <c r="A83" t="s">
        <v>58</v>
      </c>
      <c r="E83"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4625</v>
      </c>
      <c s="41">
        <f>Rekapitulace!C76</f>
      </c>
      <c s="20" t="s">
        <v>0</v>
      </c>
      <c t="s">
        <v>23</v>
      </c>
      <c t="s">
        <v>28</v>
      </c>
    </row>
    <row r="4" spans="1:16" ht="32" customHeight="1">
      <c r="A4" s="24" t="s">
        <v>20</v>
      </c>
      <c s="25" t="s">
        <v>29</v>
      </c>
      <c s="27" t="s">
        <v>4625</v>
      </c>
      <c r="E4" s="26" t="s">
        <v>4626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COUNTIFS(L8:L164,"=0",A8:A164,"P")+COUNTIFS(L8:L164,"",A8:A164,"P")+SUM(Q8:Q164)</f>
      </c>
    </row>
    <row r="8" spans="1:13" ht="12.75">
      <c r="A8" t="s">
        <v>45</v>
      </c>
      <c r="C8" s="28" t="s">
        <v>4668</v>
      </c>
      <c r="E8" s="30" t="s">
        <v>4667</v>
      </c>
      <c r="J8" s="29">
        <f>0+J9+J26+J39+J48+J57+J146+J155</f>
      </c>
      <c s="29">
        <f>0+K9+K26+K39+K48+K57+K146+K155</f>
      </c>
      <c s="29">
        <f>0+L9+L26+L39+L48+L57+L146+L155</f>
      </c>
      <c s="29">
        <f>0+M9+M26+M39+M48+M57+M146+M155</f>
      </c>
    </row>
    <row r="9" spans="1:13" ht="12.75">
      <c r="A9" t="s">
        <v>47</v>
      </c>
      <c r="C9" s="31" t="s">
        <v>51</v>
      </c>
      <c r="E9" s="33" t="s">
        <v>60</v>
      </c>
      <c r="J9" s="32">
        <f>0</f>
      </c>
      <c s="32">
        <f>0</f>
      </c>
      <c s="32">
        <f>0+L10+L14+L18+L22</f>
      </c>
      <c s="32">
        <f>0+M10+M14+M18+M22</f>
      </c>
    </row>
    <row r="10" spans="1:16" ht="12.75">
      <c r="A10" t="s">
        <v>50</v>
      </c>
      <c s="34" t="s">
        <v>51</v>
      </c>
      <c s="34" t="s">
        <v>4669</v>
      </c>
      <c s="35" t="s">
        <v>5</v>
      </c>
      <c s="6" t="s">
        <v>4670</v>
      </c>
      <c s="36" t="s">
        <v>63</v>
      </c>
      <c s="37">
        <v>46.88</v>
      </c>
      <c s="36">
        <v>0</v>
      </c>
      <c s="36">
        <f>ROUND(G10*H10,6)</f>
      </c>
      <c r="L10" s="38">
        <v>0</v>
      </c>
      <c s="32">
        <f>ROUND(ROUND(L10,2)*ROUND(G10,3),2)</f>
      </c>
      <c s="36" t="s">
        <v>970</v>
      </c>
      <c>
        <f>(M10*21)/100</f>
      </c>
      <c t="s">
        <v>28</v>
      </c>
    </row>
    <row r="11" spans="1:5" ht="12.75">
      <c r="A11" s="35" t="s">
        <v>56</v>
      </c>
      <c r="E11" s="39" t="s">
        <v>5</v>
      </c>
    </row>
    <row r="12" spans="1:5" ht="38.25">
      <c r="A12" s="35" t="s">
        <v>57</v>
      </c>
      <c r="E12" s="40" t="s">
        <v>4671</v>
      </c>
    </row>
    <row r="13" spans="1:5" ht="63.75">
      <c r="A13" t="s">
        <v>58</v>
      </c>
      <c r="E13" s="39" t="s">
        <v>1074</v>
      </c>
    </row>
    <row r="14" spans="1:16" ht="12.75">
      <c r="A14" t="s">
        <v>50</v>
      </c>
      <c s="34" t="s">
        <v>28</v>
      </c>
      <c s="34" t="s">
        <v>794</v>
      </c>
      <c s="35" t="s">
        <v>5</v>
      </c>
      <c s="6" t="s">
        <v>795</v>
      </c>
      <c s="36" t="s">
        <v>63</v>
      </c>
      <c s="37">
        <v>193.562</v>
      </c>
      <c s="36">
        <v>0</v>
      </c>
      <c s="36">
        <f>ROUND(G14*H14,6)</f>
      </c>
      <c r="L14" s="38">
        <v>0</v>
      </c>
      <c s="32">
        <f>ROUND(ROUND(L14,2)*ROUND(G14,3),2)</f>
      </c>
      <c s="36" t="s">
        <v>970</v>
      </c>
      <c>
        <f>(M14*21)/100</f>
      </c>
      <c t="s">
        <v>28</v>
      </c>
    </row>
    <row r="15" spans="1:5" ht="12.75">
      <c r="A15" s="35" t="s">
        <v>56</v>
      </c>
      <c r="E15" s="39" t="s">
        <v>5</v>
      </c>
    </row>
    <row r="16" spans="1:5" ht="63.75">
      <c r="A16" s="35" t="s">
        <v>57</v>
      </c>
      <c r="E16" s="40" t="s">
        <v>4672</v>
      </c>
    </row>
    <row r="17" spans="1:5" ht="318.75">
      <c r="A17" t="s">
        <v>58</v>
      </c>
      <c r="E17" s="39" t="s">
        <v>4631</v>
      </c>
    </row>
    <row r="18" spans="1:16" ht="12.75">
      <c r="A18" t="s">
        <v>50</v>
      </c>
      <c s="34" t="s">
        <v>26</v>
      </c>
      <c s="34" t="s">
        <v>799</v>
      </c>
      <c s="35" t="s">
        <v>5</v>
      </c>
      <c s="6" t="s">
        <v>800</v>
      </c>
      <c s="36" t="s">
        <v>63</v>
      </c>
      <c s="37">
        <v>127.027</v>
      </c>
      <c s="36">
        <v>0</v>
      </c>
      <c s="36">
        <f>ROUND(G18*H18,6)</f>
      </c>
      <c r="L18" s="38">
        <v>0</v>
      </c>
      <c s="32">
        <f>ROUND(ROUND(L18,2)*ROUND(G18,3),2)</f>
      </c>
      <c s="36" t="s">
        <v>970</v>
      </c>
      <c>
        <f>(M18*21)/100</f>
      </c>
      <c t="s">
        <v>28</v>
      </c>
    </row>
    <row r="19" spans="1:5" ht="12.75">
      <c r="A19" s="35" t="s">
        <v>56</v>
      </c>
      <c r="E19" s="39" t="s">
        <v>5</v>
      </c>
    </row>
    <row r="20" spans="1:5" ht="12.75">
      <c r="A20" s="35" t="s">
        <v>57</v>
      </c>
      <c r="E20" s="40" t="s">
        <v>4673</v>
      </c>
    </row>
    <row r="21" spans="1:5" ht="229.5">
      <c r="A21" t="s">
        <v>58</v>
      </c>
      <c r="E21" s="39" t="s">
        <v>4262</v>
      </c>
    </row>
    <row r="22" spans="1:16" ht="12.75">
      <c r="A22" t="s">
        <v>50</v>
      </c>
      <c s="34" t="s">
        <v>65</v>
      </c>
      <c s="34" t="s">
        <v>3703</v>
      </c>
      <c s="35" t="s">
        <v>5</v>
      </c>
      <c s="6" t="s">
        <v>3704</v>
      </c>
      <c s="36" t="s">
        <v>63</v>
      </c>
      <c s="37">
        <v>28.56</v>
      </c>
      <c s="36">
        <v>0</v>
      </c>
      <c s="36">
        <f>ROUND(G22*H22,6)</f>
      </c>
      <c r="L22" s="38">
        <v>0</v>
      </c>
      <c s="32">
        <f>ROUND(ROUND(L22,2)*ROUND(G22,3),2)</f>
      </c>
      <c s="36" t="s">
        <v>970</v>
      </c>
      <c>
        <f>(M22*21)/100</f>
      </c>
      <c t="s">
        <v>28</v>
      </c>
    </row>
    <row r="23" spans="1:5" ht="12.75">
      <c r="A23" s="35" t="s">
        <v>56</v>
      </c>
      <c r="E23" s="39" t="s">
        <v>5</v>
      </c>
    </row>
    <row r="24" spans="1:5" ht="12.75">
      <c r="A24" s="35" t="s">
        <v>57</v>
      </c>
      <c r="E24" s="40" t="s">
        <v>4674</v>
      </c>
    </row>
    <row r="25" spans="1:5" ht="293.25">
      <c r="A25" t="s">
        <v>58</v>
      </c>
      <c r="E25" s="39" t="s">
        <v>4636</v>
      </c>
    </row>
    <row r="26" spans="1:13" ht="12.75">
      <c r="A26" t="s">
        <v>47</v>
      </c>
      <c r="C26" s="31" t="s">
        <v>65</v>
      </c>
      <c r="E26" s="33" t="s">
        <v>3308</v>
      </c>
      <c r="J26" s="32">
        <f>0</f>
      </c>
      <c s="32">
        <f>0</f>
      </c>
      <c s="32">
        <f>0+L27+L31+L35</f>
      </c>
      <c s="32">
        <f>0+M27+M31+M35</f>
      </c>
    </row>
    <row r="27" spans="1:16" ht="12.75">
      <c r="A27" t="s">
        <v>50</v>
      </c>
      <c s="34" t="s">
        <v>72</v>
      </c>
      <c s="34" t="s">
        <v>3874</v>
      </c>
      <c s="35" t="s">
        <v>5</v>
      </c>
      <c s="6" t="s">
        <v>3875</v>
      </c>
      <c s="36" t="s">
        <v>63</v>
      </c>
      <c s="37">
        <v>3.382</v>
      </c>
      <c s="36">
        <v>0</v>
      </c>
      <c s="36">
        <f>ROUND(G27*H27,6)</f>
      </c>
      <c r="L27" s="38">
        <v>0</v>
      </c>
      <c s="32">
        <f>ROUND(ROUND(L27,2)*ROUND(G27,3),2)</f>
      </c>
      <c s="36" t="s">
        <v>970</v>
      </c>
      <c>
        <f>(M27*21)/100</f>
      </c>
      <c t="s">
        <v>28</v>
      </c>
    </row>
    <row r="28" spans="1:5" ht="12.75">
      <c r="A28" s="35" t="s">
        <v>56</v>
      </c>
      <c r="E28" s="39" t="s">
        <v>5</v>
      </c>
    </row>
    <row r="29" spans="1:5" ht="76.5">
      <c r="A29" s="35" t="s">
        <v>57</v>
      </c>
      <c r="E29" s="40" t="s">
        <v>4675</v>
      </c>
    </row>
    <row r="30" spans="1:5" ht="369.75">
      <c r="A30" t="s">
        <v>58</v>
      </c>
      <c r="E30" s="39" t="s">
        <v>3981</v>
      </c>
    </row>
    <row r="31" spans="1:16" ht="12.75">
      <c r="A31" t="s">
        <v>50</v>
      </c>
      <c s="34" t="s">
        <v>27</v>
      </c>
      <c s="34" t="s">
        <v>3314</v>
      </c>
      <c s="35" t="s">
        <v>5</v>
      </c>
      <c s="6" t="s">
        <v>3315</v>
      </c>
      <c s="36" t="s">
        <v>63</v>
      </c>
      <c s="37">
        <v>9.952</v>
      </c>
      <c s="36">
        <v>0</v>
      </c>
      <c s="36">
        <f>ROUND(G31*H31,6)</f>
      </c>
      <c r="L31" s="38">
        <v>0</v>
      </c>
      <c s="32">
        <f>ROUND(ROUND(L31,2)*ROUND(G31,3),2)</f>
      </c>
      <c s="36" t="s">
        <v>970</v>
      </c>
      <c>
        <f>(M31*21)/100</f>
      </c>
      <c t="s">
        <v>28</v>
      </c>
    </row>
    <row r="32" spans="1:5" ht="12.75">
      <c r="A32" s="35" t="s">
        <v>56</v>
      </c>
      <c r="E32" s="39" t="s">
        <v>5</v>
      </c>
    </row>
    <row r="33" spans="1:5" ht="51">
      <c r="A33" s="35" t="s">
        <v>57</v>
      </c>
      <c r="E33" s="40" t="s">
        <v>4676</v>
      </c>
    </row>
    <row r="34" spans="1:5" ht="38.25">
      <c r="A34" t="s">
        <v>58</v>
      </c>
      <c r="E34" s="39" t="s">
        <v>3511</v>
      </c>
    </row>
    <row r="35" spans="1:16" ht="12.75">
      <c r="A35" t="s">
        <v>50</v>
      </c>
      <c s="34" t="s">
        <v>70</v>
      </c>
      <c s="34" t="s">
        <v>4677</v>
      </c>
      <c s="35" t="s">
        <v>5</v>
      </c>
      <c s="6" t="s">
        <v>4678</v>
      </c>
      <c s="36" t="s">
        <v>63</v>
      </c>
      <c s="37">
        <v>0.6</v>
      </c>
      <c s="36">
        <v>0</v>
      </c>
      <c s="36">
        <f>ROUND(G35*H35,6)</f>
      </c>
      <c r="L35" s="38">
        <v>0</v>
      </c>
      <c s="32">
        <f>ROUND(ROUND(L35,2)*ROUND(G35,3),2)</f>
      </c>
      <c s="36" t="s">
        <v>970</v>
      </c>
      <c>
        <f>(M35*21)/100</f>
      </c>
      <c t="s">
        <v>28</v>
      </c>
    </row>
    <row r="36" spans="1:5" ht="12.75">
      <c r="A36" s="35" t="s">
        <v>56</v>
      </c>
      <c r="E36" s="39" t="s">
        <v>5</v>
      </c>
    </row>
    <row r="37" spans="1:5" ht="12.75">
      <c r="A37" s="35" t="s">
        <v>57</v>
      </c>
      <c r="E37" s="40" t="s">
        <v>4679</v>
      </c>
    </row>
    <row r="38" spans="1:5" ht="38.25">
      <c r="A38" t="s">
        <v>58</v>
      </c>
      <c r="E38" s="39" t="s">
        <v>4680</v>
      </c>
    </row>
    <row r="39" spans="1:13" ht="12.75">
      <c r="A39" t="s">
        <v>47</v>
      </c>
      <c r="C39" s="31" t="s">
        <v>72</v>
      </c>
      <c r="E39" s="33" t="s">
        <v>2716</v>
      </c>
      <c r="J39" s="32">
        <f>0</f>
      </c>
      <c s="32">
        <f>0</f>
      </c>
      <c s="32">
        <f>0+L40+L44</f>
      </c>
      <c s="32">
        <f>0+M40+M44</f>
      </c>
    </row>
    <row r="40" spans="1:16" ht="12.75">
      <c r="A40" t="s">
        <v>50</v>
      </c>
      <c s="34" t="s">
        <v>83</v>
      </c>
      <c s="34" t="s">
        <v>4681</v>
      </c>
      <c s="35" t="s">
        <v>5</v>
      </c>
      <c s="6" t="s">
        <v>4682</v>
      </c>
      <c s="36" t="s">
        <v>63</v>
      </c>
      <c s="37">
        <v>36.544</v>
      </c>
      <c s="36">
        <v>0</v>
      </c>
      <c s="36">
        <f>ROUND(G40*H40,6)</f>
      </c>
      <c r="L40" s="38">
        <v>0</v>
      </c>
      <c s="32">
        <f>ROUND(ROUND(L40,2)*ROUND(G40,3),2)</f>
      </c>
      <c s="36" t="s">
        <v>970</v>
      </c>
      <c>
        <f>(M40*21)/100</f>
      </c>
      <c t="s">
        <v>28</v>
      </c>
    </row>
    <row r="41" spans="1:5" ht="12.75">
      <c r="A41" s="35" t="s">
        <v>56</v>
      </c>
      <c r="E41" s="39" t="s">
        <v>5</v>
      </c>
    </row>
    <row r="42" spans="1:5" ht="38.25">
      <c r="A42" s="35" t="s">
        <v>57</v>
      </c>
      <c r="E42" s="40" t="s">
        <v>4683</v>
      </c>
    </row>
    <row r="43" spans="1:5" ht="51">
      <c r="A43" t="s">
        <v>58</v>
      </c>
      <c r="E43" s="39" t="s">
        <v>4331</v>
      </c>
    </row>
    <row r="44" spans="1:16" ht="12.75">
      <c r="A44" t="s">
        <v>50</v>
      </c>
      <c s="34" t="s">
        <v>87</v>
      </c>
      <c s="34" t="s">
        <v>4684</v>
      </c>
      <c s="35" t="s">
        <v>5</v>
      </c>
      <c s="6" t="s">
        <v>4685</v>
      </c>
      <c s="36" t="s">
        <v>68</v>
      </c>
      <c s="37">
        <v>91.36</v>
      </c>
      <c s="36">
        <v>0</v>
      </c>
      <c s="36">
        <f>ROUND(G44*H44,6)</f>
      </c>
      <c r="L44" s="38">
        <v>0</v>
      </c>
      <c s="32">
        <f>ROUND(ROUND(L44,2)*ROUND(G44,3),2)</f>
      </c>
      <c s="36" t="s">
        <v>970</v>
      </c>
      <c>
        <f>(M44*21)/100</f>
      </c>
      <c t="s">
        <v>28</v>
      </c>
    </row>
    <row r="45" spans="1:5" ht="12.75">
      <c r="A45" s="35" t="s">
        <v>56</v>
      </c>
      <c r="E45" s="39" t="s">
        <v>5</v>
      </c>
    </row>
    <row r="46" spans="1:5" ht="38.25">
      <c r="A46" s="35" t="s">
        <v>57</v>
      </c>
      <c r="E46" s="40" t="s">
        <v>4686</v>
      </c>
    </row>
    <row r="47" spans="1:5" ht="76.5">
      <c r="A47" t="s">
        <v>58</v>
      </c>
      <c r="E47" s="39" t="s">
        <v>4687</v>
      </c>
    </row>
    <row r="48" spans="1:13" ht="12.75">
      <c r="A48" t="s">
        <v>47</v>
      </c>
      <c r="C48" s="31" t="s">
        <v>70</v>
      </c>
      <c r="E48" s="33" t="s">
        <v>71</v>
      </c>
      <c r="J48" s="32">
        <f>0</f>
      </c>
      <c s="32">
        <f>0</f>
      </c>
      <c s="32">
        <f>0+L49+L53</f>
      </c>
      <c s="32">
        <f>0+M49+M53</f>
      </c>
    </row>
    <row r="49" spans="1:16" ht="12.75">
      <c r="A49" t="s">
        <v>50</v>
      </c>
      <c s="34" t="s">
        <v>91</v>
      </c>
      <c s="34" t="s">
        <v>4688</v>
      </c>
      <c s="35" t="s">
        <v>5</v>
      </c>
      <c s="6" t="s">
        <v>4689</v>
      </c>
      <c s="36" t="s">
        <v>75</v>
      </c>
      <c s="37">
        <v>1</v>
      </c>
      <c s="36">
        <v>0</v>
      </c>
      <c s="36">
        <f>ROUND(G49*H49,6)</f>
      </c>
      <c r="L49" s="38">
        <v>0</v>
      </c>
      <c s="32">
        <f>ROUND(ROUND(L49,2)*ROUND(G49,3),2)</f>
      </c>
      <c s="36" t="s">
        <v>970</v>
      </c>
      <c>
        <f>(M49*21)/100</f>
      </c>
      <c t="s">
        <v>28</v>
      </c>
    </row>
    <row r="50" spans="1:5" ht="12.75">
      <c r="A50" s="35" t="s">
        <v>56</v>
      </c>
      <c r="E50" s="39" t="s">
        <v>5</v>
      </c>
    </row>
    <row r="51" spans="1:5" ht="12.75">
      <c r="A51" s="35" t="s">
        <v>57</v>
      </c>
      <c r="E51" s="40" t="s">
        <v>5</v>
      </c>
    </row>
    <row r="52" spans="1:5" ht="153">
      <c r="A52" t="s">
        <v>58</v>
      </c>
      <c r="E52" s="39" t="s">
        <v>4649</v>
      </c>
    </row>
    <row r="53" spans="1:16" ht="12.75">
      <c r="A53" t="s">
        <v>50</v>
      </c>
      <c s="34" t="s">
        <v>95</v>
      </c>
      <c s="34" t="s">
        <v>2569</v>
      </c>
      <c s="35" t="s">
        <v>5</v>
      </c>
      <c s="6" t="s">
        <v>2570</v>
      </c>
      <c s="36" t="s">
        <v>75</v>
      </c>
      <c s="37">
        <v>5</v>
      </c>
      <c s="36">
        <v>0</v>
      </c>
      <c s="36">
        <f>ROUND(G53*H53,6)</f>
      </c>
      <c r="L53" s="38">
        <v>0</v>
      </c>
      <c s="32">
        <f>ROUND(ROUND(L53,2)*ROUND(G53,3),2)</f>
      </c>
      <c s="36" t="s">
        <v>970</v>
      </c>
      <c>
        <f>(M53*21)/100</f>
      </c>
      <c t="s">
        <v>28</v>
      </c>
    </row>
    <row r="54" spans="1:5" ht="12.75">
      <c r="A54" s="35" t="s">
        <v>56</v>
      </c>
      <c r="E54" s="39" t="s">
        <v>5</v>
      </c>
    </row>
    <row r="55" spans="1:5" ht="12.75">
      <c r="A55" s="35" t="s">
        <v>57</v>
      </c>
      <c r="E55" s="40" t="s">
        <v>5</v>
      </c>
    </row>
    <row r="56" spans="1:5" ht="76.5">
      <c r="A56" t="s">
        <v>58</v>
      </c>
      <c r="E56" s="39" t="s">
        <v>4690</v>
      </c>
    </row>
    <row r="57" spans="1:13" ht="12.75">
      <c r="A57" t="s">
        <v>47</v>
      </c>
      <c r="C57" s="31" t="s">
        <v>83</v>
      </c>
      <c r="E57" s="33" t="s">
        <v>2571</v>
      </c>
      <c r="J57" s="32">
        <f>0</f>
      </c>
      <c s="32">
        <f>0</f>
      </c>
      <c s="32">
        <f>0+L58+L62+L66+L70+L74+L78+L82+L86+L90+L94+L98+L102+L106+L110+L114+L118+L122+L126+L130+L134+L138+L142</f>
      </c>
      <c s="32">
        <f>0+M58+M62+M66+M70+M74+M78+M82+M86+M90+M94+M98+M102+M106+M110+M114+M118+M122+M126+M130+M134+M138+M142</f>
      </c>
    </row>
    <row r="58" spans="1:16" ht="12.75">
      <c r="A58" t="s">
        <v>50</v>
      </c>
      <c s="34" t="s">
        <v>99</v>
      </c>
      <c s="34" t="s">
        <v>4691</v>
      </c>
      <c s="35" t="s">
        <v>5</v>
      </c>
      <c s="6" t="s">
        <v>4692</v>
      </c>
      <c s="36" t="s">
        <v>79</v>
      </c>
      <c s="37">
        <v>43.5</v>
      </c>
      <c s="36">
        <v>0</v>
      </c>
      <c s="36">
        <f>ROUND(G58*H58,6)</f>
      </c>
      <c r="L58" s="38">
        <v>0</v>
      </c>
      <c s="32">
        <f>ROUND(ROUND(L58,2)*ROUND(G58,3),2)</f>
      </c>
      <c s="36" t="s">
        <v>970</v>
      </c>
      <c>
        <f>(M58*21)/100</f>
      </c>
      <c t="s">
        <v>28</v>
      </c>
    </row>
    <row r="59" spans="1:5" ht="12.75">
      <c r="A59" s="35" t="s">
        <v>56</v>
      </c>
      <c r="E59" s="39" t="s">
        <v>5</v>
      </c>
    </row>
    <row r="60" spans="1:5" ht="12.75">
      <c r="A60" s="35" t="s">
        <v>57</v>
      </c>
      <c r="E60" s="40" t="s">
        <v>5</v>
      </c>
    </row>
    <row r="61" spans="1:5" ht="255">
      <c r="A61" t="s">
        <v>58</v>
      </c>
      <c r="E61" s="39" t="s">
        <v>4403</v>
      </c>
    </row>
    <row r="62" spans="1:16" ht="12.75">
      <c r="A62" t="s">
        <v>50</v>
      </c>
      <c s="34" t="s">
        <v>103</v>
      </c>
      <c s="34" t="s">
        <v>4693</v>
      </c>
      <c s="35" t="s">
        <v>5</v>
      </c>
      <c s="6" t="s">
        <v>4694</v>
      </c>
      <c s="36" t="s">
        <v>79</v>
      </c>
      <c s="37">
        <v>2.6</v>
      </c>
      <c s="36">
        <v>0</v>
      </c>
      <c s="36">
        <f>ROUND(G62*H62,6)</f>
      </c>
      <c r="L62" s="38">
        <v>0</v>
      </c>
      <c s="32">
        <f>ROUND(ROUND(L62,2)*ROUND(G62,3),2)</f>
      </c>
      <c s="36" t="s">
        <v>970</v>
      </c>
      <c>
        <f>(M62*21)/100</f>
      </c>
      <c t="s">
        <v>28</v>
      </c>
    </row>
    <row r="63" spans="1:5" ht="12.75">
      <c r="A63" s="35" t="s">
        <v>56</v>
      </c>
      <c r="E63" s="39" t="s">
        <v>5</v>
      </c>
    </row>
    <row r="64" spans="1:5" ht="12.75">
      <c r="A64" s="35" t="s">
        <v>57</v>
      </c>
      <c r="E64" s="40" t="s">
        <v>5</v>
      </c>
    </row>
    <row r="65" spans="1:5" ht="255">
      <c r="A65" t="s">
        <v>58</v>
      </c>
      <c r="E65" s="39" t="s">
        <v>4695</v>
      </c>
    </row>
    <row r="66" spans="1:16" ht="12.75">
      <c r="A66" t="s">
        <v>50</v>
      </c>
      <c s="34" t="s">
        <v>107</v>
      </c>
      <c s="34" t="s">
        <v>4696</v>
      </c>
      <c s="35" t="s">
        <v>5</v>
      </c>
      <c s="6" t="s">
        <v>4697</v>
      </c>
      <c s="36" t="s">
        <v>79</v>
      </c>
      <c s="37">
        <v>60.3</v>
      </c>
      <c s="36">
        <v>0</v>
      </c>
      <c s="36">
        <f>ROUND(G66*H66,6)</f>
      </c>
      <c r="L66" s="38">
        <v>0</v>
      </c>
      <c s="32">
        <f>ROUND(ROUND(L66,2)*ROUND(G66,3),2)</f>
      </c>
      <c s="36" t="s">
        <v>970</v>
      </c>
      <c>
        <f>(M66*21)/100</f>
      </c>
      <c t="s">
        <v>28</v>
      </c>
    </row>
    <row r="67" spans="1:5" ht="12.75">
      <c r="A67" s="35" t="s">
        <v>56</v>
      </c>
      <c r="E67" s="39" t="s">
        <v>5</v>
      </c>
    </row>
    <row r="68" spans="1:5" ht="12.75">
      <c r="A68" s="35" t="s">
        <v>57</v>
      </c>
      <c r="E68" s="40" t="s">
        <v>5</v>
      </c>
    </row>
    <row r="69" spans="1:5" ht="255">
      <c r="A69" t="s">
        <v>58</v>
      </c>
      <c r="E69" s="39" t="s">
        <v>4695</v>
      </c>
    </row>
    <row r="70" spans="1:16" ht="12.75">
      <c r="A70" t="s">
        <v>50</v>
      </c>
      <c s="34" t="s">
        <v>112</v>
      </c>
      <c s="34" t="s">
        <v>4623</v>
      </c>
      <c s="35" t="s">
        <v>5</v>
      </c>
      <c s="6" t="s">
        <v>4624</v>
      </c>
      <c s="36" t="s">
        <v>79</v>
      </c>
      <c s="37">
        <v>43.5</v>
      </c>
      <c s="36">
        <v>0</v>
      </c>
      <c s="36">
        <f>ROUND(G70*H70,6)</f>
      </c>
      <c r="L70" s="38">
        <v>0</v>
      </c>
      <c s="32">
        <f>ROUND(ROUND(L70,2)*ROUND(G70,3),2)</f>
      </c>
      <c s="36" t="s">
        <v>970</v>
      </c>
      <c>
        <f>(M70*21)/100</f>
      </c>
      <c t="s">
        <v>28</v>
      </c>
    </row>
    <row r="71" spans="1:5" ht="12.75">
      <c r="A71" s="35" t="s">
        <v>56</v>
      </c>
      <c r="E71" s="39" t="s">
        <v>5</v>
      </c>
    </row>
    <row r="72" spans="1:5" ht="12.75">
      <c r="A72" s="35" t="s">
        <v>57</v>
      </c>
      <c r="E72" s="40" t="s">
        <v>5</v>
      </c>
    </row>
    <row r="73" spans="1:5" ht="51">
      <c r="A73" t="s">
        <v>58</v>
      </c>
      <c r="E73" s="39" t="s">
        <v>4578</v>
      </c>
    </row>
    <row r="74" spans="1:16" ht="12.75">
      <c r="A74" t="s">
        <v>50</v>
      </c>
      <c s="34" t="s">
        <v>116</v>
      </c>
      <c s="34" t="s">
        <v>4698</v>
      </c>
      <c s="35" t="s">
        <v>5</v>
      </c>
      <c s="6" t="s">
        <v>4699</v>
      </c>
      <c s="36" t="s">
        <v>75</v>
      </c>
      <c s="37">
        <v>1</v>
      </c>
      <c s="36">
        <v>0</v>
      </c>
      <c s="36">
        <f>ROUND(G74*H74,6)</f>
      </c>
      <c r="L74" s="38">
        <v>0</v>
      </c>
      <c s="32">
        <f>ROUND(ROUND(L74,2)*ROUND(G74,3),2)</f>
      </c>
      <c s="36" t="s">
        <v>970</v>
      </c>
      <c>
        <f>(M74*21)/100</f>
      </c>
      <c t="s">
        <v>28</v>
      </c>
    </row>
    <row r="75" spans="1:5" ht="12.75">
      <c r="A75" s="35" t="s">
        <v>56</v>
      </c>
      <c r="E75" s="39" t="s">
        <v>5</v>
      </c>
    </row>
    <row r="76" spans="1:5" ht="12.75">
      <c r="A76" s="35" t="s">
        <v>57</v>
      </c>
      <c r="E76" s="40" t="s">
        <v>5</v>
      </c>
    </row>
    <row r="77" spans="1:5" ht="25.5">
      <c r="A77" t="s">
        <v>58</v>
      </c>
      <c r="E77" s="39" t="s">
        <v>4700</v>
      </c>
    </row>
    <row r="78" spans="1:16" ht="12.75">
      <c r="A78" t="s">
        <v>50</v>
      </c>
      <c s="34" t="s">
        <v>119</v>
      </c>
      <c s="34" t="s">
        <v>4701</v>
      </c>
      <c s="35" t="s">
        <v>5</v>
      </c>
      <c s="6" t="s">
        <v>4702</v>
      </c>
      <c s="36" t="s">
        <v>75</v>
      </c>
      <c s="37">
        <v>1</v>
      </c>
      <c s="36">
        <v>0</v>
      </c>
      <c s="36">
        <f>ROUND(G78*H78,6)</f>
      </c>
      <c r="L78" s="38">
        <v>0</v>
      </c>
      <c s="32">
        <f>ROUND(ROUND(L78,2)*ROUND(G78,3),2)</f>
      </c>
      <c s="36" t="s">
        <v>970</v>
      </c>
      <c>
        <f>(M78*21)/100</f>
      </c>
      <c t="s">
        <v>28</v>
      </c>
    </row>
    <row r="79" spans="1:5" ht="12.75">
      <c r="A79" s="35" t="s">
        <v>56</v>
      </c>
      <c r="E79" s="39" t="s">
        <v>5</v>
      </c>
    </row>
    <row r="80" spans="1:5" ht="12.75">
      <c r="A80" s="35" t="s">
        <v>57</v>
      </c>
      <c r="E80" s="40" t="s">
        <v>5</v>
      </c>
    </row>
    <row r="81" spans="1:5" ht="25.5">
      <c r="A81" t="s">
        <v>58</v>
      </c>
      <c r="E81" s="39" t="s">
        <v>4700</v>
      </c>
    </row>
    <row r="82" spans="1:16" ht="12.75">
      <c r="A82" t="s">
        <v>50</v>
      </c>
      <c s="34" t="s">
        <v>122</v>
      </c>
      <c s="34" t="s">
        <v>4703</v>
      </c>
      <c s="35" t="s">
        <v>5</v>
      </c>
      <c s="6" t="s">
        <v>4704</v>
      </c>
      <c s="36" t="s">
        <v>75</v>
      </c>
      <c s="37">
        <v>2</v>
      </c>
      <c s="36">
        <v>0</v>
      </c>
      <c s="36">
        <f>ROUND(G82*H82,6)</f>
      </c>
      <c r="L82" s="38">
        <v>0</v>
      </c>
      <c s="32">
        <f>ROUND(ROUND(L82,2)*ROUND(G82,3),2)</f>
      </c>
      <c s="36" t="s">
        <v>970</v>
      </c>
      <c>
        <f>(M82*21)/100</f>
      </c>
      <c t="s">
        <v>28</v>
      </c>
    </row>
    <row r="83" spans="1:5" ht="12.75">
      <c r="A83" s="35" t="s">
        <v>56</v>
      </c>
      <c r="E83" s="39" t="s">
        <v>4705</v>
      </c>
    </row>
    <row r="84" spans="1:5" ht="12.75">
      <c r="A84" s="35" t="s">
        <v>57</v>
      </c>
      <c r="E84" s="40" t="s">
        <v>5</v>
      </c>
    </row>
    <row r="85" spans="1:5" ht="25.5">
      <c r="A85" t="s">
        <v>58</v>
      </c>
      <c r="E85" s="39" t="s">
        <v>4700</v>
      </c>
    </row>
    <row r="86" spans="1:16" ht="12.75">
      <c r="A86" t="s">
        <v>50</v>
      </c>
      <c s="34" t="s">
        <v>126</v>
      </c>
      <c s="34" t="s">
        <v>4706</v>
      </c>
      <c s="35" t="s">
        <v>5</v>
      </c>
      <c s="6" t="s">
        <v>4707</v>
      </c>
      <c s="36" t="s">
        <v>75</v>
      </c>
      <c s="37">
        <v>1</v>
      </c>
      <c s="36">
        <v>0</v>
      </c>
      <c s="36">
        <f>ROUND(G86*H86,6)</f>
      </c>
      <c r="L86" s="38">
        <v>0</v>
      </c>
      <c s="32">
        <f>ROUND(ROUND(L86,2)*ROUND(G86,3),2)</f>
      </c>
      <c s="36" t="s">
        <v>970</v>
      </c>
      <c>
        <f>(M86*21)/100</f>
      </c>
      <c t="s">
        <v>28</v>
      </c>
    </row>
    <row r="87" spans="1:5" ht="12.75">
      <c r="A87" s="35" t="s">
        <v>56</v>
      </c>
      <c r="E87" s="39" t="s">
        <v>5</v>
      </c>
    </row>
    <row r="88" spans="1:5" ht="12.75">
      <c r="A88" s="35" t="s">
        <v>57</v>
      </c>
      <c r="E88" s="40" t="s">
        <v>5</v>
      </c>
    </row>
    <row r="89" spans="1:5" ht="25.5">
      <c r="A89" t="s">
        <v>58</v>
      </c>
      <c r="E89" s="39" t="s">
        <v>4700</v>
      </c>
    </row>
    <row r="90" spans="1:16" ht="12.75">
      <c r="A90" t="s">
        <v>50</v>
      </c>
      <c s="34" t="s">
        <v>129</v>
      </c>
      <c s="34" t="s">
        <v>4708</v>
      </c>
      <c s="35" t="s">
        <v>5</v>
      </c>
      <c s="6" t="s">
        <v>4709</v>
      </c>
      <c s="36" t="s">
        <v>75</v>
      </c>
      <c s="37">
        <v>4</v>
      </c>
      <c s="36">
        <v>0</v>
      </c>
      <c s="36">
        <f>ROUND(G90*H90,6)</f>
      </c>
      <c r="L90" s="38">
        <v>0</v>
      </c>
      <c s="32">
        <f>ROUND(ROUND(L90,2)*ROUND(G90,3),2)</f>
      </c>
      <c s="36" t="s">
        <v>970</v>
      </c>
      <c>
        <f>(M90*21)/100</f>
      </c>
      <c t="s">
        <v>28</v>
      </c>
    </row>
    <row r="91" spans="1:5" ht="12.75">
      <c r="A91" s="35" t="s">
        <v>56</v>
      </c>
      <c r="E91" s="39" t="s">
        <v>5</v>
      </c>
    </row>
    <row r="92" spans="1:5" ht="12.75">
      <c r="A92" s="35" t="s">
        <v>57</v>
      </c>
      <c r="E92" s="40" t="s">
        <v>5</v>
      </c>
    </row>
    <row r="93" spans="1:5" ht="25.5">
      <c r="A93" t="s">
        <v>58</v>
      </c>
      <c r="E93" s="39" t="s">
        <v>4700</v>
      </c>
    </row>
    <row r="94" spans="1:16" ht="12.75">
      <c r="A94" t="s">
        <v>50</v>
      </c>
      <c s="34" t="s">
        <v>134</v>
      </c>
      <c s="34" t="s">
        <v>4710</v>
      </c>
      <c s="35" t="s">
        <v>5</v>
      </c>
      <c s="6" t="s">
        <v>4711</v>
      </c>
      <c s="36" t="s">
        <v>79</v>
      </c>
      <c s="37">
        <v>13</v>
      </c>
      <c s="36">
        <v>0</v>
      </c>
      <c s="36">
        <f>ROUND(G94*H94,6)</f>
      </c>
      <c r="L94" s="38">
        <v>0</v>
      </c>
      <c s="32">
        <f>ROUND(ROUND(L94,2)*ROUND(G94,3),2)</f>
      </c>
      <c s="36" t="s">
        <v>970</v>
      </c>
      <c>
        <f>(M94*21)/100</f>
      </c>
      <c t="s">
        <v>28</v>
      </c>
    </row>
    <row r="95" spans="1:5" ht="12.75">
      <c r="A95" s="35" t="s">
        <v>56</v>
      </c>
      <c r="E95" s="39" t="s">
        <v>5</v>
      </c>
    </row>
    <row r="96" spans="1:5" ht="12.75">
      <c r="A96" s="35" t="s">
        <v>57</v>
      </c>
      <c r="E96" s="40" t="s">
        <v>5</v>
      </c>
    </row>
    <row r="97" spans="1:5" ht="51">
      <c r="A97" t="s">
        <v>58</v>
      </c>
      <c r="E97" s="39" t="s">
        <v>4712</v>
      </c>
    </row>
    <row r="98" spans="1:16" ht="12.75">
      <c r="A98" t="s">
        <v>50</v>
      </c>
      <c s="34" t="s">
        <v>137</v>
      </c>
      <c s="34" t="s">
        <v>4713</v>
      </c>
      <c s="35" t="s">
        <v>5</v>
      </c>
      <c s="6" t="s">
        <v>4714</v>
      </c>
      <c s="36" t="s">
        <v>79</v>
      </c>
      <c s="37">
        <v>13</v>
      </c>
      <c s="36">
        <v>0</v>
      </c>
      <c s="36">
        <f>ROUND(G98*H98,6)</f>
      </c>
      <c r="L98" s="38">
        <v>0</v>
      </c>
      <c s="32">
        <f>ROUND(ROUND(L98,2)*ROUND(G98,3),2)</f>
      </c>
      <c s="36" t="s">
        <v>970</v>
      </c>
      <c>
        <f>(M98*21)/100</f>
      </c>
      <c t="s">
        <v>28</v>
      </c>
    </row>
    <row r="99" spans="1:5" ht="12.75">
      <c r="A99" s="35" t="s">
        <v>56</v>
      </c>
      <c r="E99" s="39" t="s">
        <v>5</v>
      </c>
    </row>
    <row r="100" spans="1:5" ht="12.75">
      <c r="A100" s="35" t="s">
        <v>57</v>
      </c>
      <c r="E100" s="40" t="s">
        <v>5</v>
      </c>
    </row>
    <row r="101" spans="1:5" ht="38.25">
      <c r="A101" t="s">
        <v>58</v>
      </c>
      <c r="E101" s="39" t="s">
        <v>4413</v>
      </c>
    </row>
    <row r="102" spans="1:16" ht="12.75">
      <c r="A102" t="s">
        <v>50</v>
      </c>
      <c s="34" t="s">
        <v>140</v>
      </c>
      <c s="34" t="s">
        <v>4715</v>
      </c>
      <c s="35" t="s">
        <v>5</v>
      </c>
      <c s="6" t="s">
        <v>4716</v>
      </c>
      <c s="36" t="s">
        <v>75</v>
      </c>
      <c s="37">
        <v>1</v>
      </c>
      <c s="36">
        <v>0</v>
      </c>
      <c s="36">
        <f>ROUND(G102*H102,6)</f>
      </c>
      <c r="L102" s="38">
        <v>0</v>
      </c>
      <c s="32">
        <f>ROUND(ROUND(L102,2)*ROUND(G102,3),2)</f>
      </c>
      <c s="36" t="s">
        <v>970</v>
      </c>
      <c>
        <f>(M102*21)/100</f>
      </c>
      <c t="s">
        <v>28</v>
      </c>
    </row>
    <row r="103" spans="1:5" ht="12.75">
      <c r="A103" s="35" t="s">
        <v>56</v>
      </c>
      <c r="E103" s="39" t="s">
        <v>5</v>
      </c>
    </row>
    <row r="104" spans="1:5" ht="12.75">
      <c r="A104" s="35" t="s">
        <v>57</v>
      </c>
      <c r="E104" s="40" t="s">
        <v>5</v>
      </c>
    </row>
    <row r="105" spans="1:5" ht="51">
      <c r="A105" t="s">
        <v>58</v>
      </c>
      <c r="E105" s="39" t="s">
        <v>4656</v>
      </c>
    </row>
    <row r="106" spans="1:16" ht="12.75">
      <c r="A106" t="s">
        <v>50</v>
      </c>
      <c s="34" t="s">
        <v>143</v>
      </c>
      <c s="34" t="s">
        <v>4717</v>
      </c>
      <c s="35" t="s">
        <v>5</v>
      </c>
      <c s="6" t="s">
        <v>4718</v>
      </c>
      <c s="36" t="s">
        <v>79</v>
      </c>
      <c s="37">
        <v>64</v>
      </c>
      <c s="36">
        <v>0</v>
      </c>
      <c s="36">
        <f>ROUND(G106*H106,6)</f>
      </c>
      <c r="L106" s="38">
        <v>0</v>
      </c>
      <c s="32">
        <f>ROUND(ROUND(L106,2)*ROUND(G106,3),2)</f>
      </c>
      <c s="36" t="s">
        <v>970</v>
      </c>
      <c>
        <f>(M106*21)/100</f>
      </c>
      <c t="s">
        <v>28</v>
      </c>
    </row>
    <row r="107" spans="1:5" ht="12.75">
      <c r="A107" s="35" t="s">
        <v>56</v>
      </c>
      <c r="E107" s="39" t="s">
        <v>5</v>
      </c>
    </row>
    <row r="108" spans="1:5" ht="12.75">
      <c r="A108" s="35" t="s">
        <v>57</v>
      </c>
      <c r="E108" s="40" t="s">
        <v>5</v>
      </c>
    </row>
    <row r="109" spans="1:5" ht="51">
      <c r="A109" t="s">
        <v>58</v>
      </c>
      <c r="E109" s="39" t="s">
        <v>4659</v>
      </c>
    </row>
    <row r="110" spans="1:16" ht="12.75">
      <c r="A110" t="s">
        <v>50</v>
      </c>
      <c s="34" t="s">
        <v>147</v>
      </c>
      <c s="34" t="s">
        <v>4719</v>
      </c>
      <c s="35" t="s">
        <v>5</v>
      </c>
      <c s="6" t="s">
        <v>4720</v>
      </c>
      <c s="36" t="s">
        <v>79</v>
      </c>
      <c s="37">
        <v>64</v>
      </c>
      <c s="36">
        <v>0</v>
      </c>
      <c s="36">
        <f>ROUND(G110*H110,6)</f>
      </c>
      <c r="L110" s="38">
        <v>0</v>
      </c>
      <c s="32">
        <f>ROUND(ROUND(L110,2)*ROUND(G110,3),2)</f>
      </c>
      <c s="36" t="s">
        <v>970</v>
      </c>
      <c>
        <f>(M110*21)/100</f>
      </c>
      <c t="s">
        <v>28</v>
      </c>
    </row>
    <row r="111" spans="1:5" ht="12.75">
      <c r="A111" s="35" t="s">
        <v>56</v>
      </c>
      <c r="E111" s="39" t="s">
        <v>5</v>
      </c>
    </row>
    <row r="112" spans="1:5" ht="12.75">
      <c r="A112" s="35" t="s">
        <v>57</v>
      </c>
      <c r="E112" s="40" t="s">
        <v>5</v>
      </c>
    </row>
    <row r="113" spans="1:5" ht="25.5">
      <c r="A113" t="s">
        <v>58</v>
      </c>
      <c r="E113" s="39" t="s">
        <v>4721</v>
      </c>
    </row>
    <row r="114" spans="1:16" ht="12.75">
      <c r="A114" t="s">
        <v>50</v>
      </c>
      <c s="34" t="s">
        <v>151</v>
      </c>
      <c s="34" t="s">
        <v>4722</v>
      </c>
      <c s="35" t="s">
        <v>5</v>
      </c>
      <c s="6" t="s">
        <v>4723</v>
      </c>
      <c s="36" t="s">
        <v>110</v>
      </c>
      <c s="37">
        <v>1</v>
      </c>
      <c s="36">
        <v>0</v>
      </c>
      <c s="36">
        <f>ROUND(G114*H114,6)</f>
      </c>
      <c r="L114" s="38">
        <v>0</v>
      </c>
      <c s="32">
        <f>ROUND(ROUND(L114,2)*ROUND(G114,3),2)</f>
      </c>
      <c s="36" t="s">
        <v>970</v>
      </c>
      <c>
        <f>(M114*21)/100</f>
      </c>
      <c t="s">
        <v>28</v>
      </c>
    </row>
    <row r="115" spans="1:5" ht="76.5">
      <c r="A115" s="35" t="s">
        <v>56</v>
      </c>
      <c r="E115" s="39" t="s">
        <v>4724</v>
      </c>
    </row>
    <row r="116" spans="1:5" ht="12.75">
      <c r="A116" s="35" t="s">
        <v>57</v>
      </c>
      <c r="E116" s="40" t="s">
        <v>5</v>
      </c>
    </row>
    <row r="117" spans="1:5" ht="255">
      <c r="A117" t="s">
        <v>58</v>
      </c>
      <c r="E117" s="39" t="s">
        <v>4695</v>
      </c>
    </row>
    <row r="118" spans="1:16" ht="12.75">
      <c r="A118" t="s">
        <v>50</v>
      </c>
      <c s="34" t="s">
        <v>155</v>
      </c>
      <c s="34" t="s">
        <v>4725</v>
      </c>
      <c s="35" t="s">
        <v>5</v>
      </c>
      <c s="6" t="s">
        <v>4726</v>
      </c>
      <c s="36" t="s">
        <v>110</v>
      </c>
      <c s="37">
        <v>1</v>
      </c>
      <c s="36">
        <v>0</v>
      </c>
      <c s="36">
        <f>ROUND(G118*H118,6)</f>
      </c>
      <c r="L118" s="38">
        <v>0</v>
      </c>
      <c s="32">
        <f>ROUND(ROUND(L118,2)*ROUND(G118,3),2)</f>
      </c>
      <c s="36" t="s">
        <v>970</v>
      </c>
      <c>
        <f>(M118*21)/100</f>
      </c>
      <c t="s">
        <v>28</v>
      </c>
    </row>
    <row r="119" spans="1:5" ht="140.25">
      <c r="A119" s="35" t="s">
        <v>56</v>
      </c>
      <c r="E119" s="39" t="s">
        <v>4727</v>
      </c>
    </row>
    <row r="120" spans="1:5" ht="12.75">
      <c r="A120" s="35" t="s">
        <v>57</v>
      </c>
      <c r="E120" s="40" t="s">
        <v>5</v>
      </c>
    </row>
    <row r="121" spans="1:5" ht="255">
      <c r="A121" t="s">
        <v>58</v>
      </c>
      <c r="E121" s="39" t="s">
        <v>4695</v>
      </c>
    </row>
    <row r="122" spans="1:16" ht="12.75">
      <c r="A122" t="s">
        <v>50</v>
      </c>
      <c s="34" t="s">
        <v>158</v>
      </c>
      <c s="34" t="s">
        <v>4728</v>
      </c>
      <c s="35" t="s">
        <v>5</v>
      </c>
      <c s="6" t="s">
        <v>4729</v>
      </c>
      <c s="36" t="s">
        <v>79</v>
      </c>
      <c s="37">
        <v>7</v>
      </c>
      <c s="36">
        <v>0</v>
      </c>
      <c s="36">
        <f>ROUND(G122*H122,6)</f>
      </c>
      <c r="L122" s="38">
        <v>0</v>
      </c>
      <c s="32">
        <f>ROUND(ROUND(L122,2)*ROUND(G122,3),2)</f>
      </c>
      <c s="36" t="s">
        <v>970</v>
      </c>
      <c>
        <f>(M122*21)/100</f>
      </c>
      <c t="s">
        <v>28</v>
      </c>
    </row>
    <row r="123" spans="1:5" ht="12.75">
      <c r="A123" s="35" t="s">
        <v>56</v>
      </c>
      <c r="E123" s="39" t="s">
        <v>4730</v>
      </c>
    </row>
    <row r="124" spans="1:5" ht="12.75">
      <c r="A124" s="35" t="s">
        <v>57</v>
      </c>
      <c r="E124" s="40" t="s">
        <v>5</v>
      </c>
    </row>
    <row r="125" spans="1:5" ht="178.5">
      <c r="A125" t="s">
        <v>58</v>
      </c>
      <c r="E125" s="39" t="s">
        <v>4731</v>
      </c>
    </row>
    <row r="126" spans="1:16" ht="12.75">
      <c r="A126" t="s">
        <v>50</v>
      </c>
      <c s="34" t="s">
        <v>162</v>
      </c>
      <c s="34" t="s">
        <v>4732</v>
      </c>
      <c s="35" t="s">
        <v>5</v>
      </c>
      <c s="6" t="s">
        <v>4733</v>
      </c>
      <c s="36" t="s">
        <v>75</v>
      </c>
      <c s="37">
        <v>1</v>
      </c>
      <c s="36">
        <v>0</v>
      </c>
      <c s="36">
        <f>ROUND(G126*H126,6)</f>
      </c>
      <c r="L126" s="38">
        <v>0</v>
      </c>
      <c s="32">
        <f>ROUND(ROUND(L126,2)*ROUND(G126,3),2)</f>
      </c>
      <c s="36" t="s">
        <v>970</v>
      </c>
      <c>
        <f>(M126*21)/100</f>
      </c>
      <c t="s">
        <v>28</v>
      </c>
    </row>
    <row r="127" spans="1:5" ht="12.75">
      <c r="A127" s="35" t="s">
        <v>56</v>
      </c>
      <c r="E127" s="39" t="s">
        <v>4734</v>
      </c>
    </row>
    <row r="128" spans="1:5" ht="12.75">
      <c r="A128" s="35" t="s">
        <v>57</v>
      </c>
      <c r="E128" s="40" t="s">
        <v>5</v>
      </c>
    </row>
    <row r="129" spans="1:5" ht="25.5">
      <c r="A129" t="s">
        <v>58</v>
      </c>
      <c r="E129" s="39" t="s">
        <v>4700</v>
      </c>
    </row>
    <row r="130" spans="1:16" ht="12.75">
      <c r="A130" t="s">
        <v>50</v>
      </c>
      <c s="34" t="s">
        <v>165</v>
      </c>
      <c s="34" t="s">
        <v>4735</v>
      </c>
      <c s="35" t="s">
        <v>5</v>
      </c>
      <c s="6" t="s">
        <v>4736</v>
      </c>
      <c s="36" t="s">
        <v>75</v>
      </c>
      <c s="37">
        <v>1</v>
      </c>
      <c s="36">
        <v>0</v>
      </c>
      <c s="36">
        <f>ROUND(G130*H130,6)</f>
      </c>
      <c r="L130" s="38">
        <v>0</v>
      </c>
      <c s="32">
        <f>ROUND(ROUND(L130,2)*ROUND(G130,3),2)</f>
      </c>
      <c s="36" t="s">
        <v>970</v>
      </c>
      <c>
        <f>(M130*21)/100</f>
      </c>
      <c t="s">
        <v>28</v>
      </c>
    </row>
    <row r="131" spans="1:5" ht="12.75">
      <c r="A131" s="35" t="s">
        <v>56</v>
      </c>
      <c r="E131" s="39" t="s">
        <v>5</v>
      </c>
    </row>
    <row r="132" spans="1:5" ht="12.75">
      <c r="A132" s="35" t="s">
        <v>57</v>
      </c>
      <c r="E132" s="40" t="s">
        <v>5</v>
      </c>
    </row>
    <row r="133" spans="1:5" ht="267.75">
      <c r="A133" t="s">
        <v>58</v>
      </c>
      <c r="E133" s="39" t="s">
        <v>4737</v>
      </c>
    </row>
    <row r="134" spans="1:16" ht="12.75">
      <c r="A134" t="s">
        <v>50</v>
      </c>
      <c s="34" t="s">
        <v>169</v>
      </c>
      <c s="34" t="s">
        <v>4738</v>
      </c>
      <c s="35" t="s">
        <v>5</v>
      </c>
      <c s="6" t="s">
        <v>4739</v>
      </c>
      <c s="36" t="s">
        <v>75</v>
      </c>
      <c s="37">
        <v>1</v>
      </c>
      <c s="36">
        <v>0</v>
      </c>
      <c s="36">
        <f>ROUND(G134*H134,6)</f>
      </c>
      <c r="L134" s="38">
        <v>0</v>
      </c>
      <c s="32">
        <f>ROUND(ROUND(L134,2)*ROUND(G134,3),2)</f>
      </c>
      <c s="36" t="s">
        <v>970</v>
      </c>
      <c>
        <f>(M134*21)/100</f>
      </c>
      <c t="s">
        <v>28</v>
      </c>
    </row>
    <row r="135" spans="1:5" ht="12.75">
      <c r="A135" s="35" t="s">
        <v>56</v>
      </c>
      <c r="E135" s="39" t="s">
        <v>5</v>
      </c>
    </row>
    <row r="136" spans="1:5" ht="12.75">
      <c r="A136" s="35" t="s">
        <v>57</v>
      </c>
      <c r="E136" s="40" t="s">
        <v>5</v>
      </c>
    </row>
    <row r="137" spans="1:5" ht="267.75">
      <c r="A137" t="s">
        <v>58</v>
      </c>
      <c r="E137" s="39" t="s">
        <v>4737</v>
      </c>
    </row>
    <row r="138" spans="1:16" ht="25.5">
      <c r="A138" t="s">
        <v>50</v>
      </c>
      <c s="34" t="s">
        <v>173</v>
      </c>
      <c s="34" t="s">
        <v>4740</v>
      </c>
      <c s="35" t="s">
        <v>5</v>
      </c>
      <c s="6" t="s">
        <v>4741</v>
      </c>
      <c s="36" t="s">
        <v>75</v>
      </c>
      <c s="37">
        <v>1</v>
      </c>
      <c s="36">
        <v>0</v>
      </c>
      <c s="36">
        <f>ROUND(G138*H138,6)</f>
      </c>
      <c r="L138" s="38">
        <v>0</v>
      </c>
      <c s="32">
        <f>ROUND(ROUND(L138,2)*ROUND(G138,3),2)</f>
      </c>
      <c s="36" t="s">
        <v>970</v>
      </c>
      <c>
        <f>(M138*21)/100</f>
      </c>
      <c t="s">
        <v>28</v>
      </c>
    </row>
    <row r="139" spans="1:5" ht="12.75">
      <c r="A139" s="35" t="s">
        <v>56</v>
      </c>
      <c r="E139" s="39" t="s">
        <v>4742</v>
      </c>
    </row>
    <row r="140" spans="1:5" ht="12.75">
      <c r="A140" s="35" t="s">
        <v>57</v>
      </c>
      <c r="E140" s="40" t="s">
        <v>5</v>
      </c>
    </row>
    <row r="141" spans="1:5" ht="409.5">
      <c r="A141" t="s">
        <v>58</v>
      </c>
      <c r="E141" s="39" t="s">
        <v>4743</v>
      </c>
    </row>
    <row r="142" spans="1:16" ht="12.75">
      <c r="A142" t="s">
        <v>50</v>
      </c>
      <c s="34" t="s">
        <v>177</v>
      </c>
      <c s="34" t="s">
        <v>4744</v>
      </c>
      <c s="35" t="s">
        <v>5</v>
      </c>
      <c s="6" t="s">
        <v>4745</v>
      </c>
      <c s="36" t="s">
        <v>2357</v>
      </c>
      <c s="37">
        <v>110</v>
      </c>
      <c s="36">
        <v>0</v>
      </c>
      <c s="36">
        <f>ROUND(G142*H142,6)</f>
      </c>
      <c r="L142" s="38">
        <v>0</v>
      </c>
      <c s="32">
        <f>ROUND(ROUND(L142,2)*ROUND(G142,3),2)</f>
      </c>
      <c s="36" t="s">
        <v>970</v>
      </c>
      <c>
        <f>(M142*21)/100</f>
      </c>
      <c t="s">
        <v>28</v>
      </c>
    </row>
    <row r="143" spans="1:5" ht="12.75">
      <c r="A143" s="35" t="s">
        <v>56</v>
      </c>
      <c r="E143" s="39" t="s">
        <v>4746</v>
      </c>
    </row>
    <row r="144" spans="1:5" ht="12.75">
      <c r="A144" s="35" t="s">
        <v>57</v>
      </c>
      <c r="E144" s="40" t="s">
        <v>5</v>
      </c>
    </row>
    <row r="145" spans="1:5" ht="409.5">
      <c r="A145" t="s">
        <v>58</v>
      </c>
      <c r="E145" s="39" t="s">
        <v>4747</v>
      </c>
    </row>
    <row r="146" spans="1:13" ht="12.75">
      <c r="A146" t="s">
        <v>47</v>
      </c>
      <c r="C146" s="31" t="s">
        <v>87</v>
      </c>
      <c r="E146" s="33" t="s">
        <v>1506</v>
      </c>
      <c r="J146" s="32">
        <f>0</f>
      </c>
      <c s="32">
        <f>0</f>
      </c>
      <c s="32">
        <f>0+L147+L151</f>
      </c>
      <c s="32">
        <f>0+M147+M151</f>
      </c>
    </row>
    <row r="147" spans="1:16" ht="12.75">
      <c r="A147" t="s">
        <v>50</v>
      </c>
      <c s="34" t="s">
        <v>181</v>
      </c>
      <c s="34" t="s">
        <v>4748</v>
      </c>
      <c s="35" t="s">
        <v>5</v>
      </c>
      <c s="6" t="s">
        <v>4749</v>
      </c>
      <c s="36" t="s">
        <v>75</v>
      </c>
      <c s="37">
        <v>1</v>
      </c>
      <c s="36">
        <v>0</v>
      </c>
      <c s="36">
        <f>ROUND(G147*H147,6)</f>
      </c>
      <c r="L147" s="38">
        <v>0</v>
      </c>
      <c s="32">
        <f>ROUND(ROUND(L147,2)*ROUND(G147,3),2)</f>
      </c>
      <c s="36" t="s">
        <v>970</v>
      </c>
      <c>
        <f>(M147*21)/100</f>
      </c>
      <c t="s">
        <v>28</v>
      </c>
    </row>
    <row r="148" spans="1:5" ht="12.75">
      <c r="A148" s="35" t="s">
        <v>56</v>
      </c>
      <c r="E148" s="39" t="s">
        <v>5</v>
      </c>
    </row>
    <row r="149" spans="1:5" ht="12.75">
      <c r="A149" s="35" t="s">
        <v>57</v>
      </c>
      <c r="E149" s="40" t="s">
        <v>5</v>
      </c>
    </row>
    <row r="150" spans="1:5" ht="38.25">
      <c r="A150" t="s">
        <v>58</v>
      </c>
      <c r="E150" s="39" t="s">
        <v>4413</v>
      </c>
    </row>
    <row r="151" spans="1:16" ht="12.75">
      <c r="A151" t="s">
        <v>50</v>
      </c>
      <c s="34" t="s">
        <v>185</v>
      </c>
      <c s="34" t="s">
        <v>4750</v>
      </c>
      <c s="35" t="s">
        <v>5</v>
      </c>
      <c s="6" t="s">
        <v>4751</v>
      </c>
      <c s="36" t="s">
        <v>79</v>
      </c>
      <c s="37">
        <v>54.5</v>
      </c>
      <c s="36">
        <v>0</v>
      </c>
      <c s="36">
        <f>ROUND(G151*H151,6)</f>
      </c>
      <c r="L151" s="38">
        <v>0</v>
      </c>
      <c s="32">
        <f>ROUND(ROUND(L151,2)*ROUND(G151,3),2)</f>
      </c>
      <c s="36" t="s">
        <v>970</v>
      </c>
      <c>
        <f>(M151*21)/100</f>
      </c>
      <c t="s">
        <v>28</v>
      </c>
    </row>
    <row r="152" spans="1:5" ht="12.75">
      <c r="A152" s="35" t="s">
        <v>56</v>
      </c>
      <c r="E152" s="39" t="s">
        <v>5</v>
      </c>
    </row>
    <row r="153" spans="1:5" ht="12.75">
      <c r="A153" s="35" t="s">
        <v>57</v>
      </c>
      <c r="E153" s="40" t="s">
        <v>5</v>
      </c>
    </row>
    <row r="154" spans="1:5" ht="76.5">
      <c r="A154" t="s">
        <v>58</v>
      </c>
      <c r="E154" s="39" t="s">
        <v>3527</v>
      </c>
    </row>
    <row r="155" spans="1:13" ht="12.75">
      <c r="A155" t="s">
        <v>47</v>
      </c>
      <c r="C155" s="31" t="s">
        <v>551</v>
      </c>
      <c r="E155" s="33" t="s">
        <v>552</v>
      </c>
      <c r="J155" s="32">
        <f>0</f>
      </c>
      <c s="32">
        <f>0</f>
      </c>
      <c s="32">
        <f>0+L156+L160+L164</f>
      </c>
      <c s="32">
        <f>0+M156+M160+M164</f>
      </c>
    </row>
    <row r="156" spans="1:16" ht="38.25">
      <c r="A156" t="s">
        <v>50</v>
      </c>
      <c s="34" t="s">
        <v>682</v>
      </c>
      <c s="34" t="s">
        <v>3483</v>
      </c>
      <c s="35" t="s">
        <v>555</v>
      </c>
      <c s="6" t="s">
        <v>3484</v>
      </c>
      <c s="36" t="s">
        <v>557</v>
      </c>
      <c s="37">
        <v>347.4</v>
      </c>
      <c s="36">
        <v>0</v>
      </c>
      <c s="36">
        <f>ROUND(G156*H156,6)</f>
      </c>
      <c r="L156" s="38">
        <v>0</v>
      </c>
      <c s="32">
        <f>ROUND(ROUND(L156,2)*ROUND(G156,3),2)</f>
      </c>
      <c s="36" t="s">
        <v>55</v>
      </c>
      <c>
        <f>(M156*21)/100</f>
      </c>
      <c t="s">
        <v>28</v>
      </c>
    </row>
    <row r="157" spans="1:5" ht="12.75">
      <c r="A157" s="35" t="s">
        <v>56</v>
      </c>
      <c r="E157" s="39" t="s">
        <v>558</v>
      </c>
    </row>
    <row r="158" spans="1:5" ht="12.75">
      <c r="A158" s="35" t="s">
        <v>57</v>
      </c>
      <c r="E158" s="40" t="s">
        <v>4752</v>
      </c>
    </row>
    <row r="159" spans="1:5" ht="165.75">
      <c r="A159" t="s">
        <v>58</v>
      </c>
      <c r="E159" s="39" t="s">
        <v>3529</v>
      </c>
    </row>
    <row r="160" spans="1:16" ht="25.5">
      <c r="A160" t="s">
        <v>50</v>
      </c>
      <c s="34" t="s">
        <v>686</v>
      </c>
      <c s="34" t="s">
        <v>1182</v>
      </c>
      <c s="35" t="s">
        <v>555</v>
      </c>
      <c s="6" t="s">
        <v>1183</v>
      </c>
      <c s="36" t="s">
        <v>557</v>
      </c>
      <c s="37">
        <v>9.8</v>
      </c>
      <c s="36">
        <v>0</v>
      </c>
      <c s="36">
        <f>ROUND(G160*H160,6)</f>
      </c>
      <c r="L160" s="38">
        <v>0</v>
      </c>
      <c s="32">
        <f>ROUND(ROUND(L160,2)*ROUND(G160,3),2)</f>
      </c>
      <c s="36" t="s">
        <v>55</v>
      </c>
      <c>
        <f>(M160*21)/100</f>
      </c>
      <c t="s">
        <v>28</v>
      </c>
    </row>
    <row r="161" spans="1:5" ht="12.75">
      <c r="A161" s="35" t="s">
        <v>56</v>
      </c>
      <c r="E161" s="39" t="s">
        <v>558</v>
      </c>
    </row>
    <row r="162" spans="1:5" ht="12.75">
      <c r="A162" s="35" t="s">
        <v>57</v>
      </c>
      <c r="E162" s="40" t="s">
        <v>4753</v>
      </c>
    </row>
    <row r="163" spans="1:5" ht="165.75">
      <c r="A163" t="s">
        <v>58</v>
      </c>
      <c r="E163" s="39" t="s">
        <v>3529</v>
      </c>
    </row>
    <row r="164" spans="1:16" ht="25.5">
      <c r="A164" t="s">
        <v>50</v>
      </c>
      <c s="34" t="s">
        <v>189</v>
      </c>
      <c s="34" t="s">
        <v>4358</v>
      </c>
      <c s="35" t="s">
        <v>555</v>
      </c>
      <c s="6" t="s">
        <v>4359</v>
      </c>
      <c s="36" t="s">
        <v>557</v>
      </c>
      <c s="37">
        <v>24.222</v>
      </c>
      <c s="36">
        <v>0</v>
      </c>
      <c s="36">
        <f>ROUND(G164*H164,6)</f>
      </c>
      <c r="L164" s="38">
        <v>0</v>
      </c>
      <c s="32">
        <f>ROUND(ROUND(L164,2)*ROUND(G164,3),2)</f>
      </c>
      <c s="36" t="s">
        <v>55</v>
      </c>
      <c>
        <f>(M164*21)/100</f>
      </c>
      <c t="s">
        <v>28</v>
      </c>
    </row>
    <row r="165" spans="1:5" ht="12.75">
      <c r="A165" s="35" t="s">
        <v>56</v>
      </c>
      <c r="E165" s="39" t="s">
        <v>558</v>
      </c>
    </row>
    <row r="166" spans="1:5" ht="38.25">
      <c r="A166" s="35" t="s">
        <v>57</v>
      </c>
      <c r="E166" s="40" t="s">
        <v>4754</v>
      </c>
    </row>
    <row r="167" spans="1:5" ht="165.75">
      <c r="A167" t="s">
        <v>58</v>
      </c>
      <c r="E167"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4625</v>
      </c>
      <c s="41">
        <f>Rekapitulace!C76</f>
      </c>
      <c s="20" t="s">
        <v>0</v>
      </c>
      <c t="s">
        <v>23</v>
      </c>
      <c t="s">
        <v>28</v>
      </c>
    </row>
    <row r="4" spans="1:16" ht="32" customHeight="1">
      <c r="A4" s="24" t="s">
        <v>20</v>
      </c>
      <c s="25" t="s">
        <v>29</v>
      </c>
      <c s="27" t="s">
        <v>4625</v>
      </c>
      <c r="E4" s="26" t="s">
        <v>4626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4757</v>
      </c>
      <c r="E8" s="30" t="s">
        <v>4756</v>
      </c>
      <c r="J8" s="29">
        <f>0+J9+J46+J59+J64+J69+J122+J131</f>
      </c>
      <c s="29">
        <f>0+K9+K46+K59+K64+K69+K122+K131</f>
      </c>
      <c s="29">
        <f>0+L9+L46+L59+L64+L69+L122+L131</f>
      </c>
      <c s="29">
        <f>0+M9+M46+M59+M64+M69+M122+M131</f>
      </c>
    </row>
    <row r="9" spans="1:13" ht="12.75">
      <c r="A9" t="s">
        <v>47</v>
      </c>
      <c r="C9" s="31" t="s">
        <v>51</v>
      </c>
      <c r="E9" s="33" t="s">
        <v>60</v>
      </c>
      <c r="J9" s="32">
        <f>0</f>
      </c>
      <c s="32">
        <f>0</f>
      </c>
      <c s="32">
        <f>0+L10+L14+L18+L22+L26+L30+L34+L38+L42</f>
      </c>
      <c s="32">
        <f>0+M10+M14+M18+M22+M26+M30+M34+M38+M42</f>
      </c>
    </row>
    <row r="10" spans="1:16" ht="12.75">
      <c r="A10" t="s">
        <v>50</v>
      </c>
      <c s="34" t="s">
        <v>51</v>
      </c>
      <c s="34" t="s">
        <v>3206</v>
      </c>
      <c s="35" t="s">
        <v>5</v>
      </c>
      <c s="6" t="s">
        <v>3207</v>
      </c>
      <c s="36" t="s">
        <v>68</v>
      </c>
      <c s="37">
        <v>46.2</v>
      </c>
      <c s="36">
        <v>0</v>
      </c>
      <c s="36">
        <f>ROUND(G10*H10,6)</f>
      </c>
      <c r="L10" s="38">
        <v>0</v>
      </c>
      <c s="32">
        <f>ROUND(ROUND(L10,2)*ROUND(G10,3),2)</f>
      </c>
      <c s="36" t="s">
        <v>970</v>
      </c>
      <c>
        <f>(M10*21)/100</f>
      </c>
      <c t="s">
        <v>28</v>
      </c>
    </row>
    <row r="11" spans="1:5" ht="12.75">
      <c r="A11" s="35" t="s">
        <v>56</v>
      </c>
      <c r="E11" s="39" t="s">
        <v>5</v>
      </c>
    </row>
    <row r="12" spans="1:5" ht="12.75">
      <c r="A12" s="35" t="s">
        <v>57</v>
      </c>
      <c r="E12" s="40" t="s">
        <v>4758</v>
      </c>
    </row>
    <row r="13" spans="1:5" ht="12.75">
      <c r="A13" t="s">
        <v>58</v>
      </c>
      <c r="E13" s="39" t="s">
        <v>3210</v>
      </c>
    </row>
    <row r="14" spans="1:16" ht="12.75">
      <c r="A14" t="s">
        <v>50</v>
      </c>
      <c s="34" t="s">
        <v>28</v>
      </c>
      <c s="34" t="s">
        <v>4759</v>
      </c>
      <c s="35" t="s">
        <v>5</v>
      </c>
      <c s="6" t="s">
        <v>4760</v>
      </c>
      <c s="36" t="s">
        <v>63</v>
      </c>
      <c s="37">
        <v>3.96</v>
      </c>
      <c s="36">
        <v>0</v>
      </c>
      <c s="36">
        <f>ROUND(G14*H14,6)</f>
      </c>
      <c r="L14" s="38">
        <v>0</v>
      </c>
      <c s="32">
        <f>ROUND(ROUND(L14,2)*ROUND(G14,3),2)</f>
      </c>
      <c s="36" t="s">
        <v>970</v>
      </c>
      <c>
        <f>(M14*21)/100</f>
      </c>
      <c t="s">
        <v>28</v>
      </c>
    </row>
    <row r="15" spans="1:5" ht="12.75">
      <c r="A15" s="35" t="s">
        <v>56</v>
      </c>
      <c r="E15" s="39" t="s">
        <v>5</v>
      </c>
    </row>
    <row r="16" spans="1:5" ht="12.75">
      <c r="A16" s="35" t="s">
        <v>57</v>
      </c>
      <c r="E16" s="40" t="s">
        <v>4761</v>
      </c>
    </row>
    <row r="17" spans="1:5" ht="63.75">
      <c r="A17" t="s">
        <v>58</v>
      </c>
      <c r="E17" s="39" t="s">
        <v>1074</v>
      </c>
    </row>
    <row r="18" spans="1:16" ht="25.5">
      <c r="A18" t="s">
        <v>50</v>
      </c>
      <c s="34" t="s">
        <v>26</v>
      </c>
      <c s="34" t="s">
        <v>4762</v>
      </c>
      <c s="35" t="s">
        <v>5</v>
      </c>
      <c s="6" t="s">
        <v>4763</v>
      </c>
      <c s="36" t="s">
        <v>63</v>
      </c>
      <c s="37">
        <v>11.88</v>
      </c>
      <c s="36">
        <v>0</v>
      </c>
      <c s="36">
        <f>ROUND(G18*H18,6)</f>
      </c>
      <c r="L18" s="38">
        <v>0</v>
      </c>
      <c s="32">
        <f>ROUND(ROUND(L18,2)*ROUND(G18,3),2)</f>
      </c>
      <c s="36" t="s">
        <v>970</v>
      </c>
      <c>
        <f>(M18*21)/100</f>
      </c>
      <c t="s">
        <v>28</v>
      </c>
    </row>
    <row r="19" spans="1:5" ht="12.75">
      <c r="A19" s="35" t="s">
        <v>56</v>
      </c>
      <c r="E19" s="39" t="s">
        <v>5</v>
      </c>
    </row>
    <row r="20" spans="1:5" ht="12.75">
      <c r="A20" s="35" t="s">
        <v>57</v>
      </c>
      <c r="E20" s="40" t="s">
        <v>4764</v>
      </c>
    </row>
    <row r="21" spans="1:5" ht="63.75">
      <c r="A21" t="s">
        <v>58</v>
      </c>
      <c r="E21" s="39" t="s">
        <v>1074</v>
      </c>
    </row>
    <row r="22" spans="1:16" ht="12.75">
      <c r="A22" t="s">
        <v>50</v>
      </c>
      <c s="34" t="s">
        <v>65</v>
      </c>
      <c s="34" t="s">
        <v>1707</v>
      </c>
      <c s="35" t="s">
        <v>5</v>
      </c>
      <c s="6" t="s">
        <v>1708</v>
      </c>
      <c s="36" t="s">
        <v>63</v>
      </c>
      <c s="37">
        <v>47.05</v>
      </c>
      <c s="36">
        <v>0</v>
      </c>
      <c s="36">
        <f>ROUND(G22*H22,6)</f>
      </c>
      <c r="L22" s="38">
        <v>0</v>
      </c>
      <c s="32">
        <f>ROUND(ROUND(L22,2)*ROUND(G22,3),2)</f>
      </c>
      <c s="36" t="s">
        <v>970</v>
      </c>
      <c>
        <f>(M22*21)/100</f>
      </c>
      <c t="s">
        <v>28</v>
      </c>
    </row>
    <row r="23" spans="1:5" ht="12.75">
      <c r="A23" s="35" t="s">
        <v>56</v>
      </c>
      <c r="E23" s="39" t="s">
        <v>5</v>
      </c>
    </row>
    <row r="24" spans="1:5" ht="51">
      <c r="A24" s="35" t="s">
        <v>57</v>
      </c>
      <c r="E24" s="40" t="s">
        <v>4765</v>
      </c>
    </row>
    <row r="25" spans="1:5" ht="318.75">
      <c r="A25" t="s">
        <v>58</v>
      </c>
      <c r="E25" s="39" t="s">
        <v>4631</v>
      </c>
    </row>
    <row r="26" spans="1:16" ht="12.75">
      <c r="A26" t="s">
        <v>50</v>
      </c>
      <c s="34" t="s">
        <v>72</v>
      </c>
      <c s="34" t="s">
        <v>794</v>
      </c>
      <c s="35" t="s">
        <v>5</v>
      </c>
      <c s="6" t="s">
        <v>795</v>
      </c>
      <c s="36" t="s">
        <v>63</v>
      </c>
      <c s="37">
        <v>198.275</v>
      </c>
      <c s="36">
        <v>0</v>
      </c>
      <c s="36">
        <f>ROUND(G26*H26,6)</f>
      </c>
      <c r="L26" s="38">
        <v>0</v>
      </c>
      <c s="32">
        <f>ROUND(ROUND(L26,2)*ROUND(G26,3),2)</f>
      </c>
      <c s="36" t="s">
        <v>970</v>
      </c>
      <c>
        <f>(M26*21)/100</f>
      </c>
      <c t="s">
        <v>28</v>
      </c>
    </row>
    <row r="27" spans="1:5" ht="12.75">
      <c r="A27" s="35" t="s">
        <v>56</v>
      </c>
      <c r="E27" s="39" t="s">
        <v>5</v>
      </c>
    </row>
    <row r="28" spans="1:5" ht="38.25">
      <c r="A28" s="35" t="s">
        <v>57</v>
      </c>
      <c r="E28" s="40" t="s">
        <v>4766</v>
      </c>
    </row>
    <row r="29" spans="1:5" ht="318.75">
      <c r="A29" t="s">
        <v>58</v>
      </c>
      <c r="E29" s="39" t="s">
        <v>4631</v>
      </c>
    </row>
    <row r="30" spans="1:16" ht="12.75">
      <c r="A30" t="s">
        <v>50</v>
      </c>
      <c s="34" t="s">
        <v>27</v>
      </c>
      <c s="34" t="s">
        <v>4767</v>
      </c>
      <c s="35" t="s">
        <v>5</v>
      </c>
      <c s="6" t="s">
        <v>4768</v>
      </c>
      <c s="36" t="s">
        <v>79</v>
      </c>
      <c s="37">
        <v>9</v>
      </c>
      <c s="36">
        <v>0</v>
      </c>
      <c s="36">
        <f>ROUND(G30*H30,6)</f>
      </c>
      <c r="L30" s="38">
        <v>0</v>
      </c>
      <c s="32">
        <f>ROUND(ROUND(L30,2)*ROUND(G30,3),2)</f>
      </c>
      <c s="36" t="s">
        <v>970</v>
      </c>
      <c>
        <f>(M30*21)/100</f>
      </c>
      <c t="s">
        <v>28</v>
      </c>
    </row>
    <row r="31" spans="1:5" ht="12.75">
      <c r="A31" s="35" t="s">
        <v>56</v>
      </c>
      <c r="E31" s="39" t="s">
        <v>5</v>
      </c>
    </row>
    <row r="32" spans="1:5" ht="12.75">
      <c r="A32" s="35" t="s">
        <v>57</v>
      </c>
      <c r="E32" s="40" t="s">
        <v>5</v>
      </c>
    </row>
    <row r="33" spans="1:5" ht="25.5">
      <c r="A33" t="s">
        <v>58</v>
      </c>
      <c r="E33" s="39" t="s">
        <v>620</v>
      </c>
    </row>
    <row r="34" spans="1:16" ht="12.75">
      <c r="A34" t="s">
        <v>50</v>
      </c>
      <c s="34" t="s">
        <v>70</v>
      </c>
      <c s="34" t="s">
        <v>61</v>
      </c>
      <c s="35" t="s">
        <v>5</v>
      </c>
      <c s="6" t="s">
        <v>62</v>
      </c>
      <c s="36" t="s">
        <v>63</v>
      </c>
      <c s="37">
        <v>130.981</v>
      </c>
      <c s="36">
        <v>0</v>
      </c>
      <c s="36">
        <f>ROUND(G34*H34,6)</f>
      </c>
      <c r="L34" s="38">
        <v>0</v>
      </c>
      <c s="32">
        <f>ROUND(ROUND(L34,2)*ROUND(G34,3),2)</f>
      </c>
      <c s="36" t="s">
        <v>970</v>
      </c>
      <c>
        <f>(M34*21)/100</f>
      </c>
      <c t="s">
        <v>28</v>
      </c>
    </row>
    <row r="35" spans="1:5" ht="12.75">
      <c r="A35" s="35" t="s">
        <v>56</v>
      </c>
      <c r="E35" s="39" t="s">
        <v>5</v>
      </c>
    </row>
    <row r="36" spans="1:5" ht="12.75">
      <c r="A36" s="35" t="s">
        <v>57</v>
      </c>
      <c r="E36" s="40" t="s">
        <v>4769</v>
      </c>
    </row>
    <row r="37" spans="1:5" ht="229.5">
      <c r="A37" t="s">
        <v>58</v>
      </c>
      <c r="E37" s="39" t="s">
        <v>1611</v>
      </c>
    </row>
    <row r="38" spans="1:16" ht="12.75">
      <c r="A38" t="s">
        <v>50</v>
      </c>
      <c s="34" t="s">
        <v>83</v>
      </c>
      <c s="34" t="s">
        <v>799</v>
      </c>
      <c s="35" t="s">
        <v>5</v>
      </c>
      <c s="6" t="s">
        <v>800</v>
      </c>
      <c s="36" t="s">
        <v>63</v>
      </c>
      <c s="37">
        <v>47.52</v>
      </c>
      <c s="36">
        <v>0</v>
      </c>
      <c s="36">
        <f>ROUND(G38*H38,6)</f>
      </c>
      <c r="L38" s="38">
        <v>0</v>
      </c>
      <c s="32">
        <f>ROUND(ROUND(L38,2)*ROUND(G38,3),2)</f>
      </c>
      <c s="36" t="s">
        <v>970</v>
      </c>
      <c>
        <f>(M38*21)/100</f>
      </c>
      <c t="s">
        <v>28</v>
      </c>
    </row>
    <row r="39" spans="1:5" ht="12.75">
      <c r="A39" s="35" t="s">
        <v>56</v>
      </c>
      <c r="E39" s="39" t="s">
        <v>5</v>
      </c>
    </row>
    <row r="40" spans="1:5" ht="12.75">
      <c r="A40" s="35" t="s">
        <v>57</v>
      </c>
      <c r="E40" s="40" t="s">
        <v>4770</v>
      </c>
    </row>
    <row r="41" spans="1:5" ht="229.5">
      <c r="A41" t="s">
        <v>58</v>
      </c>
      <c r="E41" s="39" t="s">
        <v>4262</v>
      </c>
    </row>
    <row r="42" spans="1:16" ht="12.75">
      <c r="A42" t="s">
        <v>50</v>
      </c>
      <c s="34" t="s">
        <v>87</v>
      </c>
      <c s="34" t="s">
        <v>3703</v>
      </c>
      <c s="35" t="s">
        <v>5</v>
      </c>
      <c s="6" t="s">
        <v>3704</v>
      </c>
      <c s="36" t="s">
        <v>63</v>
      </c>
      <c s="37">
        <v>35.64</v>
      </c>
      <c s="36">
        <v>0</v>
      </c>
      <c s="36">
        <f>ROUND(G42*H42,6)</f>
      </c>
      <c r="L42" s="38">
        <v>0</v>
      </c>
      <c s="32">
        <f>ROUND(ROUND(L42,2)*ROUND(G42,3),2)</f>
      </c>
      <c s="36" t="s">
        <v>970</v>
      </c>
      <c>
        <f>(M42*21)/100</f>
      </c>
      <c t="s">
        <v>28</v>
      </c>
    </row>
    <row r="43" spans="1:5" ht="12.75">
      <c r="A43" s="35" t="s">
        <v>56</v>
      </c>
      <c r="E43" s="39" t="s">
        <v>5</v>
      </c>
    </row>
    <row r="44" spans="1:5" ht="12.75">
      <c r="A44" s="35" t="s">
        <v>57</v>
      </c>
      <c r="E44" s="40" t="s">
        <v>4771</v>
      </c>
    </row>
    <row r="45" spans="1:5" ht="293.25">
      <c r="A45" t="s">
        <v>58</v>
      </c>
      <c r="E45" s="39" t="s">
        <v>4636</v>
      </c>
    </row>
    <row r="46" spans="1:13" ht="12.75">
      <c r="A46" t="s">
        <v>47</v>
      </c>
      <c r="C46" s="31" t="s">
        <v>65</v>
      </c>
      <c r="E46" s="33" t="s">
        <v>3308</v>
      </c>
      <c r="J46" s="32">
        <f>0</f>
      </c>
      <c s="32">
        <f>0</f>
      </c>
      <c s="32">
        <f>0+L47+L51+L55</f>
      </c>
      <c s="32">
        <f>0+M47+M51+M55</f>
      </c>
    </row>
    <row r="47" spans="1:16" ht="12.75">
      <c r="A47" t="s">
        <v>50</v>
      </c>
      <c s="34" t="s">
        <v>91</v>
      </c>
      <c s="34" t="s">
        <v>3309</v>
      </c>
      <c s="35" t="s">
        <v>5</v>
      </c>
      <c s="6" t="s">
        <v>3310</v>
      </c>
      <c s="36" t="s">
        <v>63</v>
      </c>
      <c s="37">
        <v>0.334</v>
      </c>
      <c s="36">
        <v>0</v>
      </c>
      <c s="36">
        <f>ROUND(G47*H47,6)</f>
      </c>
      <c r="L47" s="38">
        <v>0</v>
      </c>
      <c s="32">
        <f>ROUND(ROUND(L47,2)*ROUND(G47,3),2)</f>
      </c>
      <c s="36" t="s">
        <v>970</v>
      </c>
      <c>
        <f>(M47*21)/100</f>
      </c>
      <c t="s">
        <v>28</v>
      </c>
    </row>
    <row r="48" spans="1:5" ht="12.75">
      <c r="A48" s="35" t="s">
        <v>56</v>
      </c>
      <c r="E48" s="39" t="s">
        <v>5</v>
      </c>
    </row>
    <row r="49" spans="1:5" ht="12.75">
      <c r="A49" s="35" t="s">
        <v>57</v>
      </c>
      <c r="E49" s="40" t="s">
        <v>4772</v>
      </c>
    </row>
    <row r="50" spans="1:5" ht="369.75">
      <c r="A50" t="s">
        <v>58</v>
      </c>
      <c r="E50" s="39" t="s">
        <v>3981</v>
      </c>
    </row>
    <row r="51" spans="1:16" ht="12.75">
      <c r="A51" t="s">
        <v>50</v>
      </c>
      <c s="34" t="s">
        <v>95</v>
      </c>
      <c s="34" t="s">
        <v>3874</v>
      </c>
      <c s="35" t="s">
        <v>5</v>
      </c>
      <c s="6" t="s">
        <v>3875</v>
      </c>
      <c s="36" t="s">
        <v>63</v>
      </c>
      <c s="37">
        <v>0.81</v>
      </c>
      <c s="36">
        <v>0</v>
      </c>
      <c s="36">
        <f>ROUND(G51*H51,6)</f>
      </c>
      <c r="L51" s="38">
        <v>0</v>
      </c>
      <c s="32">
        <f>ROUND(ROUND(L51,2)*ROUND(G51,3),2)</f>
      </c>
      <c s="36" t="s">
        <v>970</v>
      </c>
      <c>
        <f>(M51*21)/100</f>
      </c>
      <c t="s">
        <v>28</v>
      </c>
    </row>
    <row r="52" spans="1:5" ht="12.75">
      <c r="A52" s="35" t="s">
        <v>56</v>
      </c>
      <c r="E52" s="39" t="s">
        <v>5</v>
      </c>
    </row>
    <row r="53" spans="1:5" ht="38.25">
      <c r="A53" s="35" t="s">
        <v>57</v>
      </c>
      <c r="E53" s="40" t="s">
        <v>4773</v>
      </c>
    </row>
    <row r="54" spans="1:5" ht="369.75">
      <c r="A54" t="s">
        <v>58</v>
      </c>
      <c r="E54" s="39" t="s">
        <v>3981</v>
      </c>
    </row>
    <row r="55" spans="1:16" ht="12.75">
      <c r="A55" t="s">
        <v>50</v>
      </c>
      <c s="34" t="s">
        <v>99</v>
      </c>
      <c s="34" t="s">
        <v>4644</v>
      </c>
      <c s="35" t="s">
        <v>5</v>
      </c>
      <c s="6" t="s">
        <v>4645</v>
      </c>
      <c s="36" t="s">
        <v>63</v>
      </c>
      <c s="37">
        <v>12.93</v>
      </c>
      <c s="36">
        <v>0</v>
      </c>
      <c s="36">
        <f>ROUND(G55*H55,6)</f>
      </c>
      <c r="L55" s="38">
        <v>0</v>
      </c>
      <c s="32">
        <f>ROUND(ROUND(L55,2)*ROUND(G55,3),2)</f>
      </c>
      <c s="36" t="s">
        <v>970</v>
      </c>
      <c>
        <f>(M55*21)/100</f>
      </c>
      <c t="s">
        <v>28</v>
      </c>
    </row>
    <row r="56" spans="1:5" ht="12.75">
      <c r="A56" s="35" t="s">
        <v>56</v>
      </c>
      <c r="E56" s="39" t="s">
        <v>5</v>
      </c>
    </row>
    <row r="57" spans="1:5" ht="38.25">
      <c r="A57" s="35" t="s">
        <v>57</v>
      </c>
      <c r="E57" s="40" t="s">
        <v>4774</v>
      </c>
    </row>
    <row r="58" spans="1:5" ht="38.25">
      <c r="A58" t="s">
        <v>58</v>
      </c>
      <c r="E58" s="39" t="s">
        <v>3511</v>
      </c>
    </row>
    <row r="59" spans="1:13" ht="12.75">
      <c r="A59" t="s">
        <v>47</v>
      </c>
      <c r="C59" s="31" t="s">
        <v>72</v>
      </c>
      <c r="E59" s="33" t="s">
        <v>2716</v>
      </c>
      <c r="J59" s="32">
        <f>0</f>
      </c>
      <c s="32">
        <f>0</f>
      </c>
      <c s="32">
        <f>0+L60</f>
      </c>
      <c s="32">
        <f>0+M60</f>
      </c>
    </row>
    <row r="60" spans="1:16" ht="12.75">
      <c r="A60" t="s">
        <v>50</v>
      </c>
      <c s="34" t="s">
        <v>103</v>
      </c>
      <c s="34" t="s">
        <v>4775</v>
      </c>
      <c s="35" t="s">
        <v>5</v>
      </c>
      <c s="6" t="s">
        <v>4776</v>
      </c>
      <c s="36" t="s">
        <v>68</v>
      </c>
      <c s="37">
        <v>39.6</v>
      </c>
      <c s="36">
        <v>0</v>
      </c>
      <c s="36">
        <f>ROUND(G60*H60,6)</f>
      </c>
      <c r="L60" s="38">
        <v>0</v>
      </c>
      <c s="32">
        <f>ROUND(ROUND(L60,2)*ROUND(G60,3),2)</f>
      </c>
      <c s="36" t="s">
        <v>970</v>
      </c>
      <c>
        <f>(M60*21)/100</f>
      </c>
      <c t="s">
        <v>28</v>
      </c>
    </row>
    <row r="61" spans="1:5" ht="12.75">
      <c r="A61" s="35" t="s">
        <v>56</v>
      </c>
      <c r="E61" s="39" t="s">
        <v>5</v>
      </c>
    </row>
    <row r="62" spans="1:5" ht="12.75">
      <c r="A62" s="35" t="s">
        <v>57</v>
      </c>
      <c r="E62" s="40" t="s">
        <v>4777</v>
      </c>
    </row>
    <row r="63" spans="1:5" ht="76.5">
      <c r="A63" t="s">
        <v>58</v>
      </c>
      <c r="E63" s="39" t="s">
        <v>4687</v>
      </c>
    </row>
    <row r="64" spans="1:13" ht="12.75">
      <c r="A64" t="s">
        <v>47</v>
      </c>
      <c r="C64" s="31" t="s">
        <v>70</v>
      </c>
      <c r="E64" s="33" t="s">
        <v>71</v>
      </c>
      <c r="J64" s="32">
        <f>0</f>
      </c>
      <c s="32">
        <f>0</f>
      </c>
      <c s="32">
        <f>0+L65</f>
      </c>
      <c s="32">
        <f>0+M65</f>
      </c>
    </row>
    <row r="65" spans="1:16" ht="12.75">
      <c r="A65" t="s">
        <v>50</v>
      </c>
      <c s="34" t="s">
        <v>107</v>
      </c>
      <c s="34" t="s">
        <v>2569</v>
      </c>
      <c s="35" t="s">
        <v>5</v>
      </c>
      <c s="6" t="s">
        <v>2570</v>
      </c>
      <c s="36" t="s">
        <v>75</v>
      </c>
      <c s="37">
        <v>4</v>
      </c>
      <c s="36">
        <v>0</v>
      </c>
      <c s="36">
        <f>ROUND(G65*H65,6)</f>
      </c>
      <c r="L65" s="38">
        <v>0</v>
      </c>
      <c s="32">
        <f>ROUND(ROUND(L65,2)*ROUND(G65,3),2)</f>
      </c>
      <c s="36" t="s">
        <v>970</v>
      </c>
      <c>
        <f>(M65*21)/100</f>
      </c>
      <c t="s">
        <v>28</v>
      </c>
    </row>
    <row r="66" spans="1:5" ht="12.75">
      <c r="A66" s="35" t="s">
        <v>56</v>
      </c>
      <c r="E66" s="39" t="s">
        <v>5</v>
      </c>
    </row>
    <row r="67" spans="1:5" ht="12.75">
      <c r="A67" s="35" t="s">
        <v>57</v>
      </c>
      <c r="E67" s="40" t="s">
        <v>5</v>
      </c>
    </row>
    <row r="68" spans="1:5" ht="76.5">
      <c r="A68" t="s">
        <v>58</v>
      </c>
      <c r="E68" s="39" t="s">
        <v>4690</v>
      </c>
    </row>
    <row r="69" spans="1:13" ht="12.75">
      <c r="A69" t="s">
        <v>47</v>
      </c>
      <c r="C69" s="31" t="s">
        <v>83</v>
      </c>
      <c r="E69" s="33" t="s">
        <v>2571</v>
      </c>
      <c r="J69" s="32">
        <f>0</f>
      </c>
      <c s="32">
        <f>0</f>
      </c>
      <c s="32">
        <f>0+L70+L74+L78+L82+L86+L90+L94+L98+L102+L106+L110+L114+L118</f>
      </c>
      <c s="32">
        <f>0+M70+M74+M78+M82+M86+M90+M94+M98+M102+M106+M110+M114+M118</f>
      </c>
    </row>
    <row r="70" spans="1:16" ht="12.75">
      <c r="A70" t="s">
        <v>50</v>
      </c>
      <c s="34" t="s">
        <v>112</v>
      </c>
      <c s="34" t="s">
        <v>4778</v>
      </c>
      <c s="35" t="s">
        <v>5</v>
      </c>
      <c s="6" t="s">
        <v>4779</v>
      </c>
      <c s="36" t="s">
        <v>79</v>
      </c>
      <c s="37">
        <v>116.5</v>
      </c>
      <c s="36">
        <v>0</v>
      </c>
      <c s="36">
        <f>ROUND(G70*H70,6)</f>
      </c>
      <c r="L70" s="38">
        <v>0</v>
      </c>
      <c s="32">
        <f>ROUND(ROUND(L70,2)*ROUND(G70,3),2)</f>
      </c>
      <c s="36" t="s">
        <v>970</v>
      </c>
      <c>
        <f>(M70*21)/100</f>
      </c>
      <c t="s">
        <v>28</v>
      </c>
    </row>
    <row r="71" spans="1:5" ht="12.75">
      <c r="A71" s="35" t="s">
        <v>56</v>
      </c>
      <c r="E71" s="39" t="s">
        <v>5</v>
      </c>
    </row>
    <row r="72" spans="1:5" ht="12.75">
      <c r="A72" s="35" t="s">
        <v>57</v>
      </c>
      <c r="E72" s="40" t="s">
        <v>4780</v>
      </c>
    </row>
    <row r="73" spans="1:5" ht="255">
      <c r="A73" t="s">
        <v>58</v>
      </c>
      <c r="E73" s="39" t="s">
        <v>4695</v>
      </c>
    </row>
    <row r="74" spans="1:16" ht="12.75">
      <c r="A74" t="s">
        <v>50</v>
      </c>
      <c s="34" t="s">
        <v>116</v>
      </c>
      <c s="34" t="s">
        <v>4781</v>
      </c>
      <c s="35" t="s">
        <v>5</v>
      </c>
      <c s="6" t="s">
        <v>4782</v>
      </c>
      <c s="36" t="s">
        <v>79</v>
      </c>
      <c s="37">
        <v>9</v>
      </c>
      <c s="36">
        <v>0</v>
      </c>
      <c s="36">
        <f>ROUND(G74*H74,6)</f>
      </c>
      <c r="L74" s="38">
        <v>0</v>
      </c>
      <c s="32">
        <f>ROUND(ROUND(L74,2)*ROUND(G74,3),2)</f>
      </c>
      <c s="36" t="s">
        <v>970</v>
      </c>
      <c>
        <f>(M74*21)/100</f>
      </c>
      <c t="s">
        <v>28</v>
      </c>
    </row>
    <row r="75" spans="1:5" ht="12.75">
      <c r="A75" s="35" t="s">
        <v>56</v>
      </c>
      <c r="E75" s="39" t="s">
        <v>5</v>
      </c>
    </row>
    <row r="76" spans="1:5" ht="12.75">
      <c r="A76" s="35" t="s">
        <v>57</v>
      </c>
      <c r="E76" s="40" t="s">
        <v>5</v>
      </c>
    </row>
    <row r="77" spans="1:5" ht="51">
      <c r="A77" t="s">
        <v>58</v>
      </c>
      <c r="E77" s="39" t="s">
        <v>4578</v>
      </c>
    </row>
    <row r="78" spans="1:16" ht="12.75">
      <c r="A78" t="s">
        <v>50</v>
      </c>
      <c s="34" t="s">
        <v>119</v>
      </c>
      <c s="34" t="s">
        <v>4783</v>
      </c>
      <c s="35" t="s">
        <v>5</v>
      </c>
      <c s="6" t="s">
        <v>4784</v>
      </c>
      <c s="36" t="s">
        <v>75</v>
      </c>
      <c s="37">
        <v>1</v>
      </c>
      <c s="36">
        <v>0</v>
      </c>
      <c s="36">
        <f>ROUND(G78*H78,6)</f>
      </c>
      <c r="L78" s="38">
        <v>0</v>
      </c>
      <c s="32">
        <f>ROUND(ROUND(L78,2)*ROUND(G78,3),2)</f>
      </c>
      <c s="36" t="s">
        <v>970</v>
      </c>
      <c>
        <f>(M78*21)/100</f>
      </c>
      <c t="s">
        <v>28</v>
      </c>
    </row>
    <row r="79" spans="1:5" ht="12.75">
      <c r="A79" s="35" t="s">
        <v>56</v>
      </c>
      <c r="E79" s="39" t="s">
        <v>5</v>
      </c>
    </row>
    <row r="80" spans="1:5" ht="12.75">
      <c r="A80" s="35" t="s">
        <v>57</v>
      </c>
      <c r="E80" s="40" t="s">
        <v>5</v>
      </c>
    </row>
    <row r="81" spans="1:5" ht="25.5">
      <c r="A81" t="s">
        <v>58</v>
      </c>
      <c r="E81" s="39" t="s">
        <v>4700</v>
      </c>
    </row>
    <row r="82" spans="1:16" ht="12.75">
      <c r="A82" t="s">
        <v>50</v>
      </c>
      <c s="34" t="s">
        <v>122</v>
      </c>
      <c s="34" t="s">
        <v>4785</v>
      </c>
      <c s="35" t="s">
        <v>5</v>
      </c>
      <c s="6" t="s">
        <v>4786</v>
      </c>
      <c s="36" t="s">
        <v>75</v>
      </c>
      <c s="37">
        <v>1</v>
      </c>
      <c s="36">
        <v>0</v>
      </c>
      <c s="36">
        <f>ROUND(G82*H82,6)</f>
      </c>
      <c r="L82" s="38">
        <v>0</v>
      </c>
      <c s="32">
        <f>ROUND(ROUND(L82,2)*ROUND(G82,3),2)</f>
      </c>
      <c s="36" t="s">
        <v>970</v>
      </c>
      <c>
        <f>(M82*21)/100</f>
      </c>
      <c t="s">
        <v>28</v>
      </c>
    </row>
    <row r="83" spans="1:5" ht="12.75">
      <c r="A83" s="35" t="s">
        <v>56</v>
      </c>
      <c r="E83" s="39" t="s">
        <v>5</v>
      </c>
    </row>
    <row r="84" spans="1:5" ht="12.75">
      <c r="A84" s="35" t="s">
        <v>57</v>
      </c>
      <c r="E84" s="40" t="s">
        <v>5</v>
      </c>
    </row>
    <row r="85" spans="1:5" ht="25.5">
      <c r="A85" t="s">
        <v>58</v>
      </c>
      <c r="E85" s="39" t="s">
        <v>4700</v>
      </c>
    </row>
    <row r="86" spans="1:16" ht="12.75">
      <c r="A86" t="s">
        <v>50</v>
      </c>
      <c s="34" t="s">
        <v>126</v>
      </c>
      <c s="34" t="s">
        <v>4787</v>
      </c>
      <c s="35" t="s">
        <v>5</v>
      </c>
      <c s="6" t="s">
        <v>4788</v>
      </c>
      <c s="36" t="s">
        <v>75</v>
      </c>
      <c s="37">
        <v>1</v>
      </c>
      <c s="36">
        <v>0</v>
      </c>
      <c s="36">
        <f>ROUND(G86*H86,6)</f>
      </c>
      <c r="L86" s="38">
        <v>0</v>
      </c>
      <c s="32">
        <f>ROUND(ROUND(L86,2)*ROUND(G86,3),2)</f>
      </c>
      <c s="36" t="s">
        <v>970</v>
      </c>
      <c>
        <f>(M86*21)/100</f>
      </c>
      <c t="s">
        <v>28</v>
      </c>
    </row>
    <row r="87" spans="1:5" ht="12.75">
      <c r="A87" s="35" t="s">
        <v>56</v>
      </c>
      <c r="E87" s="39" t="s">
        <v>5</v>
      </c>
    </row>
    <row r="88" spans="1:5" ht="12.75">
      <c r="A88" s="35" t="s">
        <v>57</v>
      </c>
      <c r="E88" s="40" t="s">
        <v>5</v>
      </c>
    </row>
    <row r="89" spans="1:5" ht="25.5">
      <c r="A89" t="s">
        <v>58</v>
      </c>
      <c r="E89" s="39" t="s">
        <v>4700</v>
      </c>
    </row>
    <row r="90" spans="1:16" ht="12.75">
      <c r="A90" t="s">
        <v>50</v>
      </c>
      <c s="34" t="s">
        <v>129</v>
      </c>
      <c s="34" t="s">
        <v>4710</v>
      </c>
      <c s="35" t="s">
        <v>5</v>
      </c>
      <c s="6" t="s">
        <v>4711</v>
      </c>
      <c s="36" t="s">
        <v>79</v>
      </c>
      <c s="37">
        <v>116.5</v>
      </c>
      <c s="36">
        <v>0</v>
      </c>
      <c s="36">
        <f>ROUND(G90*H90,6)</f>
      </c>
      <c r="L90" s="38">
        <v>0</v>
      </c>
      <c s="32">
        <f>ROUND(ROUND(L90,2)*ROUND(G90,3),2)</f>
      </c>
      <c s="36" t="s">
        <v>970</v>
      </c>
      <c>
        <f>(M90*21)/100</f>
      </c>
      <c t="s">
        <v>28</v>
      </c>
    </row>
    <row r="91" spans="1:5" ht="12.75">
      <c r="A91" s="35" t="s">
        <v>56</v>
      </c>
      <c r="E91" s="39" t="s">
        <v>5</v>
      </c>
    </row>
    <row r="92" spans="1:5" ht="12.75">
      <c r="A92" s="35" t="s">
        <v>57</v>
      </c>
      <c r="E92" s="40" t="s">
        <v>4780</v>
      </c>
    </row>
    <row r="93" spans="1:5" ht="51">
      <c r="A93" t="s">
        <v>58</v>
      </c>
      <c r="E93" s="39" t="s">
        <v>4712</v>
      </c>
    </row>
    <row r="94" spans="1:16" ht="12.75">
      <c r="A94" t="s">
        <v>50</v>
      </c>
      <c s="34" t="s">
        <v>134</v>
      </c>
      <c s="34" t="s">
        <v>4713</v>
      </c>
      <c s="35" t="s">
        <v>5</v>
      </c>
      <c s="6" t="s">
        <v>4714</v>
      </c>
      <c s="36" t="s">
        <v>79</v>
      </c>
      <c s="37">
        <v>116.5</v>
      </c>
      <c s="36">
        <v>0</v>
      </c>
      <c s="36">
        <f>ROUND(G94*H94,6)</f>
      </c>
      <c r="L94" s="38">
        <v>0</v>
      </c>
      <c s="32">
        <f>ROUND(ROUND(L94,2)*ROUND(G94,3),2)</f>
      </c>
      <c s="36" t="s">
        <v>970</v>
      </c>
      <c>
        <f>(M94*21)/100</f>
      </c>
      <c t="s">
        <v>28</v>
      </c>
    </row>
    <row r="95" spans="1:5" ht="12.75">
      <c r="A95" s="35" t="s">
        <v>56</v>
      </c>
      <c r="E95" s="39" t="s">
        <v>5</v>
      </c>
    </row>
    <row r="96" spans="1:5" ht="12.75">
      <c r="A96" s="35" t="s">
        <v>57</v>
      </c>
      <c r="E96" s="40" t="s">
        <v>5</v>
      </c>
    </row>
    <row r="97" spans="1:5" ht="38.25">
      <c r="A97" t="s">
        <v>58</v>
      </c>
      <c r="E97" s="39" t="s">
        <v>4413</v>
      </c>
    </row>
    <row r="98" spans="1:16" ht="12.75">
      <c r="A98" t="s">
        <v>50</v>
      </c>
      <c s="34" t="s">
        <v>137</v>
      </c>
      <c s="34" t="s">
        <v>4789</v>
      </c>
      <c s="35" t="s">
        <v>5</v>
      </c>
      <c s="6" t="s">
        <v>4790</v>
      </c>
      <c s="36" t="s">
        <v>79</v>
      </c>
      <c s="37">
        <v>116.5</v>
      </c>
      <c s="36">
        <v>0</v>
      </c>
      <c s="36">
        <f>ROUND(G98*H98,6)</f>
      </c>
      <c r="L98" s="38">
        <v>0</v>
      </c>
      <c s="32">
        <f>ROUND(ROUND(L98,2)*ROUND(G98,3),2)</f>
      </c>
      <c s="36" t="s">
        <v>970</v>
      </c>
      <c>
        <f>(M98*21)/100</f>
      </c>
      <c t="s">
        <v>28</v>
      </c>
    </row>
    <row r="99" spans="1:5" ht="12.75">
      <c r="A99" s="35" t="s">
        <v>56</v>
      </c>
      <c r="E99" s="39" t="s">
        <v>5</v>
      </c>
    </row>
    <row r="100" spans="1:5" ht="12.75">
      <c r="A100" s="35" t="s">
        <v>57</v>
      </c>
      <c r="E100" s="40" t="s">
        <v>5</v>
      </c>
    </row>
    <row r="101" spans="1:5" ht="51">
      <c r="A101" t="s">
        <v>58</v>
      </c>
      <c r="E101" s="39" t="s">
        <v>4659</v>
      </c>
    </row>
    <row r="102" spans="1:16" ht="12.75">
      <c r="A102" t="s">
        <v>50</v>
      </c>
      <c s="34" t="s">
        <v>140</v>
      </c>
      <c s="34" t="s">
        <v>4791</v>
      </c>
      <c s="35" t="s">
        <v>5</v>
      </c>
      <c s="6" t="s">
        <v>4792</v>
      </c>
      <c s="36" t="s">
        <v>79</v>
      </c>
      <c s="37">
        <v>116.5</v>
      </c>
      <c s="36">
        <v>0</v>
      </c>
      <c s="36">
        <f>ROUND(G102*H102,6)</f>
      </c>
      <c r="L102" s="38">
        <v>0</v>
      </c>
      <c s="32">
        <f>ROUND(ROUND(L102,2)*ROUND(G102,3),2)</f>
      </c>
      <c s="36" t="s">
        <v>970</v>
      </c>
      <c>
        <f>(M102*21)/100</f>
      </c>
      <c t="s">
        <v>28</v>
      </c>
    </row>
    <row r="103" spans="1:5" ht="12.75">
      <c r="A103" s="35" t="s">
        <v>56</v>
      </c>
      <c r="E103" s="39" t="s">
        <v>5</v>
      </c>
    </row>
    <row r="104" spans="1:5" ht="12.75">
      <c r="A104" s="35" t="s">
        <v>57</v>
      </c>
      <c r="E104" s="40" t="s">
        <v>5</v>
      </c>
    </row>
    <row r="105" spans="1:5" ht="25.5">
      <c r="A105" t="s">
        <v>58</v>
      </c>
      <c r="E105" s="39" t="s">
        <v>4721</v>
      </c>
    </row>
    <row r="106" spans="1:16" ht="12.75">
      <c r="A106" t="s">
        <v>50</v>
      </c>
      <c s="34" t="s">
        <v>143</v>
      </c>
      <c s="34" t="s">
        <v>4793</v>
      </c>
      <c s="35" t="s">
        <v>5</v>
      </c>
      <c s="6" t="s">
        <v>4794</v>
      </c>
      <c s="36" t="s">
        <v>75</v>
      </c>
      <c s="37">
        <v>1</v>
      </c>
      <c s="36">
        <v>0</v>
      </c>
      <c s="36">
        <f>ROUND(G106*H106,6)</f>
      </c>
      <c r="L106" s="38">
        <v>0</v>
      </c>
      <c s="32">
        <f>ROUND(ROUND(L106,2)*ROUND(G106,3),2)</f>
      </c>
      <c s="36" t="s">
        <v>970</v>
      </c>
      <c>
        <f>(M106*21)/100</f>
      </c>
      <c t="s">
        <v>28</v>
      </c>
    </row>
    <row r="107" spans="1:5" ht="12.75">
      <c r="A107" s="35" t="s">
        <v>56</v>
      </c>
      <c r="E107" s="39" t="s">
        <v>5</v>
      </c>
    </row>
    <row r="108" spans="1:5" ht="12.75">
      <c r="A108" s="35" t="s">
        <v>57</v>
      </c>
      <c r="E108" s="40" t="s">
        <v>5</v>
      </c>
    </row>
    <row r="109" spans="1:5" ht="12.75">
      <c r="A109" t="s">
        <v>58</v>
      </c>
      <c r="E109" s="39" t="s">
        <v>4795</v>
      </c>
    </row>
    <row r="110" spans="1:16" ht="12.75">
      <c r="A110" t="s">
        <v>50</v>
      </c>
      <c s="34" t="s">
        <v>147</v>
      </c>
      <c s="34" t="s">
        <v>4796</v>
      </c>
      <c s="35" t="s">
        <v>5</v>
      </c>
      <c s="6" t="s">
        <v>4797</v>
      </c>
      <c s="36" t="s">
        <v>75</v>
      </c>
      <c s="37">
        <v>1</v>
      </c>
      <c s="36">
        <v>0</v>
      </c>
      <c s="36">
        <f>ROUND(G110*H110,6)</f>
      </c>
      <c r="L110" s="38">
        <v>0</v>
      </c>
      <c s="32">
        <f>ROUND(ROUND(L110,2)*ROUND(G110,3),2)</f>
      </c>
      <c s="36" t="s">
        <v>970</v>
      </c>
      <c>
        <f>(M110*21)/100</f>
      </c>
      <c t="s">
        <v>28</v>
      </c>
    </row>
    <row r="111" spans="1:5" ht="12.75">
      <c r="A111" s="35" t="s">
        <v>56</v>
      </c>
      <c r="E111" s="39" t="s">
        <v>5</v>
      </c>
    </row>
    <row r="112" spans="1:5" ht="12.75">
      <c r="A112" s="35" t="s">
        <v>57</v>
      </c>
      <c r="E112" s="40" t="s">
        <v>5</v>
      </c>
    </row>
    <row r="113" spans="1:5" ht="25.5">
      <c r="A113" t="s">
        <v>58</v>
      </c>
      <c r="E113" s="39" t="s">
        <v>4700</v>
      </c>
    </row>
    <row r="114" spans="1:16" ht="12.75">
      <c r="A114" t="s">
        <v>50</v>
      </c>
      <c s="34" t="s">
        <v>151</v>
      </c>
      <c s="34" t="s">
        <v>4798</v>
      </c>
      <c s="35" t="s">
        <v>5</v>
      </c>
      <c s="6" t="s">
        <v>4799</v>
      </c>
      <c s="36" t="s">
        <v>75</v>
      </c>
      <c s="37">
        <v>1</v>
      </c>
      <c s="36">
        <v>0</v>
      </c>
      <c s="36">
        <f>ROUND(G114*H114,6)</f>
      </c>
      <c r="L114" s="38">
        <v>0</v>
      </c>
      <c s="32">
        <f>ROUND(ROUND(L114,2)*ROUND(G114,3),2)</f>
      </c>
      <c s="36" t="s">
        <v>970</v>
      </c>
      <c>
        <f>(M114*21)/100</f>
      </c>
      <c t="s">
        <v>28</v>
      </c>
    </row>
    <row r="115" spans="1:5" ht="12.75">
      <c r="A115" s="35" t="s">
        <v>56</v>
      </c>
      <c r="E115" s="39" t="s">
        <v>5</v>
      </c>
    </row>
    <row r="116" spans="1:5" ht="12.75">
      <c r="A116" s="35" t="s">
        <v>57</v>
      </c>
      <c r="E116" s="40" t="s">
        <v>5</v>
      </c>
    </row>
    <row r="117" spans="1:5" ht="267.75">
      <c r="A117" t="s">
        <v>58</v>
      </c>
      <c r="E117" s="39" t="s">
        <v>4737</v>
      </c>
    </row>
    <row r="118" spans="1:16" ht="25.5">
      <c r="A118" t="s">
        <v>50</v>
      </c>
      <c s="34" t="s">
        <v>155</v>
      </c>
      <c s="34" t="s">
        <v>4740</v>
      </c>
      <c s="35" t="s">
        <v>5</v>
      </c>
      <c s="6" t="s">
        <v>4800</v>
      </c>
      <c s="36" t="s">
        <v>75</v>
      </c>
      <c s="37">
        <v>1</v>
      </c>
      <c s="36">
        <v>0</v>
      </c>
      <c s="36">
        <f>ROUND(G118*H118,6)</f>
      </c>
      <c r="L118" s="38">
        <v>0</v>
      </c>
      <c s="32">
        <f>ROUND(ROUND(L118,2)*ROUND(G118,3),2)</f>
      </c>
      <c s="36" t="s">
        <v>970</v>
      </c>
      <c>
        <f>(M118*21)/100</f>
      </c>
      <c t="s">
        <v>28</v>
      </c>
    </row>
    <row r="119" spans="1:5" ht="12.75">
      <c r="A119" s="35" t="s">
        <v>56</v>
      </c>
      <c r="E119" s="39" t="s">
        <v>4742</v>
      </c>
    </row>
    <row r="120" spans="1:5" ht="12.75">
      <c r="A120" s="35" t="s">
        <v>57</v>
      </c>
      <c r="E120" s="40" t="s">
        <v>5</v>
      </c>
    </row>
    <row r="121" spans="1:5" ht="409.5">
      <c r="A121" t="s">
        <v>58</v>
      </c>
      <c r="E121" s="39" t="s">
        <v>4743</v>
      </c>
    </row>
    <row r="122" spans="1:13" ht="12.75">
      <c r="A122" t="s">
        <v>47</v>
      </c>
      <c r="C122" s="31" t="s">
        <v>87</v>
      </c>
      <c r="E122" s="33" t="s">
        <v>1506</v>
      </c>
      <c r="J122" s="32">
        <f>0</f>
      </c>
      <c s="32">
        <f>0</f>
      </c>
      <c s="32">
        <f>0+L123+L127</f>
      </c>
      <c s="32">
        <f>0+M123+M127</f>
      </c>
    </row>
    <row r="123" spans="1:16" ht="12.75">
      <c r="A123" t="s">
        <v>50</v>
      </c>
      <c s="34" t="s">
        <v>158</v>
      </c>
      <c s="34" t="s">
        <v>4748</v>
      </c>
      <c s="35" t="s">
        <v>5</v>
      </c>
      <c s="6" t="s">
        <v>4749</v>
      </c>
      <c s="36" t="s">
        <v>75</v>
      </c>
      <c s="37">
        <v>1</v>
      </c>
      <c s="36">
        <v>0</v>
      </c>
      <c s="36">
        <f>ROUND(G123*H123,6)</f>
      </c>
      <c r="L123" s="38">
        <v>0</v>
      </c>
      <c s="32">
        <f>ROUND(ROUND(L123,2)*ROUND(G123,3),2)</f>
      </c>
      <c s="36" t="s">
        <v>970</v>
      </c>
      <c>
        <f>(M123*21)/100</f>
      </c>
      <c t="s">
        <v>28</v>
      </c>
    </row>
    <row r="124" spans="1:5" ht="12.75">
      <c r="A124" s="35" t="s">
        <v>56</v>
      </c>
      <c r="E124" s="39" t="s">
        <v>5</v>
      </c>
    </row>
    <row r="125" spans="1:5" ht="12.75">
      <c r="A125" s="35" t="s">
        <v>57</v>
      </c>
      <c r="E125" s="40" t="s">
        <v>5</v>
      </c>
    </row>
    <row r="126" spans="1:5" ht="38.25">
      <c r="A126" t="s">
        <v>58</v>
      </c>
      <c r="E126" s="39" t="s">
        <v>4413</v>
      </c>
    </row>
    <row r="127" spans="1:16" ht="12.75">
      <c r="A127" t="s">
        <v>50</v>
      </c>
      <c s="34" t="s">
        <v>162</v>
      </c>
      <c s="34" t="s">
        <v>4801</v>
      </c>
      <c s="35" t="s">
        <v>5</v>
      </c>
      <c s="6" t="s">
        <v>4802</v>
      </c>
      <c s="36" t="s">
        <v>79</v>
      </c>
      <c s="37">
        <v>85</v>
      </c>
      <c s="36">
        <v>0</v>
      </c>
      <c s="36">
        <f>ROUND(G127*H127,6)</f>
      </c>
      <c r="L127" s="38">
        <v>0</v>
      </c>
      <c s="32">
        <f>ROUND(ROUND(L127,2)*ROUND(G127,3),2)</f>
      </c>
      <c s="36" t="s">
        <v>970</v>
      </c>
      <c>
        <f>(M127*21)/100</f>
      </c>
      <c t="s">
        <v>28</v>
      </c>
    </row>
    <row r="128" spans="1:5" ht="12.75">
      <c r="A128" s="35" t="s">
        <v>56</v>
      </c>
      <c r="E128" s="39" t="s">
        <v>5</v>
      </c>
    </row>
    <row r="129" spans="1:5" ht="12.75">
      <c r="A129" s="35" t="s">
        <v>57</v>
      </c>
      <c r="E129" s="40" t="s">
        <v>5</v>
      </c>
    </row>
    <row r="130" spans="1:5" ht="76.5">
      <c r="A130" t="s">
        <v>58</v>
      </c>
      <c r="E130" s="39" t="s">
        <v>3527</v>
      </c>
    </row>
    <row r="131" spans="1:13" ht="12.75">
      <c r="A131" t="s">
        <v>47</v>
      </c>
      <c r="C131" s="31" t="s">
        <v>551</v>
      </c>
      <c r="E131" s="33" t="s">
        <v>4803</v>
      </c>
      <c r="J131" s="32">
        <f>0</f>
      </c>
      <c s="32">
        <f>0</f>
      </c>
      <c s="32">
        <f>0+L132+L136+L140</f>
      </c>
      <c s="32">
        <f>0+M132+M136+M140</f>
      </c>
    </row>
    <row r="132" spans="1:16" ht="38.25">
      <c r="A132" t="s">
        <v>50</v>
      </c>
      <c s="34" t="s">
        <v>165</v>
      </c>
      <c s="34" t="s">
        <v>3483</v>
      </c>
      <c s="35" t="s">
        <v>555</v>
      </c>
      <c s="6" t="s">
        <v>3484</v>
      </c>
      <c s="36" t="s">
        <v>557</v>
      </c>
      <c s="37">
        <v>173.563</v>
      </c>
      <c s="36">
        <v>0</v>
      </c>
      <c s="36">
        <f>ROUND(G132*H132,6)</f>
      </c>
      <c r="L132" s="38">
        <v>0</v>
      </c>
      <c s="32">
        <f>ROUND(ROUND(L132,2)*ROUND(G132,3),2)</f>
      </c>
      <c s="36" t="s">
        <v>55</v>
      </c>
      <c>
        <f>(M132*21)/100</f>
      </c>
      <c t="s">
        <v>28</v>
      </c>
    </row>
    <row r="133" spans="1:5" ht="12.75">
      <c r="A133" s="35" t="s">
        <v>56</v>
      </c>
      <c r="E133" s="39" t="s">
        <v>558</v>
      </c>
    </row>
    <row r="134" spans="1:5" ht="25.5">
      <c r="A134" s="35" t="s">
        <v>57</v>
      </c>
      <c r="E134" s="40" t="s">
        <v>4804</v>
      </c>
    </row>
    <row r="135" spans="1:5" ht="165.75">
      <c r="A135" t="s">
        <v>58</v>
      </c>
      <c r="E135" s="39" t="s">
        <v>3529</v>
      </c>
    </row>
    <row r="136" spans="1:16" ht="25.5">
      <c r="A136" t="s">
        <v>50</v>
      </c>
      <c s="34" t="s">
        <v>169</v>
      </c>
      <c s="34" t="s">
        <v>1182</v>
      </c>
      <c s="35" t="s">
        <v>555</v>
      </c>
      <c s="6" t="s">
        <v>1183</v>
      </c>
      <c s="36" t="s">
        <v>557</v>
      </c>
      <c s="37">
        <v>2.1</v>
      </c>
      <c s="36">
        <v>0</v>
      </c>
      <c s="36">
        <f>ROUND(G136*H136,6)</f>
      </c>
      <c r="L136" s="38">
        <v>0</v>
      </c>
      <c s="32">
        <f>ROUND(ROUND(L136,2)*ROUND(G136,3),2)</f>
      </c>
      <c s="36" t="s">
        <v>55</v>
      </c>
      <c>
        <f>(M136*21)/100</f>
      </c>
      <c t="s">
        <v>28</v>
      </c>
    </row>
    <row r="137" spans="1:5" ht="12.75">
      <c r="A137" s="35" t="s">
        <v>56</v>
      </c>
      <c r="E137" s="39" t="s">
        <v>558</v>
      </c>
    </row>
    <row r="138" spans="1:5" ht="12.75">
      <c r="A138" s="35" t="s">
        <v>57</v>
      </c>
      <c r="E138" s="40" t="s">
        <v>5</v>
      </c>
    </row>
    <row r="139" spans="1:5" ht="165.75">
      <c r="A139" t="s">
        <v>58</v>
      </c>
      <c r="E139" s="39" t="s">
        <v>3529</v>
      </c>
    </row>
    <row r="140" spans="1:16" ht="25.5">
      <c r="A140" t="s">
        <v>50</v>
      </c>
      <c s="34" t="s">
        <v>173</v>
      </c>
      <c s="34" t="s">
        <v>4358</v>
      </c>
      <c s="35" t="s">
        <v>555</v>
      </c>
      <c s="6" t="s">
        <v>4359</v>
      </c>
      <c s="36" t="s">
        <v>557</v>
      </c>
      <c s="37">
        <v>41.184</v>
      </c>
      <c s="36">
        <v>0</v>
      </c>
      <c s="36">
        <f>ROUND(G140*H140,6)</f>
      </c>
      <c r="L140" s="38">
        <v>0</v>
      </c>
      <c s="32">
        <f>ROUND(ROUND(L140,2)*ROUND(G140,3),2)</f>
      </c>
      <c s="36" t="s">
        <v>55</v>
      </c>
      <c>
        <f>(M140*21)/100</f>
      </c>
      <c t="s">
        <v>28</v>
      </c>
    </row>
    <row r="141" spans="1:5" ht="12.75">
      <c r="A141" s="35" t="s">
        <v>56</v>
      </c>
      <c r="E141" s="39" t="s">
        <v>558</v>
      </c>
    </row>
    <row r="142" spans="1:5" ht="12.75">
      <c r="A142" s="35" t="s">
        <v>57</v>
      </c>
      <c r="E142" s="40" t="s">
        <v>4805</v>
      </c>
    </row>
    <row r="143" spans="1:5" ht="165.75">
      <c r="A143" t="s">
        <v>58</v>
      </c>
      <c r="E143"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Rekapitulace!C14</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COUNTIFS(L8:L291,"=0",A8:A291,"P")+COUNTIFS(L8:L291,"",A8:A291,"P")+SUM(Q8:Q291)</f>
      </c>
    </row>
    <row r="8" spans="1:13" ht="12.75">
      <c r="A8" t="s">
        <v>45</v>
      </c>
      <c r="C8" s="28" t="s">
        <v>793</v>
      </c>
      <c r="E8" s="30" t="s">
        <v>792</v>
      </c>
      <c r="J8" s="29">
        <f>0+J9+J22</f>
      </c>
      <c s="29">
        <f>0+K9+K22</f>
      </c>
      <c s="29">
        <f>0+L9+L22</f>
      </c>
      <c s="29">
        <f>0+M9+M22</f>
      </c>
    </row>
    <row r="9" spans="1:13" ht="12.75">
      <c r="A9" t="s">
        <v>47</v>
      </c>
      <c r="C9" s="31" t="s">
        <v>51</v>
      </c>
      <c r="E9" s="33" t="s">
        <v>60</v>
      </c>
      <c r="J9" s="32">
        <f>0</f>
      </c>
      <c s="32">
        <f>0</f>
      </c>
      <c s="32">
        <f>0+L10+L14+L18</f>
      </c>
      <c s="32">
        <f>0+M10+M14+M18</f>
      </c>
    </row>
    <row r="10" spans="1:16" ht="12.75">
      <c r="A10" t="s">
        <v>50</v>
      </c>
      <c s="34" t="s">
        <v>51</v>
      </c>
      <c s="34" t="s">
        <v>794</v>
      </c>
      <c s="35" t="s">
        <v>5</v>
      </c>
      <c s="6" t="s">
        <v>795</v>
      </c>
      <c s="36" t="s">
        <v>63</v>
      </c>
      <c s="37">
        <v>210</v>
      </c>
      <c s="36">
        <v>0</v>
      </c>
      <c s="36">
        <f>ROUND(G10*H10,6)</f>
      </c>
      <c r="L10" s="38">
        <v>0</v>
      </c>
      <c s="32">
        <f>ROUND(ROUND(L10,2)*ROUND(G10,3),2)</f>
      </c>
      <c s="36" t="s">
        <v>55</v>
      </c>
      <c>
        <f>(M10*21)/100</f>
      </c>
      <c t="s">
        <v>28</v>
      </c>
    </row>
    <row r="11" spans="1:5" ht="12.75">
      <c r="A11" s="35" t="s">
        <v>56</v>
      </c>
      <c r="E11" s="39" t="s">
        <v>5</v>
      </c>
    </row>
    <row r="12" spans="1:5" ht="12.75">
      <c r="A12" s="35" t="s">
        <v>57</v>
      </c>
      <c r="E12" s="40" t="s">
        <v>796</v>
      </c>
    </row>
    <row r="13" spans="1:5" ht="318.75">
      <c r="A13" t="s">
        <v>58</v>
      </c>
      <c r="E13" s="39" t="s">
        <v>797</v>
      </c>
    </row>
    <row r="14" spans="1:16" ht="12.75">
      <c r="A14" t="s">
        <v>50</v>
      </c>
      <c s="34" t="s">
        <v>28</v>
      </c>
      <c s="34" t="s">
        <v>61</v>
      </c>
      <c s="35" t="s">
        <v>5</v>
      </c>
      <c s="6" t="s">
        <v>62</v>
      </c>
      <c s="36" t="s">
        <v>63</v>
      </c>
      <c s="37">
        <v>210</v>
      </c>
      <c s="36">
        <v>0</v>
      </c>
      <c s="36">
        <f>ROUND(G14*H14,6)</f>
      </c>
      <c r="L14" s="38">
        <v>0</v>
      </c>
      <c s="32">
        <f>ROUND(ROUND(L14,2)*ROUND(G14,3),2)</f>
      </c>
      <c s="36" t="s">
        <v>55</v>
      </c>
      <c>
        <f>(M14*21)/100</f>
      </c>
      <c t="s">
        <v>28</v>
      </c>
    </row>
    <row r="15" spans="1:5" ht="12.75">
      <c r="A15" s="35" t="s">
        <v>56</v>
      </c>
      <c r="E15" s="39" t="s">
        <v>5</v>
      </c>
    </row>
    <row r="16" spans="1:5" ht="12.75">
      <c r="A16" s="35" t="s">
        <v>57</v>
      </c>
      <c r="E16" s="40" t="s">
        <v>796</v>
      </c>
    </row>
    <row r="17" spans="1:5" ht="242.25">
      <c r="A17" t="s">
        <v>58</v>
      </c>
      <c r="E17" s="39" t="s">
        <v>798</v>
      </c>
    </row>
    <row r="18" spans="1:16" ht="12.75">
      <c r="A18" t="s">
        <v>50</v>
      </c>
      <c s="34" t="s">
        <v>26</v>
      </c>
      <c s="34" t="s">
        <v>799</v>
      </c>
      <c s="35" t="s">
        <v>5</v>
      </c>
      <c s="6" t="s">
        <v>800</v>
      </c>
      <c s="36" t="s">
        <v>63</v>
      </c>
      <c s="37">
        <v>17.5</v>
      </c>
      <c s="36">
        <v>0</v>
      </c>
      <c s="36">
        <f>ROUND(G18*H18,6)</f>
      </c>
      <c r="L18" s="38">
        <v>0</v>
      </c>
      <c s="32">
        <f>ROUND(ROUND(L18,2)*ROUND(G18,3),2)</f>
      </c>
      <c s="36" t="s">
        <v>55</v>
      </c>
      <c>
        <f>(M18*21)/100</f>
      </c>
      <c t="s">
        <v>28</v>
      </c>
    </row>
    <row r="19" spans="1:5" ht="12.75">
      <c r="A19" s="35" t="s">
        <v>56</v>
      </c>
      <c r="E19" s="39" t="s">
        <v>5</v>
      </c>
    </row>
    <row r="20" spans="1:5" ht="12.75">
      <c r="A20" s="35" t="s">
        <v>57</v>
      </c>
      <c r="E20" s="40" t="s">
        <v>801</v>
      </c>
    </row>
    <row r="21" spans="1:5" ht="242.25">
      <c r="A21" t="s">
        <v>58</v>
      </c>
      <c r="E21" s="39" t="s">
        <v>802</v>
      </c>
    </row>
    <row r="22" spans="1:13" ht="12.75">
      <c r="A22" t="s">
        <v>47</v>
      </c>
      <c r="C22" s="31" t="s">
        <v>70</v>
      </c>
      <c r="E22" s="33" t="s">
        <v>71</v>
      </c>
      <c r="J22" s="32">
        <f>0</f>
      </c>
      <c s="32">
        <f>0</f>
      </c>
      <c s="32">
        <f>0+L23+L27+L31+L35+L39+L43+L47+L51+L55+L59+L63+L67+L71+L75+L79+L83+L87+L91+L95+L99+L103+L107+L111+L115+L119+L123+L127+L131+L135+L139+L143+L147+L151+L155+L159+L163+L167+L171+L175+L179+L183+L187+L191+L195+L199+L203+L207+L211+L215+L219+L223+L227+L231+L235+L239+L243+L247+L251+L255+L259+L263+L267+L271+L275+L279+L283+L287+L291</f>
      </c>
      <c s="32">
        <f>0+M23+M27+M31+M35+M39+M43+M47+M51+M55+M59+M63+M67+M71+M75+M79+M83+M87+M91+M95+M99+M103+M107+M111+M115+M119+M123+M127+M131+M135+M139+M143+M147+M151+M155+M159+M163+M167+M171+M175+M179+M183+M187+M191+M195+M199+M203+M207+M211+M215+M219+M223+M227+M231+M235+M239+M243+M247+M251+M255+M259+M263+M267+M271+M275+M279+M283+M287+M291</f>
      </c>
    </row>
    <row r="23" spans="1:16" ht="12.75">
      <c r="A23" t="s">
        <v>50</v>
      </c>
      <c s="34" t="s">
        <v>65</v>
      </c>
      <c s="34" t="s">
        <v>803</v>
      </c>
      <c s="35" t="s">
        <v>5</v>
      </c>
      <c s="6" t="s">
        <v>804</v>
      </c>
      <c s="36" t="s">
        <v>75</v>
      </c>
      <c s="37">
        <v>4</v>
      </c>
      <c s="36">
        <v>0</v>
      </c>
      <c s="36">
        <f>ROUND(G23*H23,6)</f>
      </c>
      <c r="L23" s="38">
        <v>0</v>
      </c>
      <c s="32">
        <f>ROUND(ROUND(L23,2)*ROUND(G23,3),2)</f>
      </c>
      <c s="36" t="s">
        <v>55</v>
      </c>
      <c>
        <f>(M23*21)/100</f>
      </c>
      <c t="s">
        <v>28</v>
      </c>
    </row>
    <row r="24" spans="1:5" ht="12.75">
      <c r="A24" s="35" t="s">
        <v>56</v>
      </c>
      <c r="E24" s="39" t="s">
        <v>5</v>
      </c>
    </row>
    <row r="25" spans="1:5" ht="12.75">
      <c r="A25" s="35" t="s">
        <v>57</v>
      </c>
      <c r="E25" s="40" t="s">
        <v>5</v>
      </c>
    </row>
    <row r="26" spans="1:5" ht="76.5">
      <c r="A26" t="s">
        <v>58</v>
      </c>
      <c r="E26" s="39" t="s">
        <v>805</v>
      </c>
    </row>
    <row r="27" spans="1:16" ht="12.75">
      <c r="A27" t="s">
        <v>50</v>
      </c>
      <c s="34" t="s">
        <v>72</v>
      </c>
      <c s="34" t="s">
        <v>806</v>
      </c>
      <c s="35" t="s">
        <v>5</v>
      </c>
      <c s="6" t="s">
        <v>807</v>
      </c>
      <c s="36" t="s">
        <v>79</v>
      </c>
      <c s="37">
        <v>350</v>
      </c>
      <c s="36">
        <v>0</v>
      </c>
      <c s="36">
        <f>ROUND(G27*H27,6)</f>
      </c>
      <c r="L27" s="38">
        <v>0</v>
      </c>
      <c s="32">
        <f>ROUND(ROUND(L27,2)*ROUND(G27,3),2)</f>
      </c>
      <c s="36" t="s">
        <v>55</v>
      </c>
      <c>
        <f>(M27*21)/100</f>
      </c>
      <c t="s">
        <v>28</v>
      </c>
    </row>
    <row r="28" spans="1:5" ht="12.75">
      <c r="A28" s="35" t="s">
        <v>56</v>
      </c>
      <c r="E28" s="39" t="s">
        <v>5</v>
      </c>
    </row>
    <row r="29" spans="1:5" ht="12.75">
      <c r="A29" s="35" t="s">
        <v>57</v>
      </c>
      <c r="E29" s="40" t="s">
        <v>5</v>
      </c>
    </row>
    <row r="30" spans="1:5" ht="114.75">
      <c r="A30" t="s">
        <v>58</v>
      </c>
      <c r="E30" s="39" t="s">
        <v>808</v>
      </c>
    </row>
    <row r="31" spans="1:16" ht="12.75">
      <c r="A31" t="s">
        <v>50</v>
      </c>
      <c s="34" t="s">
        <v>27</v>
      </c>
      <c s="34" t="s">
        <v>809</v>
      </c>
      <c s="35" t="s">
        <v>5</v>
      </c>
      <c s="6" t="s">
        <v>810</v>
      </c>
      <c s="36" t="s">
        <v>79</v>
      </c>
      <c s="37">
        <v>200</v>
      </c>
      <c s="36">
        <v>0</v>
      </c>
      <c s="36">
        <f>ROUND(G31*H31,6)</f>
      </c>
      <c r="L31" s="38">
        <v>0</v>
      </c>
      <c s="32">
        <f>ROUND(ROUND(L31,2)*ROUND(G31,3),2)</f>
      </c>
      <c s="36" t="s">
        <v>55</v>
      </c>
      <c>
        <f>(M31*21)/100</f>
      </c>
      <c t="s">
        <v>28</v>
      </c>
    </row>
    <row r="32" spans="1:5" ht="12.75">
      <c r="A32" s="35" t="s">
        <v>56</v>
      </c>
      <c r="E32" s="39" t="s">
        <v>5</v>
      </c>
    </row>
    <row r="33" spans="1:5" ht="12.75">
      <c r="A33" s="35" t="s">
        <v>57</v>
      </c>
      <c r="E33" s="40" t="s">
        <v>5</v>
      </c>
    </row>
    <row r="34" spans="1:5" ht="102">
      <c r="A34" t="s">
        <v>58</v>
      </c>
      <c r="E34" s="39" t="s">
        <v>811</v>
      </c>
    </row>
    <row r="35" spans="1:16" ht="12.75">
      <c r="A35" t="s">
        <v>50</v>
      </c>
      <c s="34" t="s">
        <v>70</v>
      </c>
      <c s="34" t="s">
        <v>812</v>
      </c>
      <c s="35" t="s">
        <v>5</v>
      </c>
      <c s="6" t="s">
        <v>813</v>
      </c>
      <c s="36" t="s">
        <v>79</v>
      </c>
      <c s="37">
        <v>350</v>
      </c>
      <c s="36">
        <v>0</v>
      </c>
      <c s="36">
        <f>ROUND(G35*H35,6)</f>
      </c>
      <c r="L35" s="38">
        <v>0</v>
      </c>
      <c s="32">
        <f>ROUND(ROUND(L35,2)*ROUND(G35,3),2)</f>
      </c>
      <c s="36" t="s">
        <v>55</v>
      </c>
      <c>
        <f>(M35*21)/100</f>
      </c>
      <c t="s">
        <v>28</v>
      </c>
    </row>
    <row r="36" spans="1:5" ht="12.75">
      <c r="A36" s="35" t="s">
        <v>56</v>
      </c>
      <c r="E36" s="39" t="s">
        <v>5</v>
      </c>
    </row>
    <row r="37" spans="1:5" ht="12.75">
      <c r="A37" s="35" t="s">
        <v>57</v>
      </c>
      <c r="E37" s="40" t="s">
        <v>5</v>
      </c>
    </row>
    <row r="38" spans="1:5" ht="140.25">
      <c r="A38" t="s">
        <v>58</v>
      </c>
      <c r="E38" s="39" t="s">
        <v>814</v>
      </c>
    </row>
    <row r="39" spans="1:16" ht="25.5">
      <c r="A39" t="s">
        <v>50</v>
      </c>
      <c s="34" t="s">
        <v>83</v>
      </c>
      <c s="34" t="s">
        <v>815</v>
      </c>
      <c s="35" t="s">
        <v>5</v>
      </c>
      <c s="6" t="s">
        <v>816</v>
      </c>
      <c s="36" t="s">
        <v>79</v>
      </c>
      <c s="37">
        <v>10</v>
      </c>
      <c s="36">
        <v>0</v>
      </c>
      <c s="36">
        <f>ROUND(G39*H39,6)</f>
      </c>
      <c r="L39" s="38">
        <v>0</v>
      </c>
      <c s="32">
        <f>ROUND(ROUND(L39,2)*ROUND(G39,3),2)</f>
      </c>
      <c s="36" t="s">
        <v>55</v>
      </c>
      <c>
        <f>(M39*21)/100</f>
      </c>
      <c t="s">
        <v>28</v>
      </c>
    </row>
    <row r="40" spans="1:5" ht="12.75">
      <c r="A40" s="35" t="s">
        <v>56</v>
      </c>
      <c r="E40" s="39" t="s">
        <v>5</v>
      </c>
    </row>
    <row r="41" spans="1:5" ht="12.75">
      <c r="A41" s="35" t="s">
        <v>57</v>
      </c>
      <c r="E41" s="40" t="s">
        <v>5</v>
      </c>
    </row>
    <row r="42" spans="1:5" ht="127.5">
      <c r="A42" t="s">
        <v>58</v>
      </c>
      <c r="E42" s="39" t="s">
        <v>817</v>
      </c>
    </row>
    <row r="43" spans="1:16" ht="25.5">
      <c r="A43" t="s">
        <v>50</v>
      </c>
      <c s="34" t="s">
        <v>87</v>
      </c>
      <c s="34" t="s">
        <v>818</v>
      </c>
      <c s="35" t="s">
        <v>5</v>
      </c>
      <c s="6" t="s">
        <v>819</v>
      </c>
      <c s="36" t="s">
        <v>79</v>
      </c>
      <c s="37">
        <v>350</v>
      </c>
      <c s="36">
        <v>0</v>
      </c>
      <c s="36">
        <f>ROUND(G43*H43,6)</f>
      </c>
      <c r="L43" s="38">
        <v>0</v>
      </c>
      <c s="32">
        <f>ROUND(ROUND(L43,2)*ROUND(G43,3),2)</f>
      </c>
      <c s="36" t="s">
        <v>55</v>
      </c>
      <c>
        <f>(M43*21)/100</f>
      </c>
      <c t="s">
        <v>28</v>
      </c>
    </row>
    <row r="44" spans="1:5" ht="12.75">
      <c r="A44" s="35" t="s">
        <v>56</v>
      </c>
      <c r="E44" s="39" t="s">
        <v>5</v>
      </c>
    </row>
    <row r="45" spans="1:5" ht="12.75">
      <c r="A45" s="35" t="s">
        <v>57</v>
      </c>
      <c r="E45" s="40" t="s">
        <v>5</v>
      </c>
    </row>
    <row r="46" spans="1:5" ht="127.5">
      <c r="A46" t="s">
        <v>58</v>
      </c>
      <c r="E46" s="39" t="s">
        <v>820</v>
      </c>
    </row>
    <row r="47" spans="1:16" ht="25.5">
      <c r="A47" t="s">
        <v>50</v>
      </c>
      <c s="34" t="s">
        <v>91</v>
      </c>
      <c s="34" t="s">
        <v>821</v>
      </c>
      <c s="35" t="s">
        <v>5</v>
      </c>
      <c s="6" t="s">
        <v>822</v>
      </c>
      <c s="36" t="s">
        <v>79</v>
      </c>
      <c s="37">
        <v>500</v>
      </c>
      <c s="36">
        <v>0</v>
      </c>
      <c s="36">
        <f>ROUND(G47*H47,6)</f>
      </c>
      <c r="L47" s="38">
        <v>0</v>
      </c>
      <c s="32">
        <f>ROUND(ROUND(L47,2)*ROUND(G47,3),2)</f>
      </c>
      <c s="36" t="s">
        <v>55</v>
      </c>
      <c>
        <f>(M47*21)/100</f>
      </c>
      <c t="s">
        <v>28</v>
      </c>
    </row>
    <row r="48" spans="1:5" ht="12.75">
      <c r="A48" s="35" t="s">
        <v>56</v>
      </c>
      <c r="E48" s="39" t="s">
        <v>5</v>
      </c>
    </row>
    <row r="49" spans="1:5" ht="12.75">
      <c r="A49" s="35" t="s">
        <v>57</v>
      </c>
      <c r="E49" s="40" t="s">
        <v>5</v>
      </c>
    </row>
    <row r="50" spans="1:5" ht="76.5">
      <c r="A50" t="s">
        <v>58</v>
      </c>
      <c r="E50" s="39" t="s">
        <v>823</v>
      </c>
    </row>
    <row r="51" spans="1:16" ht="25.5">
      <c r="A51" t="s">
        <v>50</v>
      </c>
      <c s="34" t="s">
        <v>95</v>
      </c>
      <c s="34" t="s">
        <v>824</v>
      </c>
      <c s="35" t="s">
        <v>5</v>
      </c>
      <c s="6" t="s">
        <v>825</v>
      </c>
      <c s="36" t="s">
        <v>75</v>
      </c>
      <c s="37">
        <v>10</v>
      </c>
      <c s="36">
        <v>0</v>
      </c>
      <c s="36">
        <f>ROUND(G51*H51,6)</f>
      </c>
      <c r="L51" s="38">
        <v>0</v>
      </c>
      <c s="32">
        <f>ROUND(ROUND(L51,2)*ROUND(G51,3),2)</f>
      </c>
      <c s="36" t="s">
        <v>55</v>
      </c>
      <c>
        <f>(M51*21)/100</f>
      </c>
      <c t="s">
        <v>28</v>
      </c>
    </row>
    <row r="52" spans="1:5" ht="12.75">
      <c r="A52" s="35" t="s">
        <v>56</v>
      </c>
      <c r="E52" s="39" t="s">
        <v>5</v>
      </c>
    </row>
    <row r="53" spans="1:5" ht="12.75">
      <c r="A53" s="35" t="s">
        <v>57</v>
      </c>
      <c r="E53" s="40" t="s">
        <v>5</v>
      </c>
    </row>
    <row r="54" spans="1:5" ht="76.5">
      <c r="A54" t="s">
        <v>58</v>
      </c>
      <c r="E54" s="39" t="s">
        <v>826</v>
      </c>
    </row>
    <row r="55" spans="1:16" ht="25.5">
      <c r="A55" t="s">
        <v>50</v>
      </c>
      <c s="34" t="s">
        <v>99</v>
      </c>
      <c s="34" t="s">
        <v>827</v>
      </c>
      <c s="35" t="s">
        <v>5</v>
      </c>
      <c s="6" t="s">
        <v>828</v>
      </c>
      <c s="36" t="s">
        <v>75</v>
      </c>
      <c s="37">
        <v>5</v>
      </c>
      <c s="36">
        <v>0</v>
      </c>
      <c s="36">
        <f>ROUND(G55*H55,6)</f>
      </c>
      <c r="L55" s="38">
        <v>0</v>
      </c>
      <c s="32">
        <f>ROUND(ROUND(L55,2)*ROUND(G55,3),2)</f>
      </c>
      <c s="36" t="s">
        <v>55</v>
      </c>
      <c>
        <f>(M55*21)/100</f>
      </c>
      <c t="s">
        <v>28</v>
      </c>
    </row>
    <row r="56" spans="1:5" ht="12.75">
      <c r="A56" s="35" t="s">
        <v>56</v>
      </c>
      <c r="E56" s="39" t="s">
        <v>5</v>
      </c>
    </row>
    <row r="57" spans="1:5" ht="12.75">
      <c r="A57" s="35" t="s">
        <v>57</v>
      </c>
      <c r="E57" s="40" t="s">
        <v>5</v>
      </c>
    </row>
    <row r="58" spans="1:5" ht="38.25">
      <c r="A58" t="s">
        <v>58</v>
      </c>
      <c r="E58" s="39" t="s">
        <v>94</v>
      </c>
    </row>
    <row r="59" spans="1:16" ht="25.5">
      <c r="A59" t="s">
        <v>50</v>
      </c>
      <c s="34" t="s">
        <v>103</v>
      </c>
      <c s="34" t="s">
        <v>829</v>
      </c>
      <c s="35" t="s">
        <v>5</v>
      </c>
      <c s="6" t="s">
        <v>830</v>
      </c>
      <c s="36" t="s">
        <v>75</v>
      </c>
      <c s="37">
        <v>10</v>
      </c>
      <c s="36">
        <v>0</v>
      </c>
      <c s="36">
        <f>ROUND(G59*H59,6)</f>
      </c>
      <c r="L59" s="38">
        <v>0</v>
      </c>
      <c s="32">
        <f>ROUND(ROUND(L59,2)*ROUND(G59,3),2)</f>
      </c>
      <c s="36" t="s">
        <v>55</v>
      </c>
      <c>
        <f>(M59*21)/100</f>
      </c>
      <c t="s">
        <v>28</v>
      </c>
    </row>
    <row r="60" spans="1:5" ht="12.75">
      <c r="A60" s="35" t="s">
        <v>56</v>
      </c>
      <c r="E60" s="39" t="s">
        <v>5</v>
      </c>
    </row>
    <row r="61" spans="1:5" ht="12.75">
      <c r="A61" s="35" t="s">
        <v>57</v>
      </c>
      <c r="E61" s="40" t="s">
        <v>5</v>
      </c>
    </row>
    <row r="62" spans="1:5" ht="38.25">
      <c r="A62" t="s">
        <v>58</v>
      </c>
      <c r="E62" s="39" t="s">
        <v>98</v>
      </c>
    </row>
    <row r="63" spans="1:16" ht="25.5">
      <c r="A63" t="s">
        <v>50</v>
      </c>
      <c s="34" t="s">
        <v>107</v>
      </c>
      <c s="34" t="s">
        <v>831</v>
      </c>
      <c s="35" t="s">
        <v>5</v>
      </c>
      <c s="6" t="s">
        <v>832</v>
      </c>
      <c s="36" t="s">
        <v>75</v>
      </c>
      <c s="37">
        <v>20</v>
      </c>
      <c s="36">
        <v>0</v>
      </c>
      <c s="36">
        <f>ROUND(G63*H63,6)</f>
      </c>
      <c r="L63" s="38">
        <v>0</v>
      </c>
      <c s="32">
        <f>ROUND(ROUND(L63,2)*ROUND(G63,3),2)</f>
      </c>
      <c s="36" t="s">
        <v>55</v>
      </c>
      <c>
        <f>(M63*21)/100</f>
      </c>
      <c t="s">
        <v>28</v>
      </c>
    </row>
    <row r="64" spans="1:5" ht="12.75">
      <c r="A64" s="35" t="s">
        <v>56</v>
      </c>
      <c r="E64" s="39" t="s">
        <v>5</v>
      </c>
    </row>
    <row r="65" spans="1:5" ht="12.75">
      <c r="A65" s="35" t="s">
        <v>57</v>
      </c>
      <c r="E65" s="40" t="s">
        <v>5</v>
      </c>
    </row>
    <row r="66" spans="1:5" ht="114.75">
      <c r="A66" t="s">
        <v>58</v>
      </c>
      <c r="E66" s="39" t="s">
        <v>808</v>
      </c>
    </row>
    <row r="67" spans="1:16" ht="12.75">
      <c r="A67" t="s">
        <v>50</v>
      </c>
      <c s="34" t="s">
        <v>112</v>
      </c>
      <c s="34" t="s">
        <v>833</v>
      </c>
      <c s="35" t="s">
        <v>5</v>
      </c>
      <c s="6" t="s">
        <v>834</v>
      </c>
      <c s="36" t="s">
        <v>528</v>
      </c>
      <c s="37">
        <v>1.25</v>
      </c>
      <c s="36">
        <v>0</v>
      </c>
      <c s="36">
        <f>ROUND(G67*H67,6)</f>
      </c>
      <c r="L67" s="38">
        <v>0</v>
      </c>
      <c s="32">
        <f>ROUND(ROUND(L67,2)*ROUND(G67,3),2)</f>
      </c>
      <c s="36" t="s">
        <v>55</v>
      </c>
      <c>
        <f>(M67*21)/100</f>
      </c>
      <c t="s">
        <v>28</v>
      </c>
    </row>
    <row r="68" spans="1:5" ht="12.75">
      <c r="A68" s="35" t="s">
        <v>56</v>
      </c>
      <c r="E68" s="39" t="s">
        <v>5</v>
      </c>
    </row>
    <row r="69" spans="1:5" ht="12.75">
      <c r="A69" s="35" t="s">
        <v>57</v>
      </c>
      <c r="E69" s="40" t="s">
        <v>835</v>
      </c>
    </row>
    <row r="70" spans="1:5" ht="153">
      <c r="A70" t="s">
        <v>58</v>
      </c>
      <c r="E70" s="39" t="s">
        <v>836</v>
      </c>
    </row>
    <row r="71" spans="1:16" ht="25.5">
      <c r="A71" t="s">
        <v>50</v>
      </c>
      <c s="34" t="s">
        <v>116</v>
      </c>
      <c s="34" t="s">
        <v>837</v>
      </c>
      <c s="35" t="s">
        <v>5</v>
      </c>
      <c s="6" t="s">
        <v>838</v>
      </c>
      <c s="36" t="s">
        <v>79</v>
      </c>
      <c s="37">
        <v>290</v>
      </c>
      <c s="36">
        <v>0</v>
      </c>
      <c s="36">
        <f>ROUND(G71*H71,6)</f>
      </c>
      <c r="L71" s="38">
        <v>0</v>
      </c>
      <c s="32">
        <f>ROUND(ROUND(L71,2)*ROUND(G71,3),2)</f>
      </c>
      <c s="36" t="s">
        <v>55</v>
      </c>
      <c>
        <f>(M71*21)/100</f>
      </c>
      <c t="s">
        <v>28</v>
      </c>
    </row>
    <row r="72" spans="1:5" ht="12.75">
      <c r="A72" s="35" t="s">
        <v>56</v>
      </c>
      <c r="E72" s="39" t="s">
        <v>5</v>
      </c>
    </row>
    <row r="73" spans="1:5" ht="12.75">
      <c r="A73" s="35" t="s">
        <v>57</v>
      </c>
      <c r="E73" s="40" t="s">
        <v>839</v>
      </c>
    </row>
    <row r="74" spans="1:5" ht="114.75">
      <c r="A74" t="s">
        <v>58</v>
      </c>
      <c r="E74" s="39" t="s">
        <v>840</v>
      </c>
    </row>
    <row r="75" spans="1:16" ht="12.75">
      <c r="A75" t="s">
        <v>50</v>
      </c>
      <c s="34" t="s">
        <v>119</v>
      </c>
      <c s="34" t="s">
        <v>535</v>
      </c>
      <c s="35" t="s">
        <v>5</v>
      </c>
      <c s="6" t="s">
        <v>536</v>
      </c>
      <c s="36" t="s">
        <v>537</v>
      </c>
      <c s="37">
        <v>14.58</v>
      </c>
      <c s="36">
        <v>0</v>
      </c>
      <c s="36">
        <f>ROUND(G75*H75,6)</f>
      </c>
      <c r="L75" s="38">
        <v>0</v>
      </c>
      <c s="32">
        <f>ROUND(ROUND(L75,2)*ROUND(G75,3),2)</f>
      </c>
      <c s="36" t="s">
        <v>55</v>
      </c>
      <c>
        <f>(M75*21)/100</f>
      </c>
      <c t="s">
        <v>28</v>
      </c>
    </row>
    <row r="76" spans="1:5" ht="12.75">
      <c r="A76" s="35" t="s">
        <v>56</v>
      </c>
      <c r="E76" s="39" t="s">
        <v>5</v>
      </c>
    </row>
    <row r="77" spans="1:5" ht="12.75">
      <c r="A77" s="35" t="s">
        <v>57</v>
      </c>
      <c r="E77" s="40" t="s">
        <v>841</v>
      </c>
    </row>
    <row r="78" spans="1:5" ht="153">
      <c r="A78" t="s">
        <v>58</v>
      </c>
      <c r="E78" s="39" t="s">
        <v>842</v>
      </c>
    </row>
    <row r="79" spans="1:16" ht="12.75">
      <c r="A79" t="s">
        <v>50</v>
      </c>
      <c s="34" t="s">
        <v>122</v>
      </c>
      <c s="34" t="s">
        <v>843</v>
      </c>
      <c s="35" t="s">
        <v>5</v>
      </c>
      <c s="6" t="s">
        <v>844</v>
      </c>
      <c s="36" t="s">
        <v>537</v>
      </c>
      <c s="37">
        <v>47.4</v>
      </c>
      <c s="36">
        <v>0</v>
      </c>
      <c s="36">
        <f>ROUND(G79*H79,6)</f>
      </c>
      <c r="L79" s="38">
        <v>0</v>
      </c>
      <c s="32">
        <f>ROUND(ROUND(L79,2)*ROUND(G79,3),2)</f>
      </c>
      <c s="36" t="s">
        <v>55</v>
      </c>
      <c>
        <f>(M79*21)/100</f>
      </c>
      <c t="s">
        <v>28</v>
      </c>
    </row>
    <row r="80" spans="1:5" ht="12.75">
      <c r="A80" s="35" t="s">
        <v>56</v>
      </c>
      <c r="E80" s="39" t="s">
        <v>5</v>
      </c>
    </row>
    <row r="81" spans="1:5" ht="12.75">
      <c r="A81" s="35" t="s">
        <v>57</v>
      </c>
      <c r="E81" s="40" t="s">
        <v>845</v>
      </c>
    </row>
    <row r="82" spans="1:5" ht="153">
      <c r="A82" t="s">
        <v>58</v>
      </c>
      <c r="E82" s="39" t="s">
        <v>842</v>
      </c>
    </row>
    <row r="83" spans="1:16" ht="12.75">
      <c r="A83" t="s">
        <v>50</v>
      </c>
      <c s="34" t="s">
        <v>126</v>
      </c>
      <c s="34" t="s">
        <v>846</v>
      </c>
      <c s="35" t="s">
        <v>5</v>
      </c>
      <c s="6" t="s">
        <v>847</v>
      </c>
      <c s="36" t="s">
        <v>537</v>
      </c>
      <c s="37">
        <v>7.2</v>
      </c>
      <c s="36">
        <v>0</v>
      </c>
      <c s="36">
        <f>ROUND(G83*H83,6)</f>
      </c>
      <c r="L83" s="38">
        <v>0</v>
      </c>
      <c s="32">
        <f>ROUND(ROUND(L83,2)*ROUND(G83,3),2)</f>
      </c>
      <c s="36" t="s">
        <v>55</v>
      </c>
      <c>
        <f>(M83*21)/100</f>
      </c>
      <c t="s">
        <v>28</v>
      </c>
    </row>
    <row r="84" spans="1:5" ht="12.75">
      <c r="A84" s="35" t="s">
        <v>56</v>
      </c>
      <c r="E84" s="39" t="s">
        <v>5</v>
      </c>
    </row>
    <row r="85" spans="1:5" ht="12.75">
      <c r="A85" s="35" t="s">
        <v>57</v>
      </c>
      <c r="E85" s="40" t="s">
        <v>848</v>
      </c>
    </row>
    <row r="86" spans="1:5" ht="153">
      <c r="A86" t="s">
        <v>58</v>
      </c>
      <c r="E86" s="39" t="s">
        <v>842</v>
      </c>
    </row>
    <row r="87" spans="1:16" ht="12.75">
      <c r="A87" t="s">
        <v>50</v>
      </c>
      <c s="34" t="s">
        <v>129</v>
      </c>
      <c s="34" t="s">
        <v>849</v>
      </c>
      <c s="35" t="s">
        <v>5</v>
      </c>
      <c s="6" t="s">
        <v>850</v>
      </c>
      <c s="36" t="s">
        <v>79</v>
      </c>
      <c s="37">
        <v>3950</v>
      </c>
      <c s="36">
        <v>0</v>
      </c>
      <c s="36">
        <f>ROUND(G87*H87,6)</f>
      </c>
      <c r="L87" s="38">
        <v>0</v>
      </c>
      <c s="32">
        <f>ROUND(ROUND(L87,2)*ROUND(G87,3),2)</f>
      </c>
      <c s="36" t="s">
        <v>55</v>
      </c>
      <c>
        <f>(M87*21)/100</f>
      </c>
      <c t="s">
        <v>28</v>
      </c>
    </row>
    <row r="88" spans="1:5" ht="12.75">
      <c r="A88" s="35" t="s">
        <v>56</v>
      </c>
      <c r="E88" s="39" t="s">
        <v>5</v>
      </c>
    </row>
    <row r="89" spans="1:5" ht="12.75">
      <c r="A89" s="35" t="s">
        <v>57</v>
      </c>
      <c r="E89" s="40" t="s">
        <v>851</v>
      </c>
    </row>
    <row r="90" spans="1:5" ht="114.75">
      <c r="A90" t="s">
        <v>58</v>
      </c>
      <c r="E90" s="39" t="s">
        <v>852</v>
      </c>
    </row>
    <row r="91" spans="1:16" ht="12.75">
      <c r="A91" t="s">
        <v>50</v>
      </c>
      <c s="34" t="s">
        <v>134</v>
      </c>
      <c s="34" t="s">
        <v>853</v>
      </c>
      <c s="35" t="s">
        <v>5</v>
      </c>
      <c s="6" t="s">
        <v>854</v>
      </c>
      <c s="36" t="s">
        <v>79</v>
      </c>
      <c s="37">
        <v>210</v>
      </c>
      <c s="36">
        <v>0</v>
      </c>
      <c s="36">
        <f>ROUND(G91*H91,6)</f>
      </c>
      <c r="L91" s="38">
        <v>0</v>
      </c>
      <c s="32">
        <f>ROUND(ROUND(L91,2)*ROUND(G91,3),2)</f>
      </c>
      <c s="36" t="s">
        <v>55</v>
      </c>
      <c>
        <f>(M91*21)/100</f>
      </c>
      <c t="s">
        <v>28</v>
      </c>
    </row>
    <row r="92" spans="1:5" ht="12.75">
      <c r="A92" s="35" t="s">
        <v>56</v>
      </c>
      <c r="E92" s="39" t="s">
        <v>5</v>
      </c>
    </row>
    <row r="93" spans="1:5" ht="12.75">
      <c r="A93" s="35" t="s">
        <v>57</v>
      </c>
      <c r="E93" s="40" t="s">
        <v>5</v>
      </c>
    </row>
    <row r="94" spans="1:5" ht="153">
      <c r="A94" t="s">
        <v>58</v>
      </c>
      <c r="E94" s="39" t="s">
        <v>855</v>
      </c>
    </row>
    <row r="95" spans="1:16" ht="12.75">
      <c r="A95" t="s">
        <v>50</v>
      </c>
      <c s="34" t="s">
        <v>137</v>
      </c>
      <c s="34" t="s">
        <v>856</v>
      </c>
      <c s="35" t="s">
        <v>5</v>
      </c>
      <c s="6" t="s">
        <v>857</v>
      </c>
      <c s="36" t="s">
        <v>75</v>
      </c>
      <c s="37">
        <v>20</v>
      </c>
      <c s="36">
        <v>0</v>
      </c>
      <c s="36">
        <f>ROUND(G95*H95,6)</f>
      </c>
      <c r="L95" s="38">
        <v>0</v>
      </c>
      <c s="32">
        <f>ROUND(ROUND(L95,2)*ROUND(G95,3),2)</f>
      </c>
      <c s="36" t="s">
        <v>55</v>
      </c>
      <c>
        <f>(M95*21)/100</f>
      </c>
      <c t="s">
        <v>28</v>
      </c>
    </row>
    <row r="96" spans="1:5" ht="12.75">
      <c r="A96" s="35" t="s">
        <v>56</v>
      </c>
      <c r="E96" s="39" t="s">
        <v>5</v>
      </c>
    </row>
    <row r="97" spans="1:5" ht="12.75">
      <c r="A97" s="35" t="s">
        <v>57</v>
      </c>
      <c r="E97" s="40" t="s">
        <v>5</v>
      </c>
    </row>
    <row r="98" spans="1:5" ht="178.5">
      <c r="A98" t="s">
        <v>58</v>
      </c>
      <c r="E98" s="39" t="s">
        <v>858</v>
      </c>
    </row>
    <row r="99" spans="1:16" ht="12.75">
      <c r="A99" t="s">
        <v>50</v>
      </c>
      <c s="34" t="s">
        <v>140</v>
      </c>
      <c s="34" t="s">
        <v>859</v>
      </c>
      <c s="35" t="s">
        <v>5</v>
      </c>
      <c s="6" t="s">
        <v>860</v>
      </c>
      <c s="36" t="s">
        <v>75</v>
      </c>
      <c s="37">
        <v>20</v>
      </c>
      <c s="36">
        <v>0</v>
      </c>
      <c s="36">
        <f>ROUND(G99*H99,6)</f>
      </c>
      <c r="L99" s="38">
        <v>0</v>
      </c>
      <c s="32">
        <f>ROUND(ROUND(L99,2)*ROUND(G99,3),2)</f>
      </c>
      <c s="36" t="s">
        <v>55</v>
      </c>
      <c>
        <f>(M99*21)/100</f>
      </c>
      <c t="s">
        <v>28</v>
      </c>
    </row>
    <row r="100" spans="1:5" ht="12.75">
      <c r="A100" s="35" t="s">
        <v>56</v>
      </c>
      <c r="E100" s="39" t="s">
        <v>5</v>
      </c>
    </row>
    <row r="101" spans="1:5" ht="12.75">
      <c r="A101" s="35" t="s">
        <v>57</v>
      </c>
      <c r="E101" s="40" t="s">
        <v>5</v>
      </c>
    </row>
    <row r="102" spans="1:5" ht="127.5">
      <c r="A102" t="s">
        <v>58</v>
      </c>
      <c r="E102" s="39" t="s">
        <v>861</v>
      </c>
    </row>
    <row r="103" spans="1:16" ht="12.75">
      <c r="A103" t="s">
        <v>50</v>
      </c>
      <c s="34" t="s">
        <v>143</v>
      </c>
      <c s="34" t="s">
        <v>735</v>
      </c>
      <c s="35" t="s">
        <v>5</v>
      </c>
      <c s="6" t="s">
        <v>736</v>
      </c>
      <c s="36" t="s">
        <v>79</v>
      </c>
      <c s="37">
        <v>5100</v>
      </c>
      <c s="36">
        <v>0</v>
      </c>
      <c s="36">
        <f>ROUND(G103*H103,6)</f>
      </c>
      <c r="L103" s="38">
        <v>0</v>
      </c>
      <c s="32">
        <f>ROUND(ROUND(L103,2)*ROUND(G103,3),2)</f>
      </c>
      <c s="36" t="s">
        <v>55</v>
      </c>
      <c>
        <f>(M103*21)/100</f>
      </c>
      <c t="s">
        <v>28</v>
      </c>
    </row>
    <row r="104" spans="1:5" ht="12.75">
      <c r="A104" s="35" t="s">
        <v>56</v>
      </c>
      <c r="E104" s="39" t="s">
        <v>5</v>
      </c>
    </row>
    <row r="105" spans="1:5" ht="12.75">
      <c r="A105" s="35" t="s">
        <v>57</v>
      </c>
      <c r="E105" s="40" t="s">
        <v>862</v>
      </c>
    </row>
    <row r="106" spans="1:5" ht="153">
      <c r="A106" t="s">
        <v>58</v>
      </c>
      <c r="E106" s="39" t="s">
        <v>863</v>
      </c>
    </row>
    <row r="107" spans="1:16" ht="12.75">
      <c r="A107" t="s">
        <v>50</v>
      </c>
      <c s="34" t="s">
        <v>147</v>
      </c>
      <c s="34" t="s">
        <v>738</v>
      </c>
      <c s="35" t="s">
        <v>5</v>
      </c>
      <c s="6" t="s">
        <v>739</v>
      </c>
      <c s="36" t="s">
        <v>79</v>
      </c>
      <c s="37">
        <v>5100</v>
      </c>
      <c s="36">
        <v>0</v>
      </c>
      <c s="36">
        <f>ROUND(G107*H107,6)</f>
      </c>
      <c r="L107" s="38">
        <v>0</v>
      </c>
      <c s="32">
        <f>ROUND(ROUND(L107,2)*ROUND(G107,3),2)</f>
      </c>
      <c s="36" t="s">
        <v>55</v>
      </c>
      <c>
        <f>(M107*21)/100</f>
      </c>
      <c t="s">
        <v>28</v>
      </c>
    </row>
    <row r="108" spans="1:5" ht="12.75">
      <c r="A108" s="35" t="s">
        <v>56</v>
      </c>
      <c r="E108" s="39" t="s">
        <v>5</v>
      </c>
    </row>
    <row r="109" spans="1:5" ht="12.75">
      <c r="A109" s="35" t="s">
        <v>57</v>
      </c>
      <c r="E109" s="40" t="s">
        <v>862</v>
      </c>
    </row>
    <row r="110" spans="1:5" ht="114.75">
      <c r="A110" t="s">
        <v>58</v>
      </c>
      <c r="E110" s="39" t="s">
        <v>840</v>
      </c>
    </row>
    <row r="111" spans="1:16" ht="12.75">
      <c r="A111" t="s">
        <v>50</v>
      </c>
      <c s="34" t="s">
        <v>151</v>
      </c>
      <c s="34" t="s">
        <v>864</v>
      </c>
      <c s="35" t="s">
        <v>5</v>
      </c>
      <c s="6" t="s">
        <v>865</v>
      </c>
      <c s="36" t="s">
        <v>79</v>
      </c>
      <c s="37">
        <v>210</v>
      </c>
      <c s="36">
        <v>0</v>
      </c>
      <c s="36">
        <f>ROUND(G111*H111,6)</f>
      </c>
      <c r="L111" s="38">
        <v>0</v>
      </c>
      <c s="32">
        <f>ROUND(ROUND(L111,2)*ROUND(G111,3),2)</f>
      </c>
      <c s="36" t="s">
        <v>55</v>
      </c>
      <c>
        <f>(M111*21)/100</f>
      </c>
      <c t="s">
        <v>28</v>
      </c>
    </row>
    <row r="112" spans="1:5" ht="12.75">
      <c r="A112" s="35" t="s">
        <v>56</v>
      </c>
      <c r="E112" s="39" t="s">
        <v>5</v>
      </c>
    </row>
    <row r="113" spans="1:5" ht="12.75">
      <c r="A113" s="35" t="s">
        <v>57</v>
      </c>
      <c r="E113" s="40" t="s">
        <v>5</v>
      </c>
    </row>
    <row r="114" spans="1:5" ht="153">
      <c r="A114" t="s">
        <v>58</v>
      </c>
      <c r="E114" s="39" t="s">
        <v>855</v>
      </c>
    </row>
    <row r="115" spans="1:16" ht="12.75">
      <c r="A115" t="s">
        <v>50</v>
      </c>
      <c s="34" t="s">
        <v>155</v>
      </c>
      <c s="34" t="s">
        <v>741</v>
      </c>
      <c s="35" t="s">
        <v>5</v>
      </c>
      <c s="6" t="s">
        <v>742</v>
      </c>
      <c s="36" t="s">
        <v>743</v>
      </c>
      <c s="37">
        <v>13</v>
      </c>
      <c s="36">
        <v>0</v>
      </c>
      <c s="36">
        <f>ROUND(G115*H115,6)</f>
      </c>
      <c r="L115" s="38">
        <v>0</v>
      </c>
      <c s="32">
        <f>ROUND(ROUND(L115,2)*ROUND(G115,3),2)</f>
      </c>
      <c s="36" t="s">
        <v>55</v>
      </c>
      <c>
        <f>(M115*21)/100</f>
      </c>
      <c t="s">
        <v>28</v>
      </c>
    </row>
    <row r="116" spans="1:5" ht="12.75">
      <c r="A116" s="35" t="s">
        <v>56</v>
      </c>
      <c r="E116" s="39" t="s">
        <v>5</v>
      </c>
    </row>
    <row r="117" spans="1:5" ht="12.75">
      <c r="A117" s="35" t="s">
        <v>57</v>
      </c>
      <c r="E117" s="40" t="s">
        <v>5</v>
      </c>
    </row>
    <row r="118" spans="1:5" ht="127.5">
      <c r="A118" t="s">
        <v>58</v>
      </c>
      <c r="E118" s="39" t="s">
        <v>866</v>
      </c>
    </row>
    <row r="119" spans="1:16" ht="12.75">
      <c r="A119" t="s">
        <v>50</v>
      </c>
      <c s="34" t="s">
        <v>158</v>
      </c>
      <c s="34" t="s">
        <v>745</v>
      </c>
      <c s="35" t="s">
        <v>5</v>
      </c>
      <c s="6" t="s">
        <v>746</v>
      </c>
      <c s="36" t="s">
        <v>79</v>
      </c>
      <c s="37">
        <v>5100</v>
      </c>
      <c s="36">
        <v>0</v>
      </c>
      <c s="36">
        <f>ROUND(G119*H119,6)</f>
      </c>
      <c r="L119" s="38">
        <v>0</v>
      </c>
      <c s="32">
        <f>ROUND(ROUND(L119,2)*ROUND(G119,3),2)</f>
      </c>
      <c s="36" t="s">
        <v>55</v>
      </c>
      <c>
        <f>(M119*21)/100</f>
      </c>
      <c t="s">
        <v>28</v>
      </c>
    </row>
    <row r="120" spans="1:5" ht="12.75">
      <c r="A120" s="35" t="s">
        <v>56</v>
      </c>
      <c r="E120" s="39" t="s">
        <v>5</v>
      </c>
    </row>
    <row r="121" spans="1:5" ht="12.75">
      <c r="A121" s="35" t="s">
        <v>57</v>
      </c>
      <c r="E121" s="40" t="s">
        <v>862</v>
      </c>
    </row>
    <row r="122" spans="1:5" ht="127.5">
      <c r="A122" t="s">
        <v>58</v>
      </c>
      <c r="E122" s="39" t="s">
        <v>867</v>
      </c>
    </row>
    <row r="123" spans="1:16" ht="12.75">
      <c r="A123" t="s">
        <v>50</v>
      </c>
      <c s="34" t="s">
        <v>162</v>
      </c>
      <c s="34" t="s">
        <v>868</v>
      </c>
      <c s="35" t="s">
        <v>5</v>
      </c>
      <c s="6" t="s">
        <v>869</v>
      </c>
      <c s="36" t="s">
        <v>75</v>
      </c>
      <c s="37">
        <v>20</v>
      </c>
      <c s="36">
        <v>0</v>
      </c>
      <c s="36">
        <f>ROUND(G123*H123,6)</f>
      </c>
      <c r="L123" s="38">
        <v>0</v>
      </c>
      <c s="32">
        <f>ROUND(ROUND(L123,2)*ROUND(G123,3),2)</f>
      </c>
      <c s="36" t="s">
        <v>55</v>
      </c>
      <c>
        <f>(M123*21)/100</f>
      </c>
      <c t="s">
        <v>28</v>
      </c>
    </row>
    <row r="124" spans="1:5" ht="12.75">
      <c r="A124" s="35" t="s">
        <v>56</v>
      </c>
      <c r="E124" s="39" t="s">
        <v>5</v>
      </c>
    </row>
    <row r="125" spans="1:5" ht="12.75">
      <c r="A125" s="35" t="s">
        <v>57</v>
      </c>
      <c r="E125" s="40" t="s">
        <v>5</v>
      </c>
    </row>
    <row r="126" spans="1:5" ht="178.5">
      <c r="A126" t="s">
        <v>58</v>
      </c>
      <c r="E126" s="39" t="s">
        <v>858</v>
      </c>
    </row>
    <row r="127" spans="1:16" ht="12.75">
      <c r="A127" t="s">
        <v>50</v>
      </c>
      <c s="34" t="s">
        <v>165</v>
      </c>
      <c s="34" t="s">
        <v>870</v>
      </c>
      <c s="35" t="s">
        <v>5</v>
      </c>
      <c s="6" t="s">
        <v>871</v>
      </c>
      <c s="36" t="s">
        <v>75</v>
      </c>
      <c s="37">
        <v>20</v>
      </c>
      <c s="36">
        <v>0</v>
      </c>
      <c s="36">
        <f>ROUND(G127*H127,6)</f>
      </c>
      <c r="L127" s="38">
        <v>0</v>
      </c>
      <c s="32">
        <f>ROUND(ROUND(L127,2)*ROUND(G127,3),2)</f>
      </c>
      <c s="36" t="s">
        <v>55</v>
      </c>
      <c>
        <f>(M127*21)/100</f>
      </c>
      <c t="s">
        <v>28</v>
      </c>
    </row>
    <row r="128" spans="1:5" ht="12.75">
      <c r="A128" s="35" t="s">
        <v>56</v>
      </c>
      <c r="E128" s="39" t="s">
        <v>5</v>
      </c>
    </row>
    <row r="129" spans="1:5" ht="12.75">
      <c r="A129" s="35" t="s">
        <v>57</v>
      </c>
      <c r="E129" s="40" t="s">
        <v>5</v>
      </c>
    </row>
    <row r="130" spans="1:5" ht="127.5">
      <c r="A130" t="s">
        <v>58</v>
      </c>
      <c r="E130" s="39" t="s">
        <v>861</v>
      </c>
    </row>
    <row r="131" spans="1:16" ht="12.75">
      <c r="A131" t="s">
        <v>50</v>
      </c>
      <c s="34" t="s">
        <v>169</v>
      </c>
      <c s="34" t="s">
        <v>872</v>
      </c>
      <c s="35" t="s">
        <v>5</v>
      </c>
      <c s="6" t="s">
        <v>873</v>
      </c>
      <c s="36" t="s">
        <v>75</v>
      </c>
      <c s="37">
        <v>1</v>
      </c>
      <c s="36">
        <v>0</v>
      </c>
      <c s="36">
        <f>ROUND(G131*H131,6)</f>
      </c>
      <c r="L131" s="38">
        <v>0</v>
      </c>
      <c s="32">
        <f>ROUND(ROUND(L131,2)*ROUND(G131,3),2)</f>
      </c>
      <c s="36" t="s">
        <v>55</v>
      </c>
      <c>
        <f>(M131*21)/100</f>
      </c>
      <c t="s">
        <v>28</v>
      </c>
    </row>
    <row r="132" spans="1:5" ht="12.75">
      <c r="A132" s="35" t="s">
        <v>56</v>
      </c>
      <c r="E132" s="39" t="s">
        <v>5</v>
      </c>
    </row>
    <row r="133" spans="1:5" ht="12.75">
      <c r="A133" s="35" t="s">
        <v>57</v>
      </c>
      <c r="E133" s="40" t="s">
        <v>5</v>
      </c>
    </row>
    <row r="134" spans="1:5" ht="178.5">
      <c r="A134" t="s">
        <v>58</v>
      </c>
      <c r="E134" s="39" t="s">
        <v>858</v>
      </c>
    </row>
    <row r="135" spans="1:16" ht="12.75">
      <c r="A135" t="s">
        <v>50</v>
      </c>
      <c s="34" t="s">
        <v>173</v>
      </c>
      <c s="34" t="s">
        <v>874</v>
      </c>
      <c s="35" t="s">
        <v>5</v>
      </c>
      <c s="6" t="s">
        <v>875</v>
      </c>
      <c s="36" t="s">
        <v>75</v>
      </c>
      <c s="37">
        <v>1</v>
      </c>
      <c s="36">
        <v>0</v>
      </c>
      <c s="36">
        <f>ROUND(G135*H135,6)</f>
      </c>
      <c r="L135" s="38">
        <v>0</v>
      </c>
      <c s="32">
        <f>ROUND(ROUND(L135,2)*ROUND(G135,3),2)</f>
      </c>
      <c s="36" t="s">
        <v>55</v>
      </c>
      <c>
        <f>(M135*21)/100</f>
      </c>
      <c t="s">
        <v>28</v>
      </c>
    </row>
    <row r="136" spans="1:5" ht="12.75">
      <c r="A136" s="35" t="s">
        <v>56</v>
      </c>
      <c r="E136" s="39" t="s">
        <v>5</v>
      </c>
    </row>
    <row r="137" spans="1:5" ht="12.75">
      <c r="A137" s="35" t="s">
        <v>57</v>
      </c>
      <c r="E137" s="40" t="s">
        <v>5</v>
      </c>
    </row>
    <row r="138" spans="1:5" ht="127.5">
      <c r="A138" t="s">
        <v>58</v>
      </c>
      <c r="E138" s="39" t="s">
        <v>861</v>
      </c>
    </row>
    <row r="139" spans="1:16" ht="12.75">
      <c r="A139" t="s">
        <v>50</v>
      </c>
      <c s="34" t="s">
        <v>177</v>
      </c>
      <c s="34" t="s">
        <v>876</v>
      </c>
      <c s="35" t="s">
        <v>5</v>
      </c>
      <c s="6" t="s">
        <v>877</v>
      </c>
      <c s="36" t="s">
        <v>75</v>
      </c>
      <c s="37">
        <v>1</v>
      </c>
      <c s="36">
        <v>0</v>
      </c>
      <c s="36">
        <f>ROUND(G139*H139,6)</f>
      </c>
      <c r="L139" s="38">
        <v>0</v>
      </c>
      <c s="32">
        <f>ROUND(ROUND(L139,2)*ROUND(G139,3),2)</f>
      </c>
      <c s="36" t="s">
        <v>55</v>
      </c>
      <c>
        <f>(M139*21)/100</f>
      </c>
      <c t="s">
        <v>28</v>
      </c>
    </row>
    <row r="140" spans="1:5" ht="12.75">
      <c r="A140" s="35" t="s">
        <v>56</v>
      </c>
      <c r="E140" s="39" t="s">
        <v>5</v>
      </c>
    </row>
    <row r="141" spans="1:5" ht="12.75">
      <c r="A141" s="35" t="s">
        <v>57</v>
      </c>
      <c r="E141" s="40" t="s">
        <v>5</v>
      </c>
    </row>
    <row r="142" spans="1:5" ht="178.5">
      <c r="A142" t="s">
        <v>58</v>
      </c>
      <c r="E142" s="39" t="s">
        <v>858</v>
      </c>
    </row>
    <row r="143" spans="1:16" ht="12.75">
      <c r="A143" t="s">
        <v>50</v>
      </c>
      <c s="34" t="s">
        <v>181</v>
      </c>
      <c s="34" t="s">
        <v>878</v>
      </c>
      <c s="35" t="s">
        <v>5</v>
      </c>
      <c s="6" t="s">
        <v>879</v>
      </c>
      <c s="36" t="s">
        <v>75</v>
      </c>
      <c s="37">
        <v>1</v>
      </c>
      <c s="36">
        <v>0</v>
      </c>
      <c s="36">
        <f>ROUND(G143*H143,6)</f>
      </c>
      <c r="L143" s="38">
        <v>0</v>
      </c>
      <c s="32">
        <f>ROUND(ROUND(L143,2)*ROUND(G143,3),2)</f>
      </c>
      <c s="36" t="s">
        <v>55</v>
      </c>
      <c>
        <f>(M143*21)/100</f>
      </c>
      <c t="s">
        <v>28</v>
      </c>
    </row>
    <row r="144" spans="1:5" ht="12.75">
      <c r="A144" s="35" t="s">
        <v>56</v>
      </c>
      <c r="E144" s="39" t="s">
        <v>5</v>
      </c>
    </row>
    <row r="145" spans="1:5" ht="12.75">
      <c r="A145" s="35" t="s">
        <v>57</v>
      </c>
      <c r="E145" s="40" t="s">
        <v>5</v>
      </c>
    </row>
    <row r="146" spans="1:5" ht="127.5">
      <c r="A146" t="s">
        <v>58</v>
      </c>
      <c r="E146" s="39" t="s">
        <v>861</v>
      </c>
    </row>
    <row r="147" spans="1:16" ht="12.75">
      <c r="A147" t="s">
        <v>50</v>
      </c>
      <c s="34" t="s">
        <v>185</v>
      </c>
      <c s="34" t="s">
        <v>880</v>
      </c>
      <c s="35" t="s">
        <v>5</v>
      </c>
      <c s="6" t="s">
        <v>881</v>
      </c>
      <c s="36" t="s">
        <v>75</v>
      </c>
      <c s="37">
        <v>22</v>
      </c>
      <c s="36">
        <v>0</v>
      </c>
      <c s="36">
        <f>ROUND(G147*H147,6)</f>
      </c>
      <c r="L147" s="38">
        <v>0</v>
      </c>
      <c s="32">
        <f>ROUND(ROUND(L147,2)*ROUND(G147,3),2)</f>
      </c>
      <c s="36" t="s">
        <v>55</v>
      </c>
      <c>
        <f>(M147*21)/100</f>
      </c>
      <c t="s">
        <v>28</v>
      </c>
    </row>
    <row r="148" spans="1:5" ht="12.75">
      <c r="A148" s="35" t="s">
        <v>56</v>
      </c>
      <c r="E148" s="39" t="s">
        <v>5</v>
      </c>
    </row>
    <row r="149" spans="1:5" ht="12.75">
      <c r="A149" s="35" t="s">
        <v>57</v>
      </c>
      <c r="E149" s="40" t="s">
        <v>5</v>
      </c>
    </row>
    <row r="150" spans="1:5" ht="178.5">
      <c r="A150" t="s">
        <v>58</v>
      </c>
      <c r="E150" s="39" t="s">
        <v>858</v>
      </c>
    </row>
    <row r="151" spans="1:16" ht="12.75">
      <c r="A151" t="s">
        <v>50</v>
      </c>
      <c s="34" t="s">
        <v>682</v>
      </c>
      <c s="34" t="s">
        <v>882</v>
      </c>
      <c s="35" t="s">
        <v>5</v>
      </c>
      <c s="6" t="s">
        <v>883</v>
      </c>
      <c s="36" t="s">
        <v>75</v>
      </c>
      <c s="37">
        <v>22</v>
      </c>
      <c s="36">
        <v>0</v>
      </c>
      <c s="36">
        <f>ROUND(G151*H151,6)</f>
      </c>
      <c r="L151" s="38">
        <v>0</v>
      </c>
      <c s="32">
        <f>ROUND(ROUND(L151,2)*ROUND(G151,3),2)</f>
      </c>
      <c s="36" t="s">
        <v>55</v>
      </c>
      <c>
        <f>(M151*21)/100</f>
      </c>
      <c t="s">
        <v>28</v>
      </c>
    </row>
    <row r="152" spans="1:5" ht="12.75">
      <c r="A152" s="35" t="s">
        <v>56</v>
      </c>
      <c r="E152" s="39" t="s">
        <v>5</v>
      </c>
    </row>
    <row r="153" spans="1:5" ht="12.75">
      <c r="A153" s="35" t="s">
        <v>57</v>
      </c>
      <c r="E153" s="40" t="s">
        <v>5</v>
      </c>
    </row>
    <row r="154" spans="1:5" ht="127.5">
      <c r="A154" t="s">
        <v>58</v>
      </c>
      <c r="E154" s="39" t="s">
        <v>861</v>
      </c>
    </row>
    <row r="155" spans="1:16" ht="12.75">
      <c r="A155" t="s">
        <v>50</v>
      </c>
      <c s="34" t="s">
        <v>686</v>
      </c>
      <c s="34" t="s">
        <v>748</v>
      </c>
      <c s="35" t="s">
        <v>5</v>
      </c>
      <c s="6" t="s">
        <v>749</v>
      </c>
      <c s="36" t="s">
        <v>75</v>
      </c>
      <c s="37">
        <v>2</v>
      </c>
      <c s="36">
        <v>0</v>
      </c>
      <c s="36">
        <f>ROUND(G155*H155,6)</f>
      </c>
      <c r="L155" s="38">
        <v>0</v>
      </c>
      <c s="32">
        <f>ROUND(ROUND(L155,2)*ROUND(G155,3),2)</f>
      </c>
      <c s="36" t="s">
        <v>55</v>
      </c>
      <c>
        <f>(M155*21)/100</f>
      </c>
      <c t="s">
        <v>28</v>
      </c>
    </row>
    <row r="156" spans="1:5" ht="12.75">
      <c r="A156" s="35" t="s">
        <v>56</v>
      </c>
      <c r="E156" s="39" t="s">
        <v>5</v>
      </c>
    </row>
    <row r="157" spans="1:5" ht="12.75">
      <c r="A157" s="35" t="s">
        <v>57</v>
      </c>
      <c r="E157" s="40" t="s">
        <v>5</v>
      </c>
    </row>
    <row r="158" spans="1:5" ht="114.75">
      <c r="A158" t="s">
        <v>58</v>
      </c>
      <c r="E158" s="39" t="s">
        <v>884</v>
      </c>
    </row>
    <row r="159" spans="1:16" ht="12.75">
      <c r="A159" t="s">
        <v>50</v>
      </c>
      <c s="34" t="s">
        <v>189</v>
      </c>
      <c s="34" t="s">
        <v>885</v>
      </c>
      <c s="35" t="s">
        <v>5</v>
      </c>
      <c s="6" t="s">
        <v>886</v>
      </c>
      <c s="36" t="s">
        <v>75</v>
      </c>
      <c s="37">
        <v>4</v>
      </c>
      <c s="36">
        <v>0</v>
      </c>
      <c s="36">
        <f>ROUND(G159*H159,6)</f>
      </c>
      <c r="L159" s="38">
        <v>0</v>
      </c>
      <c s="32">
        <f>ROUND(ROUND(L159,2)*ROUND(G159,3),2)</f>
      </c>
      <c s="36" t="s">
        <v>55</v>
      </c>
      <c>
        <f>(M159*21)/100</f>
      </c>
      <c t="s">
        <v>28</v>
      </c>
    </row>
    <row r="160" spans="1:5" ht="12.75">
      <c r="A160" s="35" t="s">
        <v>56</v>
      </c>
      <c r="E160" s="39" t="s">
        <v>5</v>
      </c>
    </row>
    <row r="161" spans="1:5" ht="12.75">
      <c r="A161" s="35" t="s">
        <v>57</v>
      </c>
      <c r="E161" s="40" t="s">
        <v>5</v>
      </c>
    </row>
    <row r="162" spans="1:5" ht="114.75">
      <c r="A162" t="s">
        <v>58</v>
      </c>
      <c r="E162" s="39" t="s">
        <v>884</v>
      </c>
    </row>
    <row r="163" spans="1:16" ht="12.75">
      <c r="A163" t="s">
        <v>50</v>
      </c>
      <c s="34" t="s">
        <v>193</v>
      </c>
      <c s="34" t="s">
        <v>751</v>
      </c>
      <c s="35" t="s">
        <v>5</v>
      </c>
      <c s="6" t="s">
        <v>752</v>
      </c>
      <c s="36" t="s">
        <v>75</v>
      </c>
      <c s="37">
        <v>8</v>
      </c>
      <c s="36">
        <v>0</v>
      </c>
      <c s="36">
        <f>ROUND(G163*H163,6)</f>
      </c>
      <c r="L163" s="38">
        <v>0</v>
      </c>
      <c s="32">
        <f>ROUND(ROUND(L163,2)*ROUND(G163,3),2)</f>
      </c>
      <c s="36" t="s">
        <v>55</v>
      </c>
      <c>
        <f>(M163*21)/100</f>
      </c>
      <c t="s">
        <v>28</v>
      </c>
    </row>
    <row r="164" spans="1:5" ht="12.75">
      <c r="A164" s="35" t="s">
        <v>56</v>
      </c>
      <c r="E164" s="39" t="s">
        <v>5</v>
      </c>
    </row>
    <row r="165" spans="1:5" ht="12.75">
      <c r="A165" s="35" t="s">
        <v>57</v>
      </c>
      <c r="E165" s="40" t="s">
        <v>5</v>
      </c>
    </row>
    <row r="166" spans="1:5" ht="127.5">
      <c r="A166" t="s">
        <v>58</v>
      </c>
      <c r="E166" s="39" t="s">
        <v>861</v>
      </c>
    </row>
    <row r="167" spans="1:16" ht="12.75">
      <c r="A167" t="s">
        <v>50</v>
      </c>
      <c s="34" t="s">
        <v>197</v>
      </c>
      <c s="34" t="s">
        <v>887</v>
      </c>
      <c s="35" t="s">
        <v>5</v>
      </c>
      <c s="6" t="s">
        <v>888</v>
      </c>
      <c s="36" t="s">
        <v>75</v>
      </c>
      <c s="37">
        <v>4</v>
      </c>
      <c s="36">
        <v>0</v>
      </c>
      <c s="36">
        <f>ROUND(G167*H167,6)</f>
      </c>
      <c r="L167" s="38">
        <v>0</v>
      </c>
      <c s="32">
        <f>ROUND(ROUND(L167,2)*ROUND(G167,3),2)</f>
      </c>
      <c s="36" t="s">
        <v>55</v>
      </c>
      <c>
        <f>(M167*21)/100</f>
      </c>
      <c t="s">
        <v>28</v>
      </c>
    </row>
    <row r="168" spans="1:5" ht="12.75">
      <c r="A168" s="35" t="s">
        <v>56</v>
      </c>
      <c r="E168" s="39" t="s">
        <v>5</v>
      </c>
    </row>
    <row r="169" spans="1:5" ht="12.75">
      <c r="A169" s="35" t="s">
        <v>57</v>
      </c>
      <c r="E169" s="40" t="s">
        <v>5</v>
      </c>
    </row>
    <row r="170" spans="1:5" ht="114.75">
      <c r="A170" t="s">
        <v>58</v>
      </c>
      <c r="E170" s="39" t="s">
        <v>884</v>
      </c>
    </row>
    <row r="171" spans="1:16" ht="12.75">
      <c r="A171" t="s">
        <v>50</v>
      </c>
      <c s="34" t="s">
        <v>201</v>
      </c>
      <c s="34" t="s">
        <v>889</v>
      </c>
      <c s="35" t="s">
        <v>5</v>
      </c>
      <c s="6" t="s">
        <v>890</v>
      </c>
      <c s="36" t="s">
        <v>75</v>
      </c>
      <c s="37">
        <v>1</v>
      </c>
      <c s="36">
        <v>0</v>
      </c>
      <c s="36">
        <f>ROUND(G171*H171,6)</f>
      </c>
      <c r="L171" s="38">
        <v>0</v>
      </c>
      <c s="32">
        <f>ROUND(ROUND(L171,2)*ROUND(G171,3),2)</f>
      </c>
      <c s="36" t="s">
        <v>55</v>
      </c>
      <c>
        <f>(M171*21)/100</f>
      </c>
      <c t="s">
        <v>28</v>
      </c>
    </row>
    <row r="172" spans="1:5" ht="12.75">
      <c r="A172" s="35" t="s">
        <v>56</v>
      </c>
      <c r="E172" s="39" t="s">
        <v>5</v>
      </c>
    </row>
    <row r="173" spans="1:5" ht="12.75">
      <c r="A173" s="35" t="s">
        <v>57</v>
      </c>
      <c r="E173" s="40" t="s">
        <v>5</v>
      </c>
    </row>
    <row r="174" spans="1:5" ht="114.75">
      <c r="A174" t="s">
        <v>58</v>
      </c>
      <c r="E174" s="39" t="s">
        <v>884</v>
      </c>
    </row>
    <row r="175" spans="1:16" ht="12.75">
      <c r="A175" t="s">
        <v>50</v>
      </c>
      <c s="34" t="s">
        <v>205</v>
      </c>
      <c s="34" t="s">
        <v>891</v>
      </c>
      <c s="35" t="s">
        <v>5</v>
      </c>
      <c s="6" t="s">
        <v>892</v>
      </c>
      <c s="36" t="s">
        <v>75</v>
      </c>
      <c s="37">
        <v>5</v>
      </c>
      <c s="36">
        <v>0</v>
      </c>
      <c s="36">
        <f>ROUND(G175*H175,6)</f>
      </c>
      <c r="L175" s="38">
        <v>0</v>
      </c>
      <c s="32">
        <f>ROUND(ROUND(L175,2)*ROUND(G175,3),2)</f>
      </c>
      <c s="36" t="s">
        <v>55</v>
      </c>
      <c>
        <f>(M175*21)/100</f>
      </c>
      <c t="s">
        <v>28</v>
      </c>
    </row>
    <row r="176" spans="1:5" ht="12.75">
      <c r="A176" s="35" t="s">
        <v>56</v>
      </c>
      <c r="E176" s="39" t="s">
        <v>5</v>
      </c>
    </row>
    <row r="177" spans="1:5" ht="12.75">
      <c r="A177" s="35" t="s">
        <v>57</v>
      </c>
      <c r="E177" s="40" t="s">
        <v>5</v>
      </c>
    </row>
    <row r="178" spans="1:5" ht="127.5">
      <c r="A178" t="s">
        <v>58</v>
      </c>
      <c r="E178" s="39" t="s">
        <v>861</v>
      </c>
    </row>
    <row r="179" spans="1:16" ht="12.75">
      <c r="A179" t="s">
        <v>50</v>
      </c>
      <c s="34" t="s">
        <v>209</v>
      </c>
      <c s="34" t="s">
        <v>893</v>
      </c>
      <c s="35" t="s">
        <v>5</v>
      </c>
      <c s="6" t="s">
        <v>894</v>
      </c>
      <c s="36" t="s">
        <v>75</v>
      </c>
      <c s="37">
        <v>4</v>
      </c>
      <c s="36">
        <v>0</v>
      </c>
      <c s="36">
        <f>ROUND(G179*H179,6)</f>
      </c>
      <c r="L179" s="38">
        <v>0</v>
      </c>
      <c s="32">
        <f>ROUND(ROUND(L179,2)*ROUND(G179,3),2)</f>
      </c>
      <c s="36" t="s">
        <v>55</v>
      </c>
      <c>
        <f>(M179*21)/100</f>
      </c>
      <c t="s">
        <v>28</v>
      </c>
    </row>
    <row r="180" spans="1:5" ht="12.75">
      <c r="A180" s="35" t="s">
        <v>56</v>
      </c>
      <c r="E180" s="39" t="s">
        <v>5</v>
      </c>
    </row>
    <row r="181" spans="1:5" ht="12.75">
      <c r="A181" s="35" t="s">
        <v>57</v>
      </c>
      <c r="E181" s="40" t="s">
        <v>5</v>
      </c>
    </row>
    <row r="182" spans="1:5" ht="178.5">
      <c r="A182" t="s">
        <v>58</v>
      </c>
      <c r="E182" s="39" t="s">
        <v>858</v>
      </c>
    </row>
    <row r="183" spans="1:16" ht="12.75">
      <c r="A183" t="s">
        <v>50</v>
      </c>
      <c s="34" t="s">
        <v>213</v>
      </c>
      <c s="34" t="s">
        <v>895</v>
      </c>
      <c s="35" t="s">
        <v>5</v>
      </c>
      <c s="6" t="s">
        <v>896</v>
      </c>
      <c s="36" t="s">
        <v>75</v>
      </c>
      <c s="37">
        <v>4</v>
      </c>
      <c s="36">
        <v>0</v>
      </c>
      <c s="36">
        <f>ROUND(G183*H183,6)</f>
      </c>
      <c r="L183" s="38">
        <v>0</v>
      </c>
      <c s="32">
        <f>ROUND(ROUND(L183,2)*ROUND(G183,3),2)</f>
      </c>
      <c s="36" t="s">
        <v>55</v>
      </c>
      <c>
        <f>(M183*21)/100</f>
      </c>
      <c t="s">
        <v>28</v>
      </c>
    </row>
    <row r="184" spans="1:5" ht="12.75">
      <c r="A184" s="35" t="s">
        <v>56</v>
      </c>
      <c r="E184" s="39" t="s">
        <v>5</v>
      </c>
    </row>
    <row r="185" spans="1:5" ht="12.75">
      <c r="A185" s="35" t="s">
        <v>57</v>
      </c>
      <c r="E185" s="40" t="s">
        <v>5</v>
      </c>
    </row>
    <row r="186" spans="1:5" ht="127.5">
      <c r="A186" t="s">
        <v>58</v>
      </c>
      <c r="E186" s="39" t="s">
        <v>861</v>
      </c>
    </row>
    <row r="187" spans="1:16" ht="12.75">
      <c r="A187" t="s">
        <v>50</v>
      </c>
      <c s="34" t="s">
        <v>218</v>
      </c>
      <c s="34" t="s">
        <v>897</v>
      </c>
      <c s="35" t="s">
        <v>5</v>
      </c>
      <c s="6" t="s">
        <v>898</v>
      </c>
      <c s="36" t="s">
        <v>75</v>
      </c>
      <c s="37">
        <v>1</v>
      </c>
      <c s="36">
        <v>0</v>
      </c>
      <c s="36">
        <f>ROUND(G187*H187,6)</f>
      </c>
      <c r="L187" s="38">
        <v>0</v>
      </c>
      <c s="32">
        <f>ROUND(ROUND(L187,2)*ROUND(G187,3),2)</f>
      </c>
      <c s="36" t="s">
        <v>55</v>
      </c>
      <c>
        <f>(M187*21)/100</f>
      </c>
      <c t="s">
        <v>28</v>
      </c>
    </row>
    <row r="188" spans="1:5" ht="12.75">
      <c r="A188" s="35" t="s">
        <v>56</v>
      </c>
      <c r="E188" s="39" t="s">
        <v>5</v>
      </c>
    </row>
    <row r="189" spans="1:5" ht="12.75">
      <c r="A189" s="35" t="s">
        <v>57</v>
      </c>
      <c r="E189" s="40" t="s">
        <v>5</v>
      </c>
    </row>
    <row r="190" spans="1:5" ht="178.5">
      <c r="A190" t="s">
        <v>58</v>
      </c>
      <c r="E190" s="39" t="s">
        <v>858</v>
      </c>
    </row>
    <row r="191" spans="1:16" ht="12.75">
      <c r="A191" t="s">
        <v>50</v>
      </c>
      <c s="34" t="s">
        <v>222</v>
      </c>
      <c s="34" t="s">
        <v>899</v>
      </c>
      <c s="35" t="s">
        <v>5</v>
      </c>
      <c s="6" t="s">
        <v>900</v>
      </c>
      <c s="36" t="s">
        <v>75</v>
      </c>
      <c s="37">
        <v>1</v>
      </c>
      <c s="36">
        <v>0</v>
      </c>
      <c s="36">
        <f>ROUND(G191*H191,6)</f>
      </c>
      <c r="L191" s="38">
        <v>0</v>
      </c>
      <c s="32">
        <f>ROUND(ROUND(L191,2)*ROUND(G191,3),2)</f>
      </c>
      <c s="36" t="s">
        <v>55</v>
      </c>
      <c>
        <f>(M191*21)/100</f>
      </c>
      <c t="s">
        <v>28</v>
      </c>
    </row>
    <row r="192" spans="1:5" ht="12.75">
      <c r="A192" s="35" t="s">
        <v>56</v>
      </c>
      <c r="E192" s="39" t="s">
        <v>5</v>
      </c>
    </row>
    <row r="193" spans="1:5" ht="12.75">
      <c r="A193" s="35" t="s">
        <v>57</v>
      </c>
      <c r="E193" s="40" t="s">
        <v>5</v>
      </c>
    </row>
    <row r="194" spans="1:5" ht="127.5">
      <c r="A194" t="s">
        <v>58</v>
      </c>
      <c r="E194" s="39" t="s">
        <v>861</v>
      </c>
    </row>
    <row r="195" spans="1:16" ht="12.75">
      <c r="A195" t="s">
        <v>50</v>
      </c>
      <c s="34" t="s">
        <v>226</v>
      </c>
      <c s="34" t="s">
        <v>901</v>
      </c>
      <c s="35" t="s">
        <v>5</v>
      </c>
      <c s="6" t="s">
        <v>902</v>
      </c>
      <c s="36" t="s">
        <v>75</v>
      </c>
      <c s="37">
        <v>1</v>
      </c>
      <c s="36">
        <v>0</v>
      </c>
      <c s="36">
        <f>ROUND(G195*H195,6)</f>
      </c>
      <c r="L195" s="38">
        <v>0</v>
      </c>
      <c s="32">
        <f>ROUND(ROUND(L195,2)*ROUND(G195,3),2)</f>
      </c>
      <c s="36" t="s">
        <v>55</v>
      </c>
      <c>
        <f>(M195*21)/100</f>
      </c>
      <c t="s">
        <v>28</v>
      </c>
    </row>
    <row r="196" spans="1:5" ht="12.75">
      <c r="A196" s="35" t="s">
        <v>56</v>
      </c>
      <c r="E196" s="39" t="s">
        <v>5</v>
      </c>
    </row>
    <row r="197" spans="1:5" ht="12.75">
      <c r="A197" s="35" t="s">
        <v>57</v>
      </c>
      <c r="E197" s="40" t="s">
        <v>5</v>
      </c>
    </row>
    <row r="198" spans="1:5" ht="178.5">
      <c r="A198" t="s">
        <v>58</v>
      </c>
      <c r="E198" s="39" t="s">
        <v>858</v>
      </c>
    </row>
    <row r="199" spans="1:16" ht="12.75">
      <c r="A199" t="s">
        <v>50</v>
      </c>
      <c s="34" t="s">
        <v>230</v>
      </c>
      <c s="34" t="s">
        <v>903</v>
      </c>
      <c s="35" t="s">
        <v>5</v>
      </c>
      <c s="6" t="s">
        <v>904</v>
      </c>
      <c s="36" t="s">
        <v>75</v>
      </c>
      <c s="37">
        <v>1</v>
      </c>
      <c s="36">
        <v>0</v>
      </c>
      <c s="36">
        <f>ROUND(G199*H199,6)</f>
      </c>
      <c r="L199" s="38">
        <v>0</v>
      </c>
      <c s="32">
        <f>ROUND(ROUND(L199,2)*ROUND(G199,3),2)</f>
      </c>
      <c s="36" t="s">
        <v>55</v>
      </c>
      <c>
        <f>(M199*21)/100</f>
      </c>
      <c t="s">
        <v>28</v>
      </c>
    </row>
    <row r="200" spans="1:5" ht="12.75">
      <c r="A200" s="35" t="s">
        <v>56</v>
      </c>
      <c r="E200" s="39" t="s">
        <v>5</v>
      </c>
    </row>
    <row r="201" spans="1:5" ht="12.75">
      <c r="A201" s="35" t="s">
        <v>57</v>
      </c>
      <c r="E201" s="40" t="s">
        <v>5</v>
      </c>
    </row>
    <row r="202" spans="1:5" ht="127.5">
      <c r="A202" t="s">
        <v>58</v>
      </c>
      <c r="E202" s="39" t="s">
        <v>861</v>
      </c>
    </row>
    <row r="203" spans="1:16" ht="12.75">
      <c r="A203" t="s">
        <v>50</v>
      </c>
      <c s="34" t="s">
        <v>234</v>
      </c>
      <c s="34" t="s">
        <v>905</v>
      </c>
      <c s="35" t="s">
        <v>5</v>
      </c>
      <c s="6" t="s">
        <v>906</v>
      </c>
      <c s="36" t="s">
        <v>75</v>
      </c>
      <c s="37">
        <v>2</v>
      </c>
      <c s="36">
        <v>0</v>
      </c>
      <c s="36">
        <f>ROUND(G203*H203,6)</f>
      </c>
      <c r="L203" s="38">
        <v>0</v>
      </c>
      <c s="32">
        <f>ROUND(ROUND(L203,2)*ROUND(G203,3),2)</f>
      </c>
      <c s="36" t="s">
        <v>55</v>
      </c>
      <c>
        <f>(M203*21)/100</f>
      </c>
      <c t="s">
        <v>28</v>
      </c>
    </row>
    <row r="204" spans="1:5" ht="12.75">
      <c r="A204" s="35" t="s">
        <v>56</v>
      </c>
      <c r="E204" s="39" t="s">
        <v>5</v>
      </c>
    </row>
    <row r="205" spans="1:5" ht="12.75">
      <c r="A205" s="35" t="s">
        <v>57</v>
      </c>
      <c r="E205" s="40" t="s">
        <v>5</v>
      </c>
    </row>
    <row r="206" spans="1:5" ht="178.5">
      <c r="A206" t="s">
        <v>58</v>
      </c>
      <c r="E206" s="39" t="s">
        <v>858</v>
      </c>
    </row>
    <row r="207" spans="1:16" ht="12.75">
      <c r="A207" t="s">
        <v>50</v>
      </c>
      <c s="34" t="s">
        <v>238</v>
      </c>
      <c s="34" t="s">
        <v>907</v>
      </c>
      <c s="35" t="s">
        <v>5</v>
      </c>
      <c s="6" t="s">
        <v>908</v>
      </c>
      <c s="36" t="s">
        <v>75</v>
      </c>
      <c s="37">
        <v>2</v>
      </c>
      <c s="36">
        <v>0</v>
      </c>
      <c s="36">
        <f>ROUND(G207*H207,6)</f>
      </c>
      <c r="L207" s="38">
        <v>0</v>
      </c>
      <c s="32">
        <f>ROUND(ROUND(L207,2)*ROUND(G207,3),2)</f>
      </c>
      <c s="36" t="s">
        <v>55</v>
      </c>
      <c>
        <f>(M207*21)/100</f>
      </c>
      <c t="s">
        <v>28</v>
      </c>
    </row>
    <row r="208" spans="1:5" ht="12.75">
      <c r="A208" s="35" t="s">
        <v>56</v>
      </c>
      <c r="E208" s="39" t="s">
        <v>5</v>
      </c>
    </row>
    <row r="209" spans="1:5" ht="12.75">
      <c r="A209" s="35" t="s">
        <v>57</v>
      </c>
      <c r="E209" s="40" t="s">
        <v>5</v>
      </c>
    </row>
    <row r="210" spans="1:5" ht="127.5">
      <c r="A210" t="s">
        <v>58</v>
      </c>
      <c r="E210" s="39" t="s">
        <v>861</v>
      </c>
    </row>
    <row r="211" spans="1:16" ht="12.75">
      <c r="A211" t="s">
        <v>50</v>
      </c>
      <c s="34" t="s">
        <v>721</v>
      </c>
      <c s="34" t="s">
        <v>909</v>
      </c>
      <c s="35" t="s">
        <v>5</v>
      </c>
      <c s="6" t="s">
        <v>910</v>
      </c>
      <c s="36" t="s">
        <v>75</v>
      </c>
      <c s="37">
        <v>20</v>
      </c>
      <c s="36">
        <v>0</v>
      </c>
      <c s="36">
        <f>ROUND(G211*H211,6)</f>
      </c>
      <c r="L211" s="38">
        <v>0</v>
      </c>
      <c s="32">
        <f>ROUND(ROUND(L211,2)*ROUND(G211,3),2)</f>
      </c>
      <c s="36" t="s">
        <v>55</v>
      </c>
      <c>
        <f>(M211*21)/100</f>
      </c>
      <c t="s">
        <v>28</v>
      </c>
    </row>
    <row r="212" spans="1:5" ht="12.75">
      <c r="A212" s="35" t="s">
        <v>56</v>
      </c>
      <c r="E212" s="39" t="s">
        <v>5</v>
      </c>
    </row>
    <row r="213" spans="1:5" ht="12.75">
      <c r="A213" s="35" t="s">
        <v>57</v>
      </c>
      <c r="E213" s="40" t="s">
        <v>5</v>
      </c>
    </row>
    <row r="214" spans="1:5" ht="178.5">
      <c r="A214" t="s">
        <v>58</v>
      </c>
      <c r="E214" s="39" t="s">
        <v>858</v>
      </c>
    </row>
    <row r="215" spans="1:16" ht="12.75">
      <c r="A215" t="s">
        <v>50</v>
      </c>
      <c s="34" t="s">
        <v>242</v>
      </c>
      <c s="34" t="s">
        <v>911</v>
      </c>
      <c s="35" t="s">
        <v>5</v>
      </c>
      <c s="6" t="s">
        <v>912</v>
      </c>
      <c s="36" t="s">
        <v>75</v>
      </c>
      <c s="37">
        <v>20</v>
      </c>
      <c s="36">
        <v>0</v>
      </c>
      <c s="36">
        <f>ROUND(G215*H215,6)</f>
      </c>
      <c r="L215" s="38">
        <v>0</v>
      </c>
      <c s="32">
        <f>ROUND(ROUND(L215,2)*ROUND(G215,3),2)</f>
      </c>
      <c s="36" t="s">
        <v>55</v>
      </c>
      <c>
        <f>(M215*21)/100</f>
      </c>
      <c t="s">
        <v>28</v>
      </c>
    </row>
    <row r="216" spans="1:5" ht="12.75">
      <c r="A216" s="35" t="s">
        <v>56</v>
      </c>
      <c r="E216" s="39" t="s">
        <v>5</v>
      </c>
    </row>
    <row r="217" spans="1:5" ht="12.75">
      <c r="A217" s="35" t="s">
        <v>57</v>
      </c>
      <c r="E217" s="40" t="s">
        <v>5</v>
      </c>
    </row>
    <row r="218" spans="1:5" ht="127.5">
      <c r="A218" t="s">
        <v>58</v>
      </c>
      <c r="E218" s="39" t="s">
        <v>861</v>
      </c>
    </row>
    <row r="219" spans="1:16" ht="12.75">
      <c r="A219" t="s">
        <v>50</v>
      </c>
      <c s="34" t="s">
        <v>246</v>
      </c>
      <c s="34" t="s">
        <v>913</v>
      </c>
      <c s="35" t="s">
        <v>5</v>
      </c>
      <c s="6" t="s">
        <v>914</v>
      </c>
      <c s="36" t="s">
        <v>75</v>
      </c>
      <c s="37">
        <v>4</v>
      </c>
      <c s="36">
        <v>0</v>
      </c>
      <c s="36">
        <f>ROUND(G219*H219,6)</f>
      </c>
      <c r="L219" s="38">
        <v>0</v>
      </c>
      <c s="32">
        <f>ROUND(ROUND(L219,2)*ROUND(G219,3),2)</f>
      </c>
      <c s="36" t="s">
        <v>55</v>
      </c>
      <c>
        <f>(M219*21)/100</f>
      </c>
      <c t="s">
        <v>28</v>
      </c>
    </row>
    <row r="220" spans="1:5" ht="12.75">
      <c r="A220" s="35" t="s">
        <v>56</v>
      </c>
      <c r="E220" s="39" t="s">
        <v>5</v>
      </c>
    </row>
    <row r="221" spans="1:5" ht="12.75">
      <c r="A221" s="35" t="s">
        <v>57</v>
      </c>
      <c r="E221" s="40" t="s">
        <v>5</v>
      </c>
    </row>
    <row r="222" spans="1:5" ht="127.5">
      <c r="A222" t="s">
        <v>58</v>
      </c>
      <c r="E222" s="39" t="s">
        <v>915</v>
      </c>
    </row>
    <row r="223" spans="1:16" ht="12.75">
      <c r="A223" t="s">
        <v>50</v>
      </c>
      <c s="34" t="s">
        <v>250</v>
      </c>
      <c s="34" t="s">
        <v>916</v>
      </c>
      <c s="35" t="s">
        <v>5</v>
      </c>
      <c s="6" t="s">
        <v>917</v>
      </c>
      <c s="36" t="s">
        <v>75</v>
      </c>
      <c s="37">
        <v>4</v>
      </c>
      <c s="36">
        <v>0</v>
      </c>
      <c s="36">
        <f>ROUND(G223*H223,6)</f>
      </c>
      <c r="L223" s="38">
        <v>0</v>
      </c>
      <c s="32">
        <f>ROUND(ROUND(L223,2)*ROUND(G223,3),2)</f>
      </c>
      <c s="36" t="s">
        <v>55</v>
      </c>
      <c>
        <f>(M223*21)/100</f>
      </c>
      <c t="s">
        <v>28</v>
      </c>
    </row>
    <row r="224" spans="1:5" ht="12.75">
      <c r="A224" s="35" t="s">
        <v>56</v>
      </c>
      <c r="E224" s="39" t="s">
        <v>5</v>
      </c>
    </row>
    <row r="225" spans="1:5" ht="12.75">
      <c r="A225" s="35" t="s">
        <v>57</v>
      </c>
      <c r="E225" s="40" t="s">
        <v>5</v>
      </c>
    </row>
    <row r="226" spans="1:5" ht="127.5">
      <c r="A226" t="s">
        <v>58</v>
      </c>
      <c r="E226" s="39" t="s">
        <v>915</v>
      </c>
    </row>
    <row r="227" spans="1:16" ht="12.75">
      <c r="A227" t="s">
        <v>50</v>
      </c>
      <c s="34" t="s">
        <v>254</v>
      </c>
      <c s="34" t="s">
        <v>918</v>
      </c>
      <c s="35" t="s">
        <v>5</v>
      </c>
      <c s="6" t="s">
        <v>919</v>
      </c>
      <c s="36" t="s">
        <v>75</v>
      </c>
      <c s="37">
        <v>4</v>
      </c>
      <c s="36">
        <v>0</v>
      </c>
      <c s="36">
        <f>ROUND(G227*H227,6)</f>
      </c>
      <c r="L227" s="38">
        <v>0</v>
      </c>
      <c s="32">
        <f>ROUND(ROUND(L227,2)*ROUND(G227,3),2)</f>
      </c>
      <c s="36" t="s">
        <v>55</v>
      </c>
      <c>
        <f>(M227*21)/100</f>
      </c>
      <c t="s">
        <v>28</v>
      </c>
    </row>
    <row r="228" spans="1:5" ht="12.75">
      <c r="A228" s="35" t="s">
        <v>56</v>
      </c>
      <c r="E228" s="39" t="s">
        <v>5</v>
      </c>
    </row>
    <row r="229" spans="1:5" ht="12.75">
      <c r="A229" s="35" t="s">
        <v>57</v>
      </c>
      <c r="E229" s="40" t="s">
        <v>5</v>
      </c>
    </row>
    <row r="230" spans="1:5" ht="165.75">
      <c r="A230" t="s">
        <v>58</v>
      </c>
      <c r="E230" s="39" t="s">
        <v>920</v>
      </c>
    </row>
    <row r="231" spans="1:16" ht="12.75">
      <c r="A231" t="s">
        <v>50</v>
      </c>
      <c s="34" t="s">
        <v>258</v>
      </c>
      <c s="34" t="s">
        <v>921</v>
      </c>
      <c s="35" t="s">
        <v>5</v>
      </c>
      <c s="6" t="s">
        <v>922</v>
      </c>
      <c s="36" t="s">
        <v>75</v>
      </c>
      <c s="37">
        <v>4</v>
      </c>
      <c s="36">
        <v>0</v>
      </c>
      <c s="36">
        <f>ROUND(G231*H231,6)</f>
      </c>
      <c r="L231" s="38">
        <v>0</v>
      </c>
      <c s="32">
        <f>ROUND(ROUND(L231,2)*ROUND(G231,3),2)</f>
      </c>
      <c s="36" t="s">
        <v>55</v>
      </c>
      <c>
        <f>(M231*21)/100</f>
      </c>
      <c t="s">
        <v>28</v>
      </c>
    </row>
    <row r="232" spans="1:5" ht="12.75">
      <c r="A232" s="35" t="s">
        <v>56</v>
      </c>
      <c r="E232" s="39" t="s">
        <v>5</v>
      </c>
    </row>
    <row r="233" spans="1:5" ht="12.75">
      <c r="A233" s="35" t="s">
        <v>57</v>
      </c>
      <c r="E233" s="40" t="s">
        <v>5</v>
      </c>
    </row>
    <row r="234" spans="1:5" ht="127.5">
      <c r="A234" t="s">
        <v>58</v>
      </c>
      <c r="E234" s="39" t="s">
        <v>861</v>
      </c>
    </row>
    <row r="235" spans="1:16" ht="12.75">
      <c r="A235" t="s">
        <v>50</v>
      </c>
      <c s="34" t="s">
        <v>262</v>
      </c>
      <c s="34" t="s">
        <v>923</v>
      </c>
      <c s="35" t="s">
        <v>5</v>
      </c>
      <c s="6" t="s">
        <v>924</v>
      </c>
      <c s="36" t="s">
        <v>75</v>
      </c>
      <c s="37">
        <v>16</v>
      </c>
      <c s="36">
        <v>0</v>
      </c>
      <c s="36">
        <f>ROUND(G235*H235,6)</f>
      </c>
      <c r="L235" s="38">
        <v>0</v>
      </c>
      <c s="32">
        <f>ROUND(ROUND(L235,2)*ROUND(G235,3),2)</f>
      </c>
      <c s="36" t="s">
        <v>55</v>
      </c>
      <c>
        <f>(M235*21)/100</f>
      </c>
      <c t="s">
        <v>28</v>
      </c>
    </row>
    <row r="236" spans="1:5" ht="12.75">
      <c r="A236" s="35" t="s">
        <v>56</v>
      </c>
      <c r="E236" s="39" t="s">
        <v>5</v>
      </c>
    </row>
    <row r="237" spans="1:5" ht="12.75">
      <c r="A237" s="35" t="s">
        <v>57</v>
      </c>
      <c r="E237" s="40" t="s">
        <v>5</v>
      </c>
    </row>
    <row r="238" spans="1:5" ht="165.75">
      <c r="A238" t="s">
        <v>58</v>
      </c>
      <c r="E238" s="39" t="s">
        <v>920</v>
      </c>
    </row>
    <row r="239" spans="1:16" ht="12.75">
      <c r="A239" t="s">
        <v>50</v>
      </c>
      <c s="34" t="s">
        <v>266</v>
      </c>
      <c s="34" t="s">
        <v>925</v>
      </c>
      <c s="35" t="s">
        <v>5</v>
      </c>
      <c s="6" t="s">
        <v>926</v>
      </c>
      <c s="36" t="s">
        <v>75</v>
      </c>
      <c s="37">
        <v>16</v>
      </c>
      <c s="36">
        <v>0</v>
      </c>
      <c s="36">
        <f>ROUND(G239*H239,6)</f>
      </c>
      <c r="L239" s="38">
        <v>0</v>
      </c>
      <c s="32">
        <f>ROUND(ROUND(L239,2)*ROUND(G239,3),2)</f>
      </c>
      <c s="36" t="s">
        <v>55</v>
      </c>
      <c>
        <f>(M239*21)/100</f>
      </c>
      <c t="s">
        <v>28</v>
      </c>
    </row>
    <row r="240" spans="1:5" ht="12.75">
      <c r="A240" s="35" t="s">
        <v>56</v>
      </c>
      <c r="E240" s="39" t="s">
        <v>5</v>
      </c>
    </row>
    <row r="241" spans="1:5" ht="12.75">
      <c r="A241" s="35" t="s">
        <v>57</v>
      </c>
      <c r="E241" s="40" t="s">
        <v>5</v>
      </c>
    </row>
    <row r="242" spans="1:5" ht="127.5">
      <c r="A242" t="s">
        <v>58</v>
      </c>
      <c r="E242" s="39" t="s">
        <v>861</v>
      </c>
    </row>
    <row r="243" spans="1:16" ht="12.75">
      <c r="A243" t="s">
        <v>50</v>
      </c>
      <c s="34" t="s">
        <v>270</v>
      </c>
      <c s="34" t="s">
        <v>927</v>
      </c>
      <c s="35" t="s">
        <v>5</v>
      </c>
      <c s="6" t="s">
        <v>928</v>
      </c>
      <c s="36" t="s">
        <v>75</v>
      </c>
      <c s="37">
        <v>32</v>
      </c>
      <c s="36">
        <v>0</v>
      </c>
      <c s="36">
        <f>ROUND(G243*H243,6)</f>
      </c>
      <c r="L243" s="38">
        <v>0</v>
      </c>
      <c s="32">
        <f>ROUND(ROUND(L243,2)*ROUND(G243,3),2)</f>
      </c>
      <c s="36" t="s">
        <v>55</v>
      </c>
      <c>
        <f>(M243*21)/100</f>
      </c>
      <c t="s">
        <v>28</v>
      </c>
    </row>
    <row r="244" spans="1:5" ht="12.75">
      <c r="A244" s="35" t="s">
        <v>56</v>
      </c>
      <c r="E244" s="39" t="s">
        <v>5</v>
      </c>
    </row>
    <row r="245" spans="1:5" ht="12.75">
      <c r="A245" s="35" t="s">
        <v>57</v>
      </c>
      <c r="E245" s="40" t="s">
        <v>929</v>
      </c>
    </row>
    <row r="246" spans="1:5" ht="127.5">
      <c r="A246" t="s">
        <v>58</v>
      </c>
      <c r="E246" s="39" t="s">
        <v>930</v>
      </c>
    </row>
    <row r="247" spans="1:16" ht="12.75">
      <c r="A247" t="s">
        <v>50</v>
      </c>
      <c s="34" t="s">
        <v>274</v>
      </c>
      <c s="34" t="s">
        <v>931</v>
      </c>
      <c s="35" t="s">
        <v>5</v>
      </c>
      <c s="6" t="s">
        <v>932</v>
      </c>
      <c s="36" t="s">
        <v>132</v>
      </c>
      <c s="37">
        <v>0.3</v>
      </c>
      <c s="36">
        <v>0</v>
      </c>
      <c s="36">
        <f>ROUND(G247*H247,6)</f>
      </c>
      <c r="L247" s="38">
        <v>0</v>
      </c>
      <c s="32">
        <f>ROUND(ROUND(L247,2)*ROUND(G247,3),2)</f>
      </c>
      <c s="36" t="s">
        <v>55</v>
      </c>
      <c>
        <f>(M247*21)/100</f>
      </c>
      <c t="s">
        <v>28</v>
      </c>
    </row>
    <row r="248" spans="1:5" ht="12.75">
      <c r="A248" s="35" t="s">
        <v>56</v>
      </c>
      <c r="E248" s="39" t="s">
        <v>5</v>
      </c>
    </row>
    <row r="249" spans="1:5" ht="12.75">
      <c r="A249" s="35" t="s">
        <v>57</v>
      </c>
      <c r="E249" s="40" t="s">
        <v>933</v>
      </c>
    </row>
    <row r="250" spans="1:5" ht="140.25">
      <c r="A250" t="s">
        <v>58</v>
      </c>
      <c r="E250" s="39" t="s">
        <v>934</v>
      </c>
    </row>
    <row r="251" spans="1:16" ht="12.75">
      <c r="A251" t="s">
        <v>50</v>
      </c>
      <c s="34" t="s">
        <v>278</v>
      </c>
      <c s="34" t="s">
        <v>935</v>
      </c>
      <c s="35" t="s">
        <v>5</v>
      </c>
      <c s="6" t="s">
        <v>936</v>
      </c>
      <c s="36" t="s">
        <v>132</v>
      </c>
      <c s="37">
        <v>1</v>
      </c>
      <c s="36">
        <v>0</v>
      </c>
      <c s="36">
        <f>ROUND(G251*H251,6)</f>
      </c>
      <c r="L251" s="38">
        <v>0</v>
      </c>
      <c s="32">
        <f>ROUND(ROUND(L251,2)*ROUND(G251,3),2)</f>
      </c>
      <c s="36" t="s">
        <v>55</v>
      </c>
      <c>
        <f>(M251*21)/100</f>
      </c>
      <c t="s">
        <v>28</v>
      </c>
    </row>
    <row r="252" spans="1:5" ht="12.75">
      <c r="A252" s="35" t="s">
        <v>56</v>
      </c>
      <c r="E252" s="39" t="s">
        <v>5</v>
      </c>
    </row>
    <row r="253" spans="1:5" ht="12.75">
      <c r="A253" s="35" t="s">
        <v>57</v>
      </c>
      <c r="E253" s="40" t="s">
        <v>937</v>
      </c>
    </row>
    <row r="254" spans="1:5" ht="140.25">
      <c r="A254" t="s">
        <v>58</v>
      </c>
      <c r="E254" s="39" t="s">
        <v>934</v>
      </c>
    </row>
    <row r="255" spans="1:16" ht="12.75">
      <c r="A255" t="s">
        <v>50</v>
      </c>
      <c s="34" t="s">
        <v>282</v>
      </c>
      <c s="34" t="s">
        <v>938</v>
      </c>
      <c s="35" t="s">
        <v>5</v>
      </c>
      <c s="6" t="s">
        <v>939</v>
      </c>
      <c s="36" t="s">
        <v>79</v>
      </c>
      <c s="37">
        <v>100</v>
      </c>
      <c s="36">
        <v>0</v>
      </c>
      <c s="36">
        <f>ROUND(G255*H255,6)</f>
      </c>
      <c r="L255" s="38">
        <v>0</v>
      </c>
      <c s="32">
        <f>ROUND(ROUND(L255,2)*ROUND(G255,3),2)</f>
      </c>
      <c s="36" t="s">
        <v>55</v>
      </c>
      <c>
        <f>(M255*21)/100</f>
      </c>
      <c t="s">
        <v>28</v>
      </c>
    </row>
    <row r="256" spans="1:5" ht="12.75">
      <c r="A256" s="35" t="s">
        <v>56</v>
      </c>
      <c r="E256" s="39" t="s">
        <v>5</v>
      </c>
    </row>
    <row r="257" spans="1:5" ht="12.75">
      <c r="A257" s="35" t="s">
        <v>57</v>
      </c>
      <c r="E257" s="40" t="s">
        <v>5</v>
      </c>
    </row>
    <row r="258" spans="1:5" ht="102">
      <c r="A258" t="s">
        <v>58</v>
      </c>
      <c r="E258" s="39" t="s">
        <v>940</v>
      </c>
    </row>
    <row r="259" spans="1:16" ht="12.75">
      <c r="A259" t="s">
        <v>50</v>
      </c>
      <c s="34" t="s">
        <v>286</v>
      </c>
      <c s="34" t="s">
        <v>941</v>
      </c>
      <c s="35" t="s">
        <v>5</v>
      </c>
      <c s="6" t="s">
        <v>942</v>
      </c>
      <c s="36" t="s">
        <v>54</v>
      </c>
      <c s="37">
        <v>40</v>
      </c>
      <c s="36">
        <v>0</v>
      </c>
      <c s="36">
        <f>ROUND(G259*H259,6)</f>
      </c>
      <c r="L259" s="38">
        <v>0</v>
      </c>
      <c s="32">
        <f>ROUND(ROUND(L259,2)*ROUND(G259,3),2)</f>
      </c>
      <c s="36" t="s">
        <v>55</v>
      </c>
      <c>
        <f>(M259*21)/100</f>
      </c>
      <c t="s">
        <v>28</v>
      </c>
    </row>
    <row r="260" spans="1:5" ht="12.75">
      <c r="A260" s="35" t="s">
        <v>56</v>
      </c>
      <c r="E260" s="39" t="s">
        <v>5</v>
      </c>
    </row>
    <row r="261" spans="1:5" ht="12.75">
      <c r="A261" s="35" t="s">
        <v>57</v>
      </c>
      <c r="E261" s="40" t="s">
        <v>5</v>
      </c>
    </row>
    <row r="262" spans="1:5" ht="89.25">
      <c r="A262" t="s">
        <v>58</v>
      </c>
      <c r="E262" s="39" t="s">
        <v>943</v>
      </c>
    </row>
    <row r="263" spans="1:16" ht="25.5">
      <c r="A263" t="s">
        <v>50</v>
      </c>
      <c s="34" t="s">
        <v>290</v>
      </c>
      <c s="34" t="s">
        <v>755</v>
      </c>
      <c s="35" t="s">
        <v>5</v>
      </c>
      <c s="6" t="s">
        <v>944</v>
      </c>
      <c s="36" t="s">
        <v>726</v>
      </c>
      <c s="37">
        <v>15</v>
      </c>
      <c s="36">
        <v>0</v>
      </c>
      <c s="36">
        <f>ROUND(G263*H263,6)</f>
      </c>
      <c r="L263" s="38">
        <v>0</v>
      </c>
      <c s="32">
        <f>ROUND(ROUND(L263,2)*ROUND(G263,3),2)</f>
      </c>
      <c s="36" t="s">
        <v>55</v>
      </c>
      <c>
        <f>(M263*21)/100</f>
      </c>
      <c t="s">
        <v>28</v>
      </c>
    </row>
    <row r="264" spans="1:5" ht="12.75">
      <c r="A264" s="35" t="s">
        <v>56</v>
      </c>
      <c r="E264" s="39" t="s">
        <v>5</v>
      </c>
    </row>
    <row r="265" spans="1:5" ht="12.75">
      <c r="A265" s="35" t="s">
        <v>57</v>
      </c>
      <c r="E265" s="40" t="s">
        <v>5</v>
      </c>
    </row>
    <row r="266" spans="1:5" ht="89.25">
      <c r="A266" t="s">
        <v>58</v>
      </c>
      <c r="E266" s="39" t="s">
        <v>945</v>
      </c>
    </row>
    <row r="267" spans="1:16" ht="12.75">
      <c r="A267" t="s">
        <v>50</v>
      </c>
      <c s="34" t="s">
        <v>294</v>
      </c>
      <c s="34" t="s">
        <v>946</v>
      </c>
      <c s="35" t="s">
        <v>5</v>
      </c>
      <c s="6" t="s">
        <v>947</v>
      </c>
      <c s="36" t="s">
        <v>948</v>
      </c>
      <c s="37">
        <v>1</v>
      </c>
      <c s="36">
        <v>0</v>
      </c>
      <c s="36">
        <f>ROUND(G267*H267,6)</f>
      </c>
      <c r="L267" s="38">
        <v>0</v>
      </c>
      <c s="32">
        <f>ROUND(ROUND(L267,2)*ROUND(G267,3),2)</f>
      </c>
      <c s="36" t="s">
        <v>55</v>
      </c>
      <c>
        <f>(M267*21)/100</f>
      </c>
      <c t="s">
        <v>28</v>
      </c>
    </row>
    <row r="268" spans="1:5" ht="12.75">
      <c r="A268" s="35" t="s">
        <v>56</v>
      </c>
      <c r="E268" s="39" t="s">
        <v>5</v>
      </c>
    </row>
    <row r="269" spans="1:5" ht="12.75">
      <c r="A269" s="35" t="s">
        <v>57</v>
      </c>
      <c r="E269" s="40" t="s">
        <v>5</v>
      </c>
    </row>
    <row r="270" spans="1:5" ht="153">
      <c r="A270" t="s">
        <v>58</v>
      </c>
      <c r="E270" s="39" t="s">
        <v>949</v>
      </c>
    </row>
    <row r="271" spans="1:16" ht="12.75">
      <c r="A271" t="s">
        <v>50</v>
      </c>
      <c s="34" t="s">
        <v>298</v>
      </c>
      <c s="34" t="s">
        <v>950</v>
      </c>
      <c s="35" t="s">
        <v>5</v>
      </c>
      <c s="6" t="s">
        <v>951</v>
      </c>
      <c s="36" t="s">
        <v>110</v>
      </c>
      <c s="37">
        <v>1</v>
      </c>
      <c s="36">
        <v>0</v>
      </c>
      <c s="36">
        <f>ROUND(G271*H271,6)</f>
      </c>
      <c r="L271" s="38">
        <v>0</v>
      </c>
      <c s="32">
        <f>ROUND(ROUND(L271,2)*ROUND(G271,3),2)</f>
      </c>
      <c s="36" t="s">
        <v>55</v>
      </c>
      <c>
        <f>(M271*21)/100</f>
      </c>
      <c t="s">
        <v>28</v>
      </c>
    </row>
    <row r="272" spans="1:5" ht="12.75">
      <c r="A272" s="35" t="s">
        <v>56</v>
      </c>
      <c r="E272" s="39" t="s">
        <v>5</v>
      </c>
    </row>
    <row r="273" spans="1:5" ht="12.75">
      <c r="A273" s="35" t="s">
        <v>57</v>
      </c>
      <c r="E273" s="40" t="s">
        <v>5</v>
      </c>
    </row>
    <row r="274" spans="1:5" ht="127.5">
      <c r="A274" t="s">
        <v>58</v>
      </c>
      <c r="E274" s="39" t="s">
        <v>915</v>
      </c>
    </row>
    <row r="275" spans="1:16" ht="12.75">
      <c r="A275" t="s">
        <v>50</v>
      </c>
      <c s="34" t="s">
        <v>302</v>
      </c>
      <c s="34" t="s">
        <v>593</v>
      </c>
      <c s="35" t="s">
        <v>5</v>
      </c>
      <c s="6" t="s">
        <v>594</v>
      </c>
      <c s="36" t="s">
        <v>595</v>
      </c>
      <c s="37">
        <v>252</v>
      </c>
      <c s="36">
        <v>0</v>
      </c>
      <c s="36">
        <f>ROUND(G275*H275,6)</f>
      </c>
      <c r="L275" s="38">
        <v>0</v>
      </c>
      <c s="32">
        <f>ROUND(ROUND(L275,2)*ROUND(G275,3),2)</f>
      </c>
      <c s="36" t="s">
        <v>55</v>
      </c>
      <c>
        <f>(M275*21)/100</f>
      </c>
      <c t="s">
        <v>28</v>
      </c>
    </row>
    <row r="276" spans="1:5" ht="12.75">
      <c r="A276" s="35" t="s">
        <v>56</v>
      </c>
      <c r="E276" s="39" t="s">
        <v>5</v>
      </c>
    </row>
    <row r="277" spans="1:5" ht="12.75">
      <c r="A277" s="35" t="s">
        <v>57</v>
      </c>
      <c r="E277" s="40" t="s">
        <v>952</v>
      </c>
    </row>
    <row r="278" spans="1:5" ht="153">
      <c r="A278" t="s">
        <v>58</v>
      </c>
      <c r="E278" s="39" t="s">
        <v>953</v>
      </c>
    </row>
    <row r="279" spans="1:16" ht="12.75">
      <c r="A279" t="s">
        <v>50</v>
      </c>
      <c s="34" t="s">
        <v>306</v>
      </c>
      <c s="34" t="s">
        <v>954</v>
      </c>
      <c s="35" t="s">
        <v>5</v>
      </c>
      <c s="6" t="s">
        <v>955</v>
      </c>
      <c s="36" t="s">
        <v>79</v>
      </c>
      <c s="37">
        <v>1500</v>
      </c>
      <c s="36">
        <v>0</v>
      </c>
      <c s="36">
        <f>ROUND(G279*H279,6)</f>
      </c>
      <c r="L279" s="38">
        <v>0</v>
      </c>
      <c s="32">
        <f>ROUND(ROUND(L279,2)*ROUND(G279,3),2)</f>
      </c>
      <c s="36" t="s">
        <v>55</v>
      </c>
      <c>
        <f>(M279*21)/100</f>
      </c>
      <c t="s">
        <v>28</v>
      </c>
    </row>
    <row r="280" spans="1:5" ht="12.75">
      <c r="A280" s="35" t="s">
        <v>56</v>
      </c>
      <c r="E280" s="39" t="s">
        <v>5</v>
      </c>
    </row>
    <row r="281" spans="1:5" ht="12.75">
      <c r="A281" s="35" t="s">
        <v>57</v>
      </c>
      <c r="E281" s="40" t="s">
        <v>5</v>
      </c>
    </row>
    <row r="282" spans="1:5" ht="114.75">
      <c r="A282" t="s">
        <v>58</v>
      </c>
      <c r="E282" s="39" t="s">
        <v>956</v>
      </c>
    </row>
    <row r="283" spans="1:16" ht="12.75">
      <c r="A283" t="s">
        <v>50</v>
      </c>
      <c s="34" t="s">
        <v>310</v>
      </c>
      <c s="34" t="s">
        <v>548</v>
      </c>
      <c s="35" t="s">
        <v>5</v>
      </c>
      <c s="6" t="s">
        <v>549</v>
      </c>
      <c s="36" t="s">
        <v>75</v>
      </c>
      <c s="37">
        <v>14</v>
      </c>
      <c s="36">
        <v>0</v>
      </c>
      <c s="36">
        <f>ROUND(G283*H283,6)</f>
      </c>
      <c r="L283" s="38">
        <v>0</v>
      </c>
      <c s="32">
        <f>ROUND(ROUND(L283,2)*ROUND(G283,3),2)</f>
      </c>
      <c s="36" t="s">
        <v>55</v>
      </c>
      <c>
        <f>(M283*21)/100</f>
      </c>
      <c t="s">
        <v>28</v>
      </c>
    </row>
    <row r="284" spans="1:5" ht="12.75">
      <c r="A284" s="35" t="s">
        <v>56</v>
      </c>
      <c r="E284" s="39" t="s">
        <v>5</v>
      </c>
    </row>
    <row r="285" spans="1:5" ht="12.75">
      <c r="A285" s="35" t="s">
        <v>57</v>
      </c>
      <c r="E285" s="40" t="s">
        <v>5</v>
      </c>
    </row>
    <row r="286" spans="1:5" ht="89.25">
      <c r="A286" t="s">
        <v>58</v>
      </c>
      <c r="E286" s="39" t="s">
        <v>957</v>
      </c>
    </row>
    <row r="287" spans="1:16" ht="12.75">
      <c r="A287" t="s">
        <v>50</v>
      </c>
      <c s="34" t="s">
        <v>314</v>
      </c>
      <c s="34" t="s">
        <v>958</v>
      </c>
      <c s="35" t="s">
        <v>5</v>
      </c>
      <c s="6" t="s">
        <v>959</v>
      </c>
      <c s="36" t="s">
        <v>75</v>
      </c>
      <c s="37">
        <v>10</v>
      </c>
      <c s="36">
        <v>0</v>
      </c>
      <c s="36">
        <f>ROUND(G287*H287,6)</f>
      </c>
      <c r="L287" s="38">
        <v>0</v>
      </c>
      <c s="32">
        <f>ROUND(ROUND(L287,2)*ROUND(G287,3),2)</f>
      </c>
      <c s="36" t="s">
        <v>55</v>
      </c>
      <c>
        <f>(M287*21)/100</f>
      </c>
      <c t="s">
        <v>28</v>
      </c>
    </row>
    <row r="288" spans="1:5" ht="12.75">
      <c r="A288" s="35" t="s">
        <v>56</v>
      </c>
      <c r="E288" s="39" t="s">
        <v>5</v>
      </c>
    </row>
    <row r="289" spans="1:5" ht="12.75">
      <c r="A289" s="35" t="s">
        <v>57</v>
      </c>
      <c r="E289" s="40" t="s">
        <v>5</v>
      </c>
    </row>
    <row r="290" spans="1:5" ht="89.25">
      <c r="A290" t="s">
        <v>58</v>
      </c>
      <c r="E290" s="39" t="s">
        <v>957</v>
      </c>
    </row>
    <row r="291" spans="1:16" ht="12.75">
      <c r="A291" t="s">
        <v>50</v>
      </c>
      <c s="34" t="s">
        <v>318</v>
      </c>
      <c s="34" t="s">
        <v>960</v>
      </c>
      <c s="35" t="s">
        <v>5</v>
      </c>
      <c s="6" t="s">
        <v>961</v>
      </c>
      <c s="36" t="s">
        <v>75</v>
      </c>
      <c s="37">
        <v>2</v>
      </c>
      <c s="36">
        <v>0</v>
      </c>
      <c s="36">
        <f>ROUND(G291*H291,6)</f>
      </c>
      <c r="L291" s="38">
        <v>0</v>
      </c>
      <c s="32">
        <f>ROUND(ROUND(L291,2)*ROUND(G291,3),2)</f>
      </c>
      <c s="36" t="s">
        <v>55</v>
      </c>
      <c>
        <f>(M291*21)/100</f>
      </c>
      <c t="s">
        <v>28</v>
      </c>
    </row>
    <row r="292" spans="1:5" ht="12.75">
      <c r="A292" s="35" t="s">
        <v>56</v>
      </c>
      <c r="E292" s="39" t="s">
        <v>5</v>
      </c>
    </row>
    <row r="293" spans="1:5" ht="12.75">
      <c r="A293" s="35" t="s">
        <v>57</v>
      </c>
      <c r="E293" s="40" t="s">
        <v>5</v>
      </c>
    </row>
    <row r="294" spans="1:5" ht="63.75">
      <c r="A294" t="s">
        <v>58</v>
      </c>
      <c r="E294" s="39" t="s">
        <v>962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4625</v>
      </c>
      <c s="41">
        <f>Rekapitulace!C76</f>
      </c>
      <c s="20" t="s">
        <v>0</v>
      </c>
      <c t="s">
        <v>23</v>
      </c>
      <c t="s">
        <v>28</v>
      </c>
    </row>
    <row r="4" spans="1:16" ht="32" customHeight="1">
      <c r="A4" s="24" t="s">
        <v>20</v>
      </c>
      <c s="25" t="s">
        <v>29</v>
      </c>
      <c s="27" t="s">
        <v>4625</v>
      </c>
      <c r="E4" s="26" t="s">
        <v>4626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COUNTIFS(L8:L122,"=0",A8:A122,"P")+COUNTIFS(L8:L122,"",A8:A122,"P")+SUM(Q8:Q122)</f>
      </c>
    </row>
    <row r="8" spans="1:13" ht="12.75">
      <c r="A8" t="s">
        <v>45</v>
      </c>
      <c r="C8" s="28" t="s">
        <v>4808</v>
      </c>
      <c r="E8" s="30" t="s">
        <v>4807</v>
      </c>
      <c r="J8" s="29">
        <f>0+J9+J14+J35+J40+J113</f>
      </c>
      <c s="29">
        <f>0+K9+K14+K35+K40+K113</f>
      </c>
      <c s="29">
        <f>0+L9+L14+L35+L40+L113</f>
      </c>
      <c s="29">
        <f>0+M9+M14+M35+M40+M113</f>
      </c>
    </row>
    <row r="9" spans="1:13" ht="12.75">
      <c r="A9" t="s">
        <v>47</v>
      </c>
      <c r="C9" s="31" t="s">
        <v>551</v>
      </c>
      <c r="E9" s="33" t="s">
        <v>1178</v>
      </c>
      <c r="J9" s="32">
        <f>0</f>
      </c>
      <c s="32">
        <f>0</f>
      </c>
      <c s="32">
        <f>0+L10</f>
      </c>
      <c s="32">
        <f>0+M10</f>
      </c>
    </row>
    <row r="10" spans="1:16" ht="25.5">
      <c r="A10" t="s">
        <v>50</v>
      </c>
      <c s="34" t="s">
        <v>51</v>
      </c>
      <c s="34" t="s">
        <v>554</v>
      </c>
      <c s="35" t="s">
        <v>555</v>
      </c>
      <c s="6" t="s">
        <v>4809</v>
      </c>
      <c s="36" t="s">
        <v>557</v>
      </c>
      <c s="37">
        <v>89.2</v>
      </c>
      <c s="36">
        <v>0</v>
      </c>
      <c s="36">
        <f>ROUND(G10*H10,6)</f>
      </c>
      <c r="L10" s="38">
        <v>0</v>
      </c>
      <c s="32">
        <f>ROUND(ROUND(L10,2)*ROUND(G10,3),2)</f>
      </c>
      <c s="36" t="s">
        <v>55</v>
      </c>
      <c>
        <f>(M10*21)/100</f>
      </c>
      <c t="s">
        <v>28</v>
      </c>
    </row>
    <row r="11" spans="1:5" ht="12.75">
      <c r="A11" s="35" t="s">
        <v>56</v>
      </c>
      <c r="E11" s="39" t="s">
        <v>558</v>
      </c>
    </row>
    <row r="12" spans="1:5" ht="12.75">
      <c r="A12" s="35" t="s">
        <v>57</v>
      </c>
      <c r="E12" s="40" t="s">
        <v>4810</v>
      </c>
    </row>
    <row r="13" spans="1:5" ht="165.75">
      <c r="A13" t="s">
        <v>58</v>
      </c>
      <c r="E13" s="39" t="s">
        <v>4811</v>
      </c>
    </row>
    <row r="14" spans="1:13" ht="12.75">
      <c r="A14" t="s">
        <v>47</v>
      </c>
      <c r="C14" s="31" t="s">
        <v>4812</v>
      </c>
      <c r="E14" s="33" t="s">
        <v>60</v>
      </c>
      <c r="J14" s="32">
        <f>0</f>
      </c>
      <c s="32">
        <f>0</f>
      </c>
      <c s="32">
        <f>0+L15+L19+L23+L27+L31</f>
      </c>
      <c s="32">
        <f>0+M15+M19+M23+M27+M31</f>
      </c>
    </row>
    <row r="15" spans="1:16" ht="12.75">
      <c r="A15" t="s">
        <v>50</v>
      </c>
      <c s="34" t="s">
        <v>28</v>
      </c>
      <c s="34" t="s">
        <v>4813</v>
      </c>
      <c s="35" t="s">
        <v>5</v>
      </c>
      <c s="6" t="s">
        <v>4814</v>
      </c>
      <c s="36" t="s">
        <v>63</v>
      </c>
      <c s="37">
        <v>143.9</v>
      </c>
      <c s="36">
        <v>0</v>
      </c>
      <c s="36">
        <f>ROUND(G15*H15,6)</f>
      </c>
      <c r="L15" s="38">
        <v>0</v>
      </c>
      <c s="32">
        <f>ROUND(ROUND(L15,2)*ROUND(G15,3),2)</f>
      </c>
      <c s="36" t="s">
        <v>55</v>
      </c>
      <c>
        <f>(M15*21)/100</f>
      </c>
      <c t="s">
        <v>28</v>
      </c>
    </row>
    <row r="16" spans="1:5" ht="12.75">
      <c r="A16" s="35" t="s">
        <v>56</v>
      </c>
      <c r="E16" s="39" t="s">
        <v>5</v>
      </c>
    </row>
    <row r="17" spans="1:5" ht="25.5">
      <c r="A17" s="35" t="s">
        <v>57</v>
      </c>
      <c r="E17" s="40" t="s">
        <v>4815</v>
      </c>
    </row>
    <row r="18" spans="1:5" ht="127.5">
      <c r="A18" t="s">
        <v>58</v>
      </c>
      <c r="E18" s="39" t="s">
        <v>4816</v>
      </c>
    </row>
    <row r="19" spans="1:16" ht="12.75">
      <c r="A19" t="s">
        <v>50</v>
      </c>
      <c s="34" t="s">
        <v>26</v>
      </c>
      <c s="34" t="s">
        <v>61</v>
      </c>
      <c s="35" t="s">
        <v>5</v>
      </c>
      <c s="6" t="s">
        <v>4817</v>
      </c>
      <c s="36" t="s">
        <v>63</v>
      </c>
      <c s="37">
        <v>129.5</v>
      </c>
      <c s="36">
        <v>0</v>
      </c>
      <c s="36">
        <f>ROUND(G19*H19,6)</f>
      </c>
      <c r="L19" s="38">
        <v>0</v>
      </c>
      <c s="32">
        <f>ROUND(ROUND(L19,2)*ROUND(G19,3),2)</f>
      </c>
      <c s="36" t="s">
        <v>55</v>
      </c>
      <c>
        <f>(M19*21)/100</f>
      </c>
      <c t="s">
        <v>28</v>
      </c>
    </row>
    <row r="20" spans="1:5" ht="12.75">
      <c r="A20" s="35" t="s">
        <v>56</v>
      </c>
      <c r="E20" s="39" t="s">
        <v>5</v>
      </c>
    </row>
    <row r="21" spans="1:5" ht="12.75">
      <c r="A21" s="35" t="s">
        <v>57</v>
      </c>
      <c r="E21" s="40" t="s">
        <v>4818</v>
      </c>
    </row>
    <row r="22" spans="1:5" ht="127.5">
      <c r="A22" t="s">
        <v>58</v>
      </c>
      <c r="E22" s="39" t="s">
        <v>4819</v>
      </c>
    </row>
    <row r="23" spans="1:16" ht="12.75">
      <c r="A23" t="s">
        <v>50</v>
      </c>
      <c s="34" t="s">
        <v>65</v>
      </c>
      <c s="34" t="s">
        <v>3703</v>
      </c>
      <c s="35" t="s">
        <v>5</v>
      </c>
      <c s="6" t="s">
        <v>4820</v>
      </c>
      <c s="36" t="s">
        <v>63</v>
      </c>
      <c s="37">
        <v>25.493</v>
      </c>
      <c s="36">
        <v>0</v>
      </c>
      <c s="36">
        <f>ROUND(G23*H23,6)</f>
      </c>
      <c r="L23" s="38">
        <v>0</v>
      </c>
      <c s="32">
        <f>ROUND(ROUND(L23,2)*ROUND(G23,3),2)</f>
      </c>
      <c s="36" t="s">
        <v>55</v>
      </c>
      <c>
        <f>(M23*21)/100</f>
      </c>
      <c t="s">
        <v>28</v>
      </c>
    </row>
    <row r="24" spans="1:5" ht="12.75">
      <c r="A24" s="35" t="s">
        <v>56</v>
      </c>
      <c r="E24" s="39" t="s">
        <v>5</v>
      </c>
    </row>
    <row r="25" spans="1:5" ht="12.75">
      <c r="A25" s="35" t="s">
        <v>57</v>
      </c>
      <c r="E25" s="40" t="s">
        <v>4821</v>
      </c>
    </row>
    <row r="26" spans="1:5" ht="153">
      <c r="A26" t="s">
        <v>58</v>
      </c>
      <c r="E26" s="39" t="s">
        <v>4822</v>
      </c>
    </row>
    <row r="27" spans="1:16" ht="12.75">
      <c r="A27" t="s">
        <v>50</v>
      </c>
      <c s="34" t="s">
        <v>72</v>
      </c>
      <c s="34" t="s">
        <v>4145</v>
      </c>
      <c s="35" t="s">
        <v>5</v>
      </c>
      <c s="6" t="s">
        <v>4823</v>
      </c>
      <c s="36" t="s">
        <v>68</v>
      </c>
      <c s="37">
        <v>111</v>
      </c>
      <c s="36">
        <v>0</v>
      </c>
      <c s="36">
        <f>ROUND(G27*H27,6)</f>
      </c>
      <c r="L27" s="38">
        <v>0</v>
      </c>
      <c s="32">
        <f>ROUND(ROUND(L27,2)*ROUND(G27,3),2)</f>
      </c>
      <c s="36" t="s">
        <v>55</v>
      </c>
      <c>
        <f>(M27*21)/100</f>
      </c>
      <c t="s">
        <v>28</v>
      </c>
    </row>
    <row r="28" spans="1:5" ht="12.75">
      <c r="A28" s="35" t="s">
        <v>56</v>
      </c>
      <c r="E28" s="39" t="s">
        <v>5</v>
      </c>
    </row>
    <row r="29" spans="1:5" ht="12.75">
      <c r="A29" s="35" t="s">
        <v>57</v>
      </c>
      <c r="E29" s="40" t="s">
        <v>4824</v>
      </c>
    </row>
    <row r="30" spans="1:5" ht="25.5">
      <c r="A30" t="s">
        <v>58</v>
      </c>
      <c r="E30" s="39" t="s">
        <v>4825</v>
      </c>
    </row>
    <row r="31" spans="1:16" ht="12.75">
      <c r="A31" t="s">
        <v>50</v>
      </c>
      <c s="34" t="s">
        <v>158</v>
      </c>
      <c s="34" t="s">
        <v>4826</v>
      </c>
      <c s="35" t="s">
        <v>5</v>
      </c>
      <c s="6" t="s">
        <v>4827</v>
      </c>
      <c s="36" t="s">
        <v>79</v>
      </c>
      <c s="37">
        <v>51</v>
      </c>
      <c s="36">
        <v>0</v>
      </c>
      <c s="36">
        <f>ROUND(G31*H31,6)</f>
      </c>
      <c r="L31" s="38">
        <v>0</v>
      </c>
      <c s="32">
        <f>ROUND(ROUND(L31,2)*ROUND(G31,3),2)</f>
      </c>
      <c s="36" t="s">
        <v>55</v>
      </c>
      <c>
        <f>(M31*21)/100</f>
      </c>
      <c t="s">
        <v>28</v>
      </c>
    </row>
    <row r="32" spans="1:5" ht="12.75">
      <c r="A32" s="35" t="s">
        <v>56</v>
      </c>
      <c r="E32" s="39" t="s">
        <v>5</v>
      </c>
    </row>
    <row r="33" spans="1:5" ht="12.75">
      <c r="A33" s="35" t="s">
        <v>57</v>
      </c>
      <c r="E33" s="40" t="s">
        <v>4828</v>
      </c>
    </row>
    <row r="34" spans="1:5" ht="25.5">
      <c r="A34" t="s">
        <v>58</v>
      </c>
      <c r="E34" s="39" t="s">
        <v>4829</v>
      </c>
    </row>
    <row r="35" spans="1:13" ht="12.75">
      <c r="A35" t="s">
        <v>47</v>
      </c>
      <c r="C35" s="31" t="s">
        <v>4830</v>
      </c>
      <c r="E35" s="33" t="s">
        <v>2716</v>
      </c>
      <c r="J35" s="32">
        <f>0</f>
      </c>
      <c s="32">
        <f>0</f>
      </c>
      <c s="32">
        <f>0+L36</f>
      </c>
      <c s="32">
        <f>0+M36</f>
      </c>
    </row>
    <row r="36" spans="1:16" ht="12.75">
      <c r="A36" t="s">
        <v>50</v>
      </c>
      <c s="34" t="s">
        <v>27</v>
      </c>
      <c s="34" t="s">
        <v>2720</v>
      </c>
      <c s="35" t="s">
        <v>5</v>
      </c>
      <c s="6" t="s">
        <v>4831</v>
      </c>
      <c s="36" t="s">
        <v>68</v>
      </c>
      <c s="37">
        <v>40</v>
      </c>
      <c s="36">
        <v>0</v>
      </c>
      <c s="36">
        <f>ROUND(G36*H36,6)</f>
      </c>
      <c r="L36" s="38">
        <v>0</v>
      </c>
      <c s="32">
        <f>ROUND(ROUND(L36,2)*ROUND(G36,3),2)</f>
      </c>
      <c s="36" t="s">
        <v>55</v>
      </c>
      <c>
        <f>(M36*21)/100</f>
      </c>
      <c t="s">
        <v>28</v>
      </c>
    </row>
    <row r="37" spans="1:5" ht="12.75">
      <c r="A37" s="35" t="s">
        <v>56</v>
      </c>
      <c r="E37" s="39" t="s">
        <v>5</v>
      </c>
    </row>
    <row r="38" spans="1:5" ht="12.75">
      <c r="A38" s="35" t="s">
        <v>57</v>
      </c>
      <c r="E38" s="40" t="s">
        <v>4832</v>
      </c>
    </row>
    <row r="39" spans="1:5" ht="102">
      <c r="A39" t="s">
        <v>58</v>
      </c>
      <c r="E39" s="39" t="s">
        <v>4833</v>
      </c>
    </row>
    <row r="40" spans="1:13" ht="12.75">
      <c r="A40" t="s">
        <v>47</v>
      </c>
      <c r="C40" s="31" t="s">
        <v>4834</v>
      </c>
      <c r="E40" s="33" t="s">
        <v>2571</v>
      </c>
      <c r="J40" s="32">
        <f>0</f>
      </c>
      <c s="32">
        <f>0</f>
      </c>
      <c s="32">
        <f>0+L41+L45+L49+L53+L57+L61+L65+L69+L73+L77+L81+L85+L89+L93+L97+L101+L105+L109</f>
      </c>
      <c s="32">
        <f>0+M41+M45+M49+M53+M57+M61+M65+M69+M73+M77+M81+M85+M89+M93+M97+M101+M105+M109</f>
      </c>
    </row>
    <row r="41" spans="1:16" ht="12.75">
      <c r="A41" t="s">
        <v>50</v>
      </c>
      <c s="34" t="s">
        <v>70</v>
      </c>
      <c s="34" t="s">
        <v>4835</v>
      </c>
      <c s="35" t="s">
        <v>5</v>
      </c>
      <c s="6" t="s">
        <v>4836</v>
      </c>
      <c s="36" t="s">
        <v>79</v>
      </c>
      <c s="37">
        <v>24</v>
      </c>
      <c s="36">
        <v>0</v>
      </c>
      <c s="36">
        <f>ROUND(G41*H41,6)</f>
      </c>
      <c r="L41" s="38">
        <v>0</v>
      </c>
      <c s="32">
        <f>ROUND(ROUND(L41,2)*ROUND(G41,3),2)</f>
      </c>
      <c s="36" t="s">
        <v>55</v>
      </c>
      <c>
        <f>(M41*21)/100</f>
      </c>
      <c t="s">
        <v>28</v>
      </c>
    </row>
    <row r="42" spans="1:5" ht="12.75">
      <c r="A42" s="35" t="s">
        <v>56</v>
      </c>
      <c r="E42" s="39" t="s">
        <v>5</v>
      </c>
    </row>
    <row r="43" spans="1:5" ht="12.75">
      <c r="A43" s="35" t="s">
        <v>57</v>
      </c>
      <c r="E43" s="40" t="s">
        <v>4837</v>
      </c>
    </row>
    <row r="44" spans="1:5" ht="127.5">
      <c r="A44" t="s">
        <v>58</v>
      </c>
      <c r="E44" s="39" t="s">
        <v>4838</v>
      </c>
    </row>
    <row r="45" spans="1:16" ht="12.75">
      <c r="A45" t="s">
        <v>50</v>
      </c>
      <c s="34" t="s">
        <v>83</v>
      </c>
      <c s="34" t="s">
        <v>4839</v>
      </c>
      <c s="35" t="s">
        <v>5</v>
      </c>
      <c s="6" t="s">
        <v>4840</v>
      </c>
      <c s="36" t="s">
        <v>79</v>
      </c>
      <c s="37">
        <v>65</v>
      </c>
      <c s="36">
        <v>0</v>
      </c>
      <c s="36">
        <f>ROUND(G45*H45,6)</f>
      </c>
      <c r="L45" s="38">
        <v>0</v>
      </c>
      <c s="32">
        <f>ROUND(ROUND(L45,2)*ROUND(G45,3),2)</f>
      </c>
      <c s="36" t="s">
        <v>55</v>
      </c>
      <c>
        <f>(M45*21)/100</f>
      </c>
      <c t="s">
        <v>28</v>
      </c>
    </row>
    <row r="46" spans="1:5" ht="12.75">
      <c r="A46" s="35" t="s">
        <v>56</v>
      </c>
      <c r="E46" s="39" t="s">
        <v>5</v>
      </c>
    </row>
    <row r="47" spans="1:5" ht="12.75">
      <c r="A47" s="35" t="s">
        <v>57</v>
      </c>
      <c r="E47" s="40" t="s">
        <v>4841</v>
      </c>
    </row>
    <row r="48" spans="1:5" ht="127.5">
      <c r="A48" t="s">
        <v>58</v>
      </c>
      <c r="E48" s="39" t="s">
        <v>4838</v>
      </c>
    </row>
    <row r="49" spans="1:16" ht="12.75">
      <c r="A49" t="s">
        <v>50</v>
      </c>
      <c s="34" t="s">
        <v>87</v>
      </c>
      <c s="34" t="s">
        <v>4842</v>
      </c>
      <c s="35" t="s">
        <v>5</v>
      </c>
      <c s="6" t="s">
        <v>4843</v>
      </c>
      <c s="36" t="s">
        <v>79</v>
      </c>
      <c s="37">
        <v>51</v>
      </c>
      <c s="36">
        <v>0</v>
      </c>
      <c s="36">
        <f>ROUND(G49*H49,6)</f>
      </c>
      <c r="L49" s="38">
        <v>0</v>
      </c>
      <c s="32">
        <f>ROUND(ROUND(L49,2)*ROUND(G49,3),2)</f>
      </c>
      <c s="36" t="s">
        <v>55</v>
      </c>
      <c>
        <f>(M49*21)/100</f>
      </c>
      <c t="s">
        <v>28</v>
      </c>
    </row>
    <row r="50" spans="1:5" ht="12.75">
      <c r="A50" s="35" t="s">
        <v>56</v>
      </c>
      <c r="E50" s="39" t="s">
        <v>5</v>
      </c>
    </row>
    <row r="51" spans="1:5" ht="12.75">
      <c r="A51" s="35" t="s">
        <v>57</v>
      </c>
      <c r="E51" s="40" t="s">
        <v>4844</v>
      </c>
    </row>
    <row r="52" spans="1:5" ht="127.5">
      <c r="A52" t="s">
        <v>58</v>
      </c>
      <c r="E52" s="39" t="s">
        <v>4845</v>
      </c>
    </row>
    <row r="53" spans="1:16" ht="12.75">
      <c r="A53" t="s">
        <v>50</v>
      </c>
      <c s="34" t="s">
        <v>91</v>
      </c>
      <c s="34" t="s">
        <v>4623</v>
      </c>
      <c s="35" t="s">
        <v>5</v>
      </c>
      <c s="6" t="s">
        <v>4846</v>
      </c>
      <c s="36" t="s">
        <v>79</v>
      </c>
      <c s="37">
        <v>51</v>
      </c>
      <c s="36">
        <v>0</v>
      </c>
      <c s="36">
        <f>ROUND(G53*H53,6)</f>
      </c>
      <c r="L53" s="38">
        <v>0</v>
      </c>
      <c s="32">
        <f>ROUND(ROUND(L53,2)*ROUND(G53,3),2)</f>
      </c>
      <c s="36" t="s">
        <v>55</v>
      </c>
      <c>
        <f>(M53*21)/100</f>
      </c>
      <c t="s">
        <v>28</v>
      </c>
    </row>
    <row r="54" spans="1:5" ht="12.75">
      <c r="A54" s="35" t="s">
        <v>56</v>
      </c>
      <c r="E54" s="39" t="s">
        <v>5</v>
      </c>
    </row>
    <row r="55" spans="1:5" ht="12.75">
      <c r="A55" s="35" t="s">
        <v>57</v>
      </c>
      <c r="E55" s="40" t="s">
        <v>4844</v>
      </c>
    </row>
    <row r="56" spans="1:5" ht="76.5">
      <c r="A56" t="s">
        <v>58</v>
      </c>
      <c r="E56" s="39" t="s">
        <v>4847</v>
      </c>
    </row>
    <row r="57" spans="1:16" ht="12.75">
      <c r="A57" t="s">
        <v>50</v>
      </c>
      <c s="34" t="s">
        <v>95</v>
      </c>
      <c s="34" t="s">
        <v>4848</v>
      </c>
      <c s="35" t="s">
        <v>5</v>
      </c>
      <c s="6" t="s">
        <v>4849</v>
      </c>
      <c s="36" t="s">
        <v>3801</v>
      </c>
      <c s="37">
        <v>2</v>
      </c>
      <c s="36">
        <v>0</v>
      </c>
      <c s="36">
        <f>ROUND(G57*H57,6)</f>
      </c>
      <c r="L57" s="38">
        <v>0</v>
      </c>
      <c s="32">
        <f>ROUND(ROUND(L57,2)*ROUND(G57,3),2)</f>
      </c>
      <c s="36" t="s">
        <v>55</v>
      </c>
      <c>
        <f>(M57*21)/100</f>
      </c>
      <c t="s">
        <v>28</v>
      </c>
    </row>
    <row r="58" spans="1:5" ht="12.75">
      <c r="A58" s="35" t="s">
        <v>56</v>
      </c>
      <c r="E58" s="39" t="s">
        <v>5</v>
      </c>
    </row>
    <row r="59" spans="1:5" ht="12.75">
      <c r="A59" s="35" t="s">
        <v>57</v>
      </c>
      <c r="E59" s="40" t="s">
        <v>4850</v>
      </c>
    </row>
    <row r="60" spans="1:5" ht="51">
      <c r="A60" t="s">
        <v>58</v>
      </c>
      <c r="E60" s="39" t="s">
        <v>4851</v>
      </c>
    </row>
    <row r="61" spans="1:16" ht="12.75">
      <c r="A61" t="s">
        <v>50</v>
      </c>
      <c s="34" t="s">
        <v>99</v>
      </c>
      <c s="34" t="s">
        <v>4852</v>
      </c>
      <c s="35" t="s">
        <v>5</v>
      </c>
      <c s="6" t="s">
        <v>4853</v>
      </c>
      <c s="36" t="s">
        <v>3801</v>
      </c>
      <c s="37">
        <v>2</v>
      </c>
      <c s="36">
        <v>0</v>
      </c>
      <c s="36">
        <f>ROUND(G61*H61,6)</f>
      </c>
      <c r="L61" s="38">
        <v>0</v>
      </c>
      <c s="32">
        <f>ROUND(ROUND(L61,2)*ROUND(G61,3),2)</f>
      </c>
      <c s="36" t="s">
        <v>55</v>
      </c>
      <c>
        <f>(M61*21)/100</f>
      </c>
      <c t="s">
        <v>28</v>
      </c>
    </row>
    <row r="62" spans="1:5" ht="12.75">
      <c r="A62" s="35" t="s">
        <v>56</v>
      </c>
      <c r="E62" s="39" t="s">
        <v>5</v>
      </c>
    </row>
    <row r="63" spans="1:5" ht="12.75">
      <c r="A63" s="35" t="s">
        <v>57</v>
      </c>
      <c r="E63" s="40" t="s">
        <v>4854</v>
      </c>
    </row>
    <row r="64" spans="1:5" ht="51">
      <c r="A64" t="s">
        <v>58</v>
      </c>
      <c r="E64" s="39" t="s">
        <v>4851</v>
      </c>
    </row>
    <row r="65" spans="1:16" ht="12.75">
      <c r="A65" t="s">
        <v>50</v>
      </c>
      <c s="34" t="s">
        <v>103</v>
      </c>
      <c s="34" t="s">
        <v>4855</v>
      </c>
      <c s="35" t="s">
        <v>5</v>
      </c>
      <c s="6" t="s">
        <v>4856</v>
      </c>
      <c s="36" t="s">
        <v>3801</v>
      </c>
      <c s="37">
        <v>2</v>
      </c>
      <c s="36">
        <v>0</v>
      </c>
      <c s="36">
        <f>ROUND(G65*H65,6)</f>
      </c>
      <c r="L65" s="38">
        <v>0</v>
      </c>
      <c s="32">
        <f>ROUND(ROUND(L65,2)*ROUND(G65,3),2)</f>
      </c>
      <c s="36" t="s">
        <v>55</v>
      </c>
      <c>
        <f>(M65*21)/100</f>
      </c>
      <c t="s">
        <v>28</v>
      </c>
    </row>
    <row r="66" spans="1:5" ht="12.75">
      <c r="A66" s="35" t="s">
        <v>56</v>
      </c>
      <c r="E66" s="39" t="s">
        <v>5</v>
      </c>
    </row>
    <row r="67" spans="1:5" ht="12.75">
      <c r="A67" s="35" t="s">
        <v>57</v>
      </c>
      <c r="E67" s="40" t="s">
        <v>4857</v>
      </c>
    </row>
    <row r="68" spans="1:5" ht="51">
      <c r="A68" t="s">
        <v>58</v>
      </c>
      <c r="E68" s="39" t="s">
        <v>4851</v>
      </c>
    </row>
    <row r="69" spans="1:16" ht="12.75">
      <c r="A69" t="s">
        <v>50</v>
      </c>
      <c s="34" t="s">
        <v>107</v>
      </c>
      <c s="34" t="s">
        <v>4710</v>
      </c>
      <c s="35" t="s">
        <v>5</v>
      </c>
      <c s="6" t="s">
        <v>4858</v>
      </c>
      <c s="36" t="s">
        <v>79</v>
      </c>
      <c s="37">
        <v>89</v>
      </c>
      <c s="36">
        <v>0</v>
      </c>
      <c s="36">
        <f>ROUND(G69*H69,6)</f>
      </c>
      <c r="L69" s="38">
        <v>0</v>
      </c>
      <c s="32">
        <f>ROUND(ROUND(L69,2)*ROUND(G69,3),2)</f>
      </c>
      <c s="36" t="s">
        <v>55</v>
      </c>
      <c>
        <f>(M69*21)/100</f>
      </c>
      <c t="s">
        <v>28</v>
      </c>
    </row>
    <row r="70" spans="1:5" ht="12.75">
      <c r="A70" s="35" t="s">
        <v>56</v>
      </c>
      <c r="E70" s="39" t="s">
        <v>5</v>
      </c>
    </row>
    <row r="71" spans="1:5" ht="12.75">
      <c r="A71" s="35" t="s">
        <v>57</v>
      </c>
      <c r="E71" s="40" t="s">
        <v>4859</v>
      </c>
    </row>
    <row r="72" spans="1:5" ht="51">
      <c r="A72" t="s">
        <v>58</v>
      </c>
      <c r="E72" s="39" t="s">
        <v>4860</v>
      </c>
    </row>
    <row r="73" spans="1:16" ht="12.75">
      <c r="A73" t="s">
        <v>50</v>
      </c>
      <c s="34" t="s">
        <v>112</v>
      </c>
      <c s="34" t="s">
        <v>4713</v>
      </c>
      <c s="35" t="s">
        <v>5</v>
      </c>
      <c s="6" t="s">
        <v>4861</v>
      </c>
      <c s="36" t="s">
        <v>79</v>
      </c>
      <c s="37">
        <v>38</v>
      </c>
      <c s="36">
        <v>0</v>
      </c>
      <c s="36">
        <f>ROUND(G73*H73,6)</f>
      </c>
      <c r="L73" s="38">
        <v>0</v>
      </c>
      <c s="32">
        <f>ROUND(ROUND(L73,2)*ROUND(G73,3),2)</f>
      </c>
      <c s="36" t="s">
        <v>55</v>
      </c>
      <c>
        <f>(M73*21)/100</f>
      </c>
      <c t="s">
        <v>28</v>
      </c>
    </row>
    <row r="74" spans="1:5" ht="12.75">
      <c r="A74" s="35" t="s">
        <v>56</v>
      </c>
      <c r="E74" s="39" t="s">
        <v>5</v>
      </c>
    </row>
    <row r="75" spans="1:5" ht="12.75">
      <c r="A75" s="35" t="s">
        <v>57</v>
      </c>
      <c r="E75" s="40" t="s">
        <v>4862</v>
      </c>
    </row>
    <row r="76" spans="1:5" ht="38.25">
      <c r="A76" t="s">
        <v>58</v>
      </c>
      <c r="E76" s="39" t="s">
        <v>4863</v>
      </c>
    </row>
    <row r="77" spans="1:16" ht="12.75">
      <c r="A77" t="s">
        <v>50</v>
      </c>
      <c s="34" t="s">
        <v>116</v>
      </c>
      <c s="34" t="s">
        <v>4864</v>
      </c>
      <c s="35" t="s">
        <v>5</v>
      </c>
      <c s="6" t="s">
        <v>4865</v>
      </c>
      <c s="36" t="s">
        <v>3801</v>
      </c>
      <c s="37">
        <v>1</v>
      </c>
      <c s="36">
        <v>0</v>
      </c>
      <c s="36">
        <f>ROUND(G77*H77,6)</f>
      </c>
      <c r="L77" s="38">
        <v>0</v>
      </c>
      <c s="32">
        <f>ROUND(ROUND(L77,2)*ROUND(G77,3),2)</f>
      </c>
      <c s="36" t="s">
        <v>55</v>
      </c>
      <c>
        <f>(M77*21)/100</f>
      </c>
      <c t="s">
        <v>28</v>
      </c>
    </row>
    <row r="78" spans="1:5" ht="12.75">
      <c r="A78" s="35" t="s">
        <v>56</v>
      </c>
      <c r="E78" s="39" t="s">
        <v>5</v>
      </c>
    </row>
    <row r="79" spans="1:5" ht="12.75">
      <c r="A79" s="35" t="s">
        <v>57</v>
      </c>
      <c r="E79" s="40" t="s">
        <v>4866</v>
      </c>
    </row>
    <row r="80" spans="1:5" ht="25.5">
      <c r="A80" t="s">
        <v>58</v>
      </c>
      <c r="E80" s="39" t="s">
        <v>4867</v>
      </c>
    </row>
    <row r="81" spans="1:16" ht="12.75">
      <c r="A81" t="s">
        <v>50</v>
      </c>
      <c s="34" t="s">
        <v>119</v>
      </c>
      <c s="34" t="s">
        <v>4868</v>
      </c>
      <c s="35" t="s">
        <v>5</v>
      </c>
      <c s="6" t="s">
        <v>4869</v>
      </c>
      <c s="36" t="s">
        <v>3801</v>
      </c>
      <c s="37">
        <v>2</v>
      </c>
      <c s="36">
        <v>0</v>
      </c>
      <c s="36">
        <f>ROUND(G81*H81,6)</f>
      </c>
      <c r="L81" s="38">
        <v>0</v>
      </c>
      <c s="32">
        <f>ROUND(ROUND(L81,2)*ROUND(G81,3),2)</f>
      </c>
      <c s="36" t="s">
        <v>55</v>
      </c>
      <c>
        <f>(M81*21)/100</f>
      </c>
      <c t="s">
        <v>28</v>
      </c>
    </row>
    <row r="82" spans="1:5" ht="12.75">
      <c r="A82" s="35" t="s">
        <v>56</v>
      </c>
      <c r="E82" s="39" t="s">
        <v>5</v>
      </c>
    </row>
    <row r="83" spans="1:5" ht="12.75">
      <c r="A83" s="35" t="s">
        <v>57</v>
      </c>
      <c r="E83" s="40" t="s">
        <v>4866</v>
      </c>
    </row>
    <row r="84" spans="1:5" ht="25.5">
      <c r="A84" t="s">
        <v>58</v>
      </c>
      <c r="E84" s="39" t="s">
        <v>4867</v>
      </c>
    </row>
    <row r="85" spans="1:16" ht="12.75">
      <c r="A85" t="s">
        <v>50</v>
      </c>
      <c s="34" t="s">
        <v>122</v>
      </c>
      <c s="34" t="s">
        <v>4870</v>
      </c>
      <c s="35" t="s">
        <v>5</v>
      </c>
      <c s="6" t="s">
        <v>4871</v>
      </c>
      <c s="36" t="s">
        <v>79</v>
      </c>
      <c s="37">
        <v>24</v>
      </c>
      <c s="36">
        <v>0</v>
      </c>
      <c s="36">
        <f>ROUND(G85*H85,6)</f>
      </c>
      <c r="L85" s="38">
        <v>0</v>
      </c>
      <c s="32">
        <f>ROUND(ROUND(L85,2)*ROUND(G85,3),2)</f>
      </c>
      <c s="36" t="s">
        <v>55</v>
      </c>
      <c>
        <f>(M85*21)/100</f>
      </c>
      <c t="s">
        <v>28</v>
      </c>
    </row>
    <row r="86" spans="1:5" ht="12.75">
      <c r="A86" s="35" t="s">
        <v>56</v>
      </c>
      <c r="E86" s="39" t="s">
        <v>5</v>
      </c>
    </row>
    <row r="87" spans="1:5" ht="12.75">
      <c r="A87" s="35" t="s">
        <v>57</v>
      </c>
      <c r="E87" s="40" t="s">
        <v>4872</v>
      </c>
    </row>
    <row r="88" spans="1:5" ht="38.25">
      <c r="A88" t="s">
        <v>58</v>
      </c>
      <c r="E88" s="39" t="s">
        <v>4873</v>
      </c>
    </row>
    <row r="89" spans="1:16" ht="12.75">
      <c r="A89" t="s">
        <v>50</v>
      </c>
      <c s="34" t="s">
        <v>126</v>
      </c>
      <c s="34" t="s">
        <v>4874</v>
      </c>
      <c s="35" t="s">
        <v>5</v>
      </c>
      <c s="6" t="s">
        <v>4875</v>
      </c>
      <c s="36" t="s">
        <v>79</v>
      </c>
      <c s="37">
        <v>65</v>
      </c>
      <c s="36">
        <v>0</v>
      </c>
      <c s="36">
        <f>ROUND(G89*H89,6)</f>
      </c>
      <c r="L89" s="38">
        <v>0</v>
      </c>
      <c s="32">
        <f>ROUND(ROUND(L89,2)*ROUND(G89,3),2)</f>
      </c>
      <c s="36" t="s">
        <v>55</v>
      </c>
      <c>
        <f>(M89*21)/100</f>
      </c>
      <c t="s">
        <v>28</v>
      </c>
    </row>
    <row r="90" spans="1:5" ht="12.75">
      <c r="A90" s="35" t="s">
        <v>56</v>
      </c>
      <c r="E90" s="39" t="s">
        <v>5</v>
      </c>
    </row>
    <row r="91" spans="1:5" ht="12.75">
      <c r="A91" s="35" t="s">
        <v>57</v>
      </c>
      <c r="E91" s="40" t="s">
        <v>4872</v>
      </c>
    </row>
    <row r="92" spans="1:5" ht="38.25">
      <c r="A92" t="s">
        <v>58</v>
      </c>
      <c r="E92" s="39" t="s">
        <v>4873</v>
      </c>
    </row>
    <row r="93" spans="1:16" ht="12.75">
      <c r="A93" t="s">
        <v>50</v>
      </c>
      <c s="34" t="s">
        <v>129</v>
      </c>
      <c s="34" t="s">
        <v>4748</v>
      </c>
      <c s="35" t="s">
        <v>5</v>
      </c>
      <c s="6" t="s">
        <v>4876</v>
      </c>
      <c s="36" t="s">
        <v>3801</v>
      </c>
      <c s="37">
        <v>4</v>
      </c>
      <c s="36">
        <v>0</v>
      </c>
      <c s="36">
        <f>ROUND(G93*H93,6)</f>
      </c>
      <c r="L93" s="38">
        <v>0</v>
      </c>
      <c s="32">
        <f>ROUND(ROUND(L93,2)*ROUND(G93,3),2)</f>
      </c>
      <c s="36" t="s">
        <v>55</v>
      </c>
      <c>
        <f>(M93*21)/100</f>
      </c>
      <c t="s">
        <v>28</v>
      </c>
    </row>
    <row r="94" spans="1:5" ht="12.75">
      <c r="A94" s="35" t="s">
        <v>56</v>
      </c>
      <c r="E94" s="39" t="s">
        <v>5</v>
      </c>
    </row>
    <row r="95" spans="1:5" ht="12.75">
      <c r="A95" s="35" t="s">
        <v>57</v>
      </c>
      <c r="E95" s="40" t="s">
        <v>4877</v>
      </c>
    </row>
    <row r="96" spans="1:5" ht="38.25">
      <c r="A96" t="s">
        <v>58</v>
      </c>
      <c r="E96" s="39" t="s">
        <v>4863</v>
      </c>
    </row>
    <row r="97" spans="1:16" ht="12.75">
      <c r="A97" t="s">
        <v>50</v>
      </c>
      <c s="34" t="s">
        <v>134</v>
      </c>
      <c s="34" t="s">
        <v>4878</v>
      </c>
      <c s="35" t="s">
        <v>5</v>
      </c>
      <c s="6" t="s">
        <v>4879</v>
      </c>
      <c s="36" t="s">
        <v>79</v>
      </c>
      <c s="37">
        <v>12.5</v>
      </c>
      <c s="36">
        <v>0</v>
      </c>
      <c s="36">
        <f>ROUND(G97*H97,6)</f>
      </c>
      <c r="L97" s="38">
        <v>0</v>
      </c>
      <c s="32">
        <f>ROUND(ROUND(L97,2)*ROUND(G97,3),2)</f>
      </c>
      <c s="36" t="s">
        <v>55</v>
      </c>
      <c>
        <f>(M97*21)/100</f>
      </c>
      <c t="s">
        <v>28</v>
      </c>
    </row>
    <row r="98" spans="1:5" ht="12.75">
      <c r="A98" s="35" t="s">
        <v>56</v>
      </c>
      <c r="E98" s="39" t="s">
        <v>5</v>
      </c>
    </row>
    <row r="99" spans="1:5" ht="12.75">
      <c r="A99" s="35" t="s">
        <v>57</v>
      </c>
      <c r="E99" s="40" t="s">
        <v>4880</v>
      </c>
    </row>
    <row r="100" spans="1:5" ht="51">
      <c r="A100" t="s">
        <v>58</v>
      </c>
      <c r="E100" s="39" t="s">
        <v>4881</v>
      </c>
    </row>
    <row r="101" spans="1:16" ht="12.75">
      <c r="A101" t="s">
        <v>50</v>
      </c>
      <c s="34" t="s">
        <v>137</v>
      </c>
      <c s="34" t="s">
        <v>4882</v>
      </c>
      <c s="35" t="s">
        <v>5</v>
      </c>
      <c s="6" t="s">
        <v>4883</v>
      </c>
      <c s="36" t="s">
        <v>79</v>
      </c>
      <c s="37">
        <v>72</v>
      </c>
      <c s="36">
        <v>0</v>
      </c>
      <c s="36">
        <f>ROUND(G101*H101,6)</f>
      </c>
      <c r="L101" s="38">
        <v>0</v>
      </c>
      <c s="32">
        <f>ROUND(ROUND(L101,2)*ROUND(G101,3),2)</f>
      </c>
      <c s="36" t="s">
        <v>55</v>
      </c>
      <c>
        <f>(M101*21)/100</f>
      </c>
      <c t="s">
        <v>28</v>
      </c>
    </row>
    <row r="102" spans="1:5" ht="12.75">
      <c r="A102" s="35" t="s">
        <v>56</v>
      </c>
      <c r="E102" s="39" t="s">
        <v>5</v>
      </c>
    </row>
    <row r="103" spans="1:5" ht="12.75">
      <c r="A103" s="35" t="s">
        <v>57</v>
      </c>
      <c r="E103" s="40" t="s">
        <v>4880</v>
      </c>
    </row>
    <row r="104" spans="1:5" ht="51">
      <c r="A104" t="s">
        <v>58</v>
      </c>
      <c r="E104" s="39" t="s">
        <v>4881</v>
      </c>
    </row>
    <row r="105" spans="1:16" ht="12.75">
      <c r="A105" t="s">
        <v>50</v>
      </c>
      <c s="34" t="s">
        <v>140</v>
      </c>
      <c s="34" t="s">
        <v>4884</v>
      </c>
      <c s="35" t="s">
        <v>5</v>
      </c>
      <c s="6" t="s">
        <v>4885</v>
      </c>
      <c s="36" t="s">
        <v>79</v>
      </c>
      <c s="37">
        <v>24</v>
      </c>
      <c s="36">
        <v>0</v>
      </c>
      <c s="36">
        <f>ROUND(G105*H105,6)</f>
      </c>
      <c r="L105" s="38">
        <v>0</v>
      </c>
      <c s="32">
        <f>ROUND(ROUND(L105,2)*ROUND(G105,3),2)</f>
      </c>
      <c s="36" t="s">
        <v>55</v>
      </c>
      <c>
        <f>(M105*21)/100</f>
      </c>
      <c t="s">
        <v>28</v>
      </c>
    </row>
    <row r="106" spans="1:5" ht="12.75">
      <c r="A106" s="35" t="s">
        <v>56</v>
      </c>
      <c r="E106" s="39" t="s">
        <v>5</v>
      </c>
    </row>
    <row r="107" spans="1:5" ht="12.75">
      <c r="A107" s="35" t="s">
        <v>57</v>
      </c>
      <c r="E107" s="40" t="s">
        <v>4880</v>
      </c>
    </row>
    <row r="108" spans="1:5" ht="12.75">
      <c r="A108" t="s">
        <v>58</v>
      </c>
      <c r="E108" s="39" t="s">
        <v>4886</v>
      </c>
    </row>
    <row r="109" spans="1:16" ht="12.75">
      <c r="A109" t="s">
        <v>50</v>
      </c>
      <c s="34" t="s">
        <v>143</v>
      </c>
      <c s="34" t="s">
        <v>4887</v>
      </c>
      <c s="35" t="s">
        <v>5</v>
      </c>
      <c s="6" t="s">
        <v>4888</v>
      </c>
      <c s="36" t="s">
        <v>79</v>
      </c>
      <c s="37">
        <v>65</v>
      </c>
      <c s="36">
        <v>0</v>
      </c>
      <c s="36">
        <f>ROUND(G109*H109,6)</f>
      </c>
      <c r="L109" s="38">
        <v>0</v>
      </c>
      <c s="32">
        <f>ROUND(ROUND(L109,2)*ROUND(G109,3),2)</f>
      </c>
      <c s="36" t="s">
        <v>55</v>
      </c>
      <c>
        <f>(M109*21)/100</f>
      </c>
      <c t="s">
        <v>28</v>
      </c>
    </row>
    <row r="110" spans="1:5" ht="12.75">
      <c r="A110" s="35" t="s">
        <v>56</v>
      </c>
      <c r="E110" s="39" t="s">
        <v>5</v>
      </c>
    </row>
    <row r="111" spans="1:5" ht="12.75">
      <c r="A111" s="35" t="s">
        <v>57</v>
      </c>
      <c r="E111" s="40" t="s">
        <v>4880</v>
      </c>
    </row>
    <row r="112" spans="1:5" ht="12.75">
      <c r="A112" t="s">
        <v>58</v>
      </c>
      <c r="E112" s="39" t="s">
        <v>4886</v>
      </c>
    </row>
    <row r="113" spans="1:13" ht="12.75">
      <c r="A113" t="s">
        <v>47</v>
      </c>
      <c r="C113" s="31" t="s">
        <v>571</v>
      </c>
      <c r="E113" s="33" t="s">
        <v>4889</v>
      </c>
      <c r="J113" s="32">
        <f>0</f>
      </c>
      <c s="32">
        <f>0</f>
      </c>
      <c s="32">
        <f>0+L114+L118+L122</f>
      </c>
      <c s="32">
        <f>0+M114+M118+M122</f>
      </c>
    </row>
    <row r="114" spans="1:16" ht="12.75">
      <c r="A114" t="s">
        <v>50</v>
      </c>
      <c s="34" t="s">
        <v>147</v>
      </c>
      <c s="34" t="s">
        <v>4890</v>
      </c>
      <c s="35" t="s">
        <v>5</v>
      </c>
      <c s="6" t="s">
        <v>4891</v>
      </c>
      <c s="36" t="s">
        <v>4892</v>
      </c>
      <c s="37">
        <v>300</v>
      </c>
      <c s="36">
        <v>0</v>
      </c>
      <c s="36">
        <f>ROUND(G114*H114,6)</f>
      </c>
      <c r="L114" s="38">
        <v>0</v>
      </c>
      <c s="32">
        <f>ROUND(ROUND(L114,2)*ROUND(G114,3),2)</f>
      </c>
      <c s="36" t="s">
        <v>55</v>
      </c>
      <c>
        <f>(M114*21)/100</f>
      </c>
      <c t="s">
        <v>28</v>
      </c>
    </row>
    <row r="115" spans="1:5" ht="12.75">
      <c r="A115" s="35" t="s">
        <v>56</v>
      </c>
      <c r="E115" s="39" t="s">
        <v>5</v>
      </c>
    </row>
    <row r="116" spans="1:5" ht="12.75">
      <c r="A116" s="35" t="s">
        <v>57</v>
      </c>
      <c r="E116" s="40" t="s">
        <v>4893</v>
      </c>
    </row>
    <row r="117" spans="1:5" ht="12.75">
      <c r="A117" t="s">
        <v>58</v>
      </c>
      <c r="E117" s="39" t="s">
        <v>4886</v>
      </c>
    </row>
    <row r="118" spans="1:16" ht="12.75">
      <c r="A118" t="s">
        <v>50</v>
      </c>
      <c s="34" t="s">
        <v>151</v>
      </c>
      <c s="34" t="s">
        <v>4894</v>
      </c>
      <c s="35" t="s">
        <v>5</v>
      </c>
      <c s="6" t="s">
        <v>4895</v>
      </c>
      <c s="36" t="s">
        <v>4892</v>
      </c>
      <c s="37">
        <v>75</v>
      </c>
      <c s="36">
        <v>0</v>
      </c>
      <c s="36">
        <f>ROUND(G118*H118,6)</f>
      </c>
      <c r="L118" s="38">
        <v>0</v>
      </c>
      <c s="32">
        <f>ROUND(ROUND(L118,2)*ROUND(G118,3),2)</f>
      </c>
      <c s="36" t="s">
        <v>55</v>
      </c>
      <c>
        <f>(M118*21)/100</f>
      </c>
      <c t="s">
        <v>28</v>
      </c>
    </row>
    <row r="119" spans="1:5" ht="12.75">
      <c r="A119" s="35" t="s">
        <v>56</v>
      </c>
      <c r="E119" s="39" t="s">
        <v>5</v>
      </c>
    </row>
    <row r="120" spans="1:5" ht="12.75">
      <c r="A120" s="35" t="s">
        <v>57</v>
      </c>
      <c r="E120" s="40" t="s">
        <v>4896</v>
      </c>
    </row>
    <row r="121" spans="1:5" ht="12.75">
      <c r="A121" t="s">
        <v>58</v>
      </c>
      <c r="E121" s="39" t="s">
        <v>4886</v>
      </c>
    </row>
    <row r="122" spans="1:16" ht="12.75">
      <c r="A122" t="s">
        <v>50</v>
      </c>
      <c s="34" t="s">
        <v>155</v>
      </c>
      <c s="34" t="s">
        <v>4897</v>
      </c>
      <c s="35" t="s">
        <v>5</v>
      </c>
      <c s="6" t="s">
        <v>4898</v>
      </c>
      <c s="36" t="s">
        <v>4892</v>
      </c>
      <c s="37">
        <v>40</v>
      </c>
      <c s="36">
        <v>0</v>
      </c>
      <c s="36">
        <f>ROUND(G122*H122,6)</f>
      </c>
      <c r="L122" s="38">
        <v>0</v>
      </c>
      <c s="32">
        <f>ROUND(ROUND(L122,2)*ROUND(G122,3),2)</f>
      </c>
      <c s="36" t="s">
        <v>55</v>
      </c>
      <c>
        <f>(M122*21)/100</f>
      </c>
      <c t="s">
        <v>28</v>
      </c>
    </row>
    <row r="123" spans="1:5" ht="12.75">
      <c r="A123" s="35" t="s">
        <v>56</v>
      </c>
      <c r="E123" s="39" t="s">
        <v>5</v>
      </c>
    </row>
    <row r="124" spans="1:5" ht="12.75">
      <c r="A124" s="35" t="s">
        <v>57</v>
      </c>
      <c r="E124" s="40" t="s">
        <v>4899</v>
      </c>
    </row>
    <row r="125" spans="1:5" ht="12.75">
      <c r="A125" t="s">
        <v>58</v>
      </c>
      <c r="E125" s="39" t="s">
        <v>4886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4900</v>
      </c>
      <c s="41">
        <f>Rekapitulace!C81</f>
      </c>
      <c s="20" t="s">
        <v>0</v>
      </c>
      <c t="s">
        <v>23</v>
      </c>
      <c t="s">
        <v>28</v>
      </c>
    </row>
    <row r="4" spans="1:16" ht="32" customHeight="1">
      <c r="A4" s="24" t="s">
        <v>20</v>
      </c>
      <c s="25" t="s">
        <v>29</v>
      </c>
      <c s="27" t="s">
        <v>4900</v>
      </c>
      <c r="E4" s="26" t="s">
        <v>4901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4904</v>
      </c>
      <c r="E8" s="30" t="s">
        <v>4903</v>
      </c>
      <c r="J8" s="29">
        <f>0+J9+J78+J87+J144+J165+J194</f>
      </c>
      <c s="29">
        <f>0+K9+K78+K87+K144+K165+K194</f>
      </c>
      <c s="29">
        <f>0+L9+L78+L87+L144+L165+L194</f>
      </c>
      <c s="29">
        <f>0+M9+M78+M87+M144+M165+M194</f>
      </c>
    </row>
    <row r="9" spans="1:13" ht="12.75">
      <c r="A9" t="s">
        <v>47</v>
      </c>
      <c r="C9" s="31" t="s">
        <v>51</v>
      </c>
      <c r="E9" s="33" t="s">
        <v>60</v>
      </c>
      <c r="J9" s="32">
        <f>0</f>
      </c>
      <c s="32">
        <f>0</f>
      </c>
      <c s="32">
        <f>0+L10+L14+L18+L22+L26+L30+L34+L38+L42+L46+L50+L54+L58+L62+L66+L70+L74</f>
      </c>
      <c s="32">
        <f>0+M10+M14+M18+M22+M26+M30+M34+M38+M42+M46+M50+M54+M58+M62+M66+M70+M74</f>
      </c>
    </row>
    <row r="10" spans="1:16" ht="12.75">
      <c r="A10" t="s">
        <v>50</v>
      </c>
      <c s="34" t="s">
        <v>51</v>
      </c>
      <c s="34" t="s">
        <v>4759</v>
      </c>
      <c s="35" t="s">
        <v>5</v>
      </c>
      <c s="6" t="s">
        <v>4760</v>
      </c>
      <c s="36" t="s">
        <v>63</v>
      </c>
      <c s="37">
        <v>67.5</v>
      </c>
      <c s="36">
        <v>0</v>
      </c>
      <c s="36">
        <f>ROUND(G10*H10,6)</f>
      </c>
      <c r="L10" s="38">
        <v>0</v>
      </c>
      <c s="32">
        <f>ROUND(ROUND(L10,2)*ROUND(G10,3),2)</f>
      </c>
      <c s="36" t="s">
        <v>55</v>
      </c>
      <c>
        <f>(M10*21)/100</f>
      </c>
      <c t="s">
        <v>28</v>
      </c>
    </row>
    <row r="11" spans="1:5" ht="12.75">
      <c r="A11" s="35" t="s">
        <v>56</v>
      </c>
      <c r="E11" s="39" t="s">
        <v>5</v>
      </c>
    </row>
    <row r="12" spans="1:5" ht="12.75">
      <c r="A12" s="35" t="s">
        <v>57</v>
      </c>
      <c r="E12" s="40" t="s">
        <v>4905</v>
      </c>
    </row>
    <row r="13" spans="1:5" ht="63.75">
      <c r="A13" t="s">
        <v>58</v>
      </c>
      <c r="E13" s="39" t="s">
        <v>1074</v>
      </c>
    </row>
    <row r="14" spans="1:16" ht="25.5">
      <c r="A14" t="s">
        <v>50</v>
      </c>
      <c s="34" t="s">
        <v>28</v>
      </c>
      <c s="34" t="s">
        <v>4762</v>
      </c>
      <c s="35" t="s">
        <v>5</v>
      </c>
      <c s="6" t="s">
        <v>4763</v>
      </c>
      <c s="36" t="s">
        <v>63</v>
      </c>
      <c s="37">
        <v>121.5</v>
      </c>
      <c s="36">
        <v>0</v>
      </c>
      <c s="36">
        <f>ROUND(G14*H14,6)</f>
      </c>
      <c r="L14" s="38">
        <v>0</v>
      </c>
      <c s="32">
        <f>ROUND(ROUND(L14,2)*ROUND(G14,3),2)</f>
      </c>
      <c s="36" t="s">
        <v>55</v>
      </c>
      <c>
        <f>(M14*21)/100</f>
      </c>
      <c t="s">
        <v>28</v>
      </c>
    </row>
    <row r="15" spans="1:5" ht="12.75">
      <c r="A15" s="35" t="s">
        <v>56</v>
      </c>
      <c r="E15" s="39" t="s">
        <v>5</v>
      </c>
    </row>
    <row r="16" spans="1:5" ht="12.75">
      <c r="A16" s="35" t="s">
        <v>57</v>
      </c>
      <c r="E16" s="40" t="s">
        <v>4906</v>
      </c>
    </row>
    <row r="17" spans="1:5" ht="63.75">
      <c r="A17" t="s">
        <v>58</v>
      </c>
      <c r="E17" s="39" t="s">
        <v>1074</v>
      </c>
    </row>
    <row r="18" spans="1:16" ht="12.75">
      <c r="A18" t="s">
        <v>50</v>
      </c>
      <c s="34" t="s">
        <v>26</v>
      </c>
      <c s="34" t="s">
        <v>4907</v>
      </c>
      <c s="35" t="s">
        <v>5</v>
      </c>
      <c s="6" t="s">
        <v>4908</v>
      </c>
      <c s="36" t="s">
        <v>79</v>
      </c>
      <c s="37">
        <v>100</v>
      </c>
      <c s="36">
        <v>0</v>
      </c>
      <c s="36">
        <f>ROUND(G18*H18,6)</f>
      </c>
      <c r="L18" s="38">
        <v>0</v>
      </c>
      <c s="32">
        <f>ROUND(ROUND(L18,2)*ROUND(G18,3),2)</f>
      </c>
      <c s="36" t="s">
        <v>55</v>
      </c>
      <c>
        <f>(M18*21)/100</f>
      </c>
      <c t="s">
        <v>28</v>
      </c>
    </row>
    <row r="19" spans="1:5" ht="12.75">
      <c r="A19" s="35" t="s">
        <v>56</v>
      </c>
      <c r="E19" s="39" t="s">
        <v>5</v>
      </c>
    </row>
    <row r="20" spans="1:5" ht="12.75">
      <c r="A20" s="35" t="s">
        <v>57</v>
      </c>
      <c r="E20" s="40" t="s">
        <v>4909</v>
      </c>
    </row>
    <row r="21" spans="1:5" ht="63.75">
      <c r="A21" t="s">
        <v>58</v>
      </c>
      <c r="E21" s="39" t="s">
        <v>1074</v>
      </c>
    </row>
    <row r="22" spans="1:16" ht="12.75">
      <c r="A22" t="s">
        <v>50</v>
      </c>
      <c s="34" t="s">
        <v>65</v>
      </c>
      <c s="34" t="s">
        <v>4910</v>
      </c>
      <c s="35" t="s">
        <v>5</v>
      </c>
      <c s="6" t="s">
        <v>4911</v>
      </c>
      <c s="36" t="s">
        <v>63</v>
      </c>
      <c s="37">
        <v>468.56</v>
      </c>
      <c s="36">
        <v>0</v>
      </c>
      <c s="36">
        <f>ROUND(G22*H22,6)</f>
      </c>
      <c r="L22" s="38">
        <v>0</v>
      </c>
      <c s="32">
        <f>ROUND(ROUND(L22,2)*ROUND(G22,3),2)</f>
      </c>
      <c s="36" t="s">
        <v>55</v>
      </c>
      <c>
        <f>(M22*21)/100</f>
      </c>
      <c t="s">
        <v>28</v>
      </c>
    </row>
    <row r="23" spans="1:5" ht="12.75">
      <c r="A23" s="35" t="s">
        <v>56</v>
      </c>
      <c r="E23" s="39" t="s">
        <v>5</v>
      </c>
    </row>
    <row r="24" spans="1:5" ht="51">
      <c r="A24" s="35" t="s">
        <v>57</v>
      </c>
      <c r="E24" s="40" t="s">
        <v>4912</v>
      </c>
    </row>
    <row r="25" spans="1:5" ht="369.75">
      <c r="A25" t="s">
        <v>58</v>
      </c>
      <c r="E25" s="39" t="s">
        <v>4913</v>
      </c>
    </row>
    <row r="26" spans="1:16" ht="12.75">
      <c r="A26" t="s">
        <v>50</v>
      </c>
      <c s="34" t="s">
        <v>72</v>
      </c>
      <c s="34" t="s">
        <v>1707</v>
      </c>
      <c s="35" t="s">
        <v>5</v>
      </c>
      <c s="6" t="s">
        <v>1708</v>
      </c>
      <c s="36" t="s">
        <v>63</v>
      </c>
      <c s="37">
        <v>32</v>
      </c>
      <c s="36">
        <v>0</v>
      </c>
      <c s="36">
        <f>ROUND(G26*H26,6)</f>
      </c>
      <c r="L26" s="38">
        <v>0</v>
      </c>
      <c s="32">
        <f>ROUND(ROUND(L26,2)*ROUND(G26,3),2)</f>
      </c>
      <c s="36" t="s">
        <v>55</v>
      </c>
      <c>
        <f>(M26*21)/100</f>
      </c>
      <c t="s">
        <v>28</v>
      </c>
    </row>
    <row r="27" spans="1:5" ht="12.75">
      <c r="A27" s="35" t="s">
        <v>56</v>
      </c>
      <c r="E27" s="39" t="s">
        <v>5</v>
      </c>
    </row>
    <row r="28" spans="1:5" ht="12.75">
      <c r="A28" s="35" t="s">
        <v>57</v>
      </c>
      <c r="E28" s="40" t="s">
        <v>4914</v>
      </c>
    </row>
    <row r="29" spans="1:5" ht="331.5">
      <c r="A29" t="s">
        <v>58</v>
      </c>
      <c r="E29" s="39" t="s">
        <v>4915</v>
      </c>
    </row>
    <row r="30" spans="1:16" ht="12.75">
      <c r="A30" t="s">
        <v>50</v>
      </c>
      <c s="34" t="s">
        <v>27</v>
      </c>
      <c s="34" t="s">
        <v>794</v>
      </c>
      <c s="35" t="s">
        <v>5</v>
      </c>
      <c s="6" t="s">
        <v>795</v>
      </c>
      <c s="36" t="s">
        <v>63</v>
      </c>
      <c s="37">
        <v>105</v>
      </c>
      <c s="36">
        <v>0</v>
      </c>
      <c s="36">
        <f>ROUND(G30*H30,6)</f>
      </c>
      <c r="L30" s="38">
        <v>0</v>
      </c>
      <c s="32">
        <f>ROUND(ROUND(L30,2)*ROUND(G30,3),2)</f>
      </c>
      <c s="36" t="s">
        <v>55</v>
      </c>
      <c>
        <f>(M30*21)/100</f>
      </c>
      <c t="s">
        <v>28</v>
      </c>
    </row>
    <row r="31" spans="1:5" ht="12.75">
      <c r="A31" s="35" t="s">
        <v>56</v>
      </c>
      <c r="E31" s="39" t="s">
        <v>5</v>
      </c>
    </row>
    <row r="32" spans="1:5" ht="12.75">
      <c r="A32" s="35" t="s">
        <v>57</v>
      </c>
      <c r="E32" s="40" t="s">
        <v>4916</v>
      </c>
    </row>
    <row r="33" spans="1:5" ht="331.5">
      <c r="A33" t="s">
        <v>58</v>
      </c>
      <c r="E33" s="39" t="s">
        <v>4915</v>
      </c>
    </row>
    <row r="34" spans="1:16" ht="12.75">
      <c r="A34" t="s">
        <v>50</v>
      </c>
      <c s="34" t="s">
        <v>70</v>
      </c>
      <c s="34" t="s">
        <v>4917</v>
      </c>
      <c s="35" t="s">
        <v>5</v>
      </c>
      <c s="6" t="s">
        <v>4918</v>
      </c>
      <c s="36" t="s">
        <v>63</v>
      </c>
      <c s="37">
        <v>335</v>
      </c>
      <c s="36">
        <v>0</v>
      </c>
      <c s="36">
        <f>ROUND(G34*H34,6)</f>
      </c>
      <c r="L34" s="38">
        <v>0</v>
      </c>
      <c s="32">
        <f>ROUND(ROUND(L34,2)*ROUND(G34,3),2)</f>
      </c>
      <c s="36" t="s">
        <v>55</v>
      </c>
      <c>
        <f>(M34*21)/100</f>
      </c>
      <c t="s">
        <v>28</v>
      </c>
    </row>
    <row r="35" spans="1:5" ht="12.75">
      <c r="A35" s="35" t="s">
        <v>56</v>
      </c>
      <c r="E35" s="39" t="s">
        <v>5</v>
      </c>
    </row>
    <row r="36" spans="1:5" ht="12.75">
      <c r="A36" s="35" t="s">
        <v>57</v>
      </c>
      <c r="E36" s="40" t="s">
        <v>4919</v>
      </c>
    </row>
    <row r="37" spans="1:5" ht="293.25">
      <c r="A37" t="s">
        <v>58</v>
      </c>
      <c r="E37" s="39" t="s">
        <v>4920</v>
      </c>
    </row>
    <row r="38" spans="1:16" ht="12.75">
      <c r="A38" t="s">
        <v>50</v>
      </c>
      <c s="34" t="s">
        <v>83</v>
      </c>
      <c s="34" t="s">
        <v>799</v>
      </c>
      <c s="35" t="s">
        <v>5</v>
      </c>
      <c s="6" t="s">
        <v>800</v>
      </c>
      <c s="36" t="s">
        <v>63</v>
      </c>
      <c s="37">
        <v>137</v>
      </c>
      <c s="36">
        <v>0</v>
      </c>
      <c s="36">
        <f>ROUND(G38*H38,6)</f>
      </c>
      <c r="L38" s="38">
        <v>0</v>
      </c>
      <c s="32">
        <f>ROUND(ROUND(L38,2)*ROUND(G38,3),2)</f>
      </c>
      <c s="36" t="s">
        <v>55</v>
      </c>
      <c>
        <f>(M38*21)/100</f>
      </c>
      <c t="s">
        <v>28</v>
      </c>
    </row>
    <row r="39" spans="1:5" ht="12.75">
      <c r="A39" s="35" t="s">
        <v>56</v>
      </c>
      <c r="E39" s="39" t="s">
        <v>5</v>
      </c>
    </row>
    <row r="40" spans="1:5" ht="12.75">
      <c r="A40" s="35" t="s">
        <v>57</v>
      </c>
      <c r="E40" s="40" t="s">
        <v>4921</v>
      </c>
    </row>
    <row r="41" spans="1:5" ht="242.25">
      <c r="A41" t="s">
        <v>58</v>
      </c>
      <c r="E41" s="39" t="s">
        <v>4922</v>
      </c>
    </row>
    <row r="42" spans="1:16" ht="12.75">
      <c r="A42" t="s">
        <v>50</v>
      </c>
      <c s="34" t="s">
        <v>87</v>
      </c>
      <c s="34" t="s">
        <v>3703</v>
      </c>
      <c s="35" t="s">
        <v>5</v>
      </c>
      <c s="6" t="s">
        <v>3704</v>
      </c>
      <c s="36" t="s">
        <v>63</v>
      </c>
      <c s="37">
        <v>87.75</v>
      </c>
      <c s="36">
        <v>0</v>
      </c>
      <c s="36">
        <f>ROUND(G42*H42,6)</f>
      </c>
      <c r="L42" s="38">
        <v>0</v>
      </c>
      <c s="32">
        <f>ROUND(ROUND(L42,2)*ROUND(G42,3),2)</f>
      </c>
      <c s="36" t="s">
        <v>55</v>
      </c>
      <c>
        <f>(M42*21)/100</f>
      </c>
      <c t="s">
        <v>28</v>
      </c>
    </row>
    <row r="43" spans="1:5" ht="12.75">
      <c r="A43" s="35" t="s">
        <v>56</v>
      </c>
      <c r="E43" s="39" t="s">
        <v>5</v>
      </c>
    </row>
    <row r="44" spans="1:5" ht="12.75">
      <c r="A44" s="35" t="s">
        <v>57</v>
      </c>
      <c r="E44" s="40" t="s">
        <v>4923</v>
      </c>
    </row>
    <row r="45" spans="1:5" ht="306">
      <c r="A45" t="s">
        <v>58</v>
      </c>
      <c r="E45" s="39" t="s">
        <v>4924</v>
      </c>
    </row>
    <row r="46" spans="1:16" ht="12.75">
      <c r="A46" t="s">
        <v>50</v>
      </c>
      <c s="34" t="s">
        <v>91</v>
      </c>
      <c s="34" t="s">
        <v>3265</v>
      </c>
      <c s="35" t="s">
        <v>5</v>
      </c>
      <c s="6" t="s">
        <v>3266</v>
      </c>
      <c s="36" t="s">
        <v>68</v>
      </c>
      <c s="37">
        <v>660</v>
      </c>
      <c s="36">
        <v>0</v>
      </c>
      <c s="36">
        <f>ROUND(G46*H46,6)</f>
      </c>
      <c r="L46" s="38">
        <v>0</v>
      </c>
      <c s="32">
        <f>ROUND(ROUND(L46,2)*ROUND(G46,3),2)</f>
      </c>
      <c s="36" t="s">
        <v>55</v>
      </c>
      <c>
        <f>(M46*21)/100</f>
      </c>
      <c t="s">
        <v>28</v>
      </c>
    </row>
    <row r="47" spans="1:5" ht="12.75">
      <c r="A47" s="35" t="s">
        <v>56</v>
      </c>
      <c r="E47" s="39" t="s">
        <v>5</v>
      </c>
    </row>
    <row r="48" spans="1:5" ht="12.75">
      <c r="A48" s="35" t="s">
        <v>57</v>
      </c>
      <c r="E48" s="40" t="s">
        <v>4925</v>
      </c>
    </row>
    <row r="49" spans="1:5" ht="25.5">
      <c r="A49" t="s">
        <v>58</v>
      </c>
      <c r="E49" s="39" t="s">
        <v>3268</v>
      </c>
    </row>
    <row r="50" spans="1:16" ht="12.75">
      <c r="A50" t="s">
        <v>50</v>
      </c>
      <c s="34" t="s">
        <v>95</v>
      </c>
      <c s="34" t="s">
        <v>4926</v>
      </c>
      <c s="35" t="s">
        <v>5</v>
      </c>
      <c s="6" t="s">
        <v>4927</v>
      </c>
      <c s="36" t="s">
        <v>68</v>
      </c>
      <c s="37">
        <v>480</v>
      </c>
      <c s="36">
        <v>0</v>
      </c>
      <c s="36">
        <f>ROUND(G50*H50,6)</f>
      </c>
      <c r="L50" s="38">
        <v>0</v>
      </c>
      <c s="32">
        <f>ROUND(ROUND(L50,2)*ROUND(G50,3),2)</f>
      </c>
      <c s="36" t="s">
        <v>55</v>
      </c>
      <c>
        <f>(M50*21)/100</f>
      </c>
      <c t="s">
        <v>28</v>
      </c>
    </row>
    <row r="51" spans="1:5" ht="12.75">
      <c r="A51" s="35" t="s">
        <v>56</v>
      </c>
      <c r="E51" s="39" t="s">
        <v>5</v>
      </c>
    </row>
    <row r="52" spans="1:5" ht="12.75">
      <c r="A52" s="35" t="s">
        <v>57</v>
      </c>
      <c r="E52" s="40" t="s">
        <v>4928</v>
      </c>
    </row>
    <row r="53" spans="1:5" ht="12.75">
      <c r="A53" t="s">
        <v>58</v>
      </c>
      <c r="E53" s="39" t="s">
        <v>69</v>
      </c>
    </row>
    <row r="54" spans="1:16" ht="12.75">
      <c r="A54" t="s">
        <v>50</v>
      </c>
      <c s="34" t="s">
        <v>99</v>
      </c>
      <c s="34" t="s">
        <v>3279</v>
      </c>
      <c s="35" t="s">
        <v>5</v>
      </c>
      <c s="6" t="s">
        <v>3280</v>
      </c>
      <c s="36" t="s">
        <v>68</v>
      </c>
      <c s="37">
        <v>480</v>
      </c>
      <c s="36">
        <v>0</v>
      </c>
      <c s="36">
        <f>ROUND(G54*H54,6)</f>
      </c>
      <c r="L54" s="38">
        <v>0</v>
      </c>
      <c s="32">
        <f>ROUND(ROUND(L54,2)*ROUND(G54,3),2)</f>
      </c>
      <c s="36" t="s">
        <v>55</v>
      </c>
      <c>
        <f>(M54*21)/100</f>
      </c>
      <c t="s">
        <v>28</v>
      </c>
    </row>
    <row r="55" spans="1:5" ht="12.75">
      <c r="A55" s="35" t="s">
        <v>56</v>
      </c>
      <c r="E55" s="39" t="s">
        <v>5</v>
      </c>
    </row>
    <row r="56" spans="1:5" ht="12.75">
      <c r="A56" s="35" t="s">
        <v>57</v>
      </c>
      <c r="E56" s="40" t="s">
        <v>4928</v>
      </c>
    </row>
    <row r="57" spans="1:5" ht="38.25">
      <c r="A57" t="s">
        <v>58</v>
      </c>
      <c r="E57" s="39" t="s">
        <v>4929</v>
      </c>
    </row>
    <row r="58" spans="1:16" ht="12.75">
      <c r="A58" t="s">
        <v>50</v>
      </c>
      <c s="34" t="s">
        <v>103</v>
      </c>
      <c s="34" t="s">
        <v>3712</v>
      </c>
      <c s="35" t="s">
        <v>5</v>
      </c>
      <c s="6" t="s">
        <v>3713</v>
      </c>
      <c s="36" t="s">
        <v>68</v>
      </c>
      <c s="37">
        <v>480</v>
      </c>
      <c s="36">
        <v>0</v>
      </c>
      <c s="36">
        <f>ROUND(G58*H58,6)</f>
      </c>
      <c r="L58" s="38">
        <v>0</v>
      </c>
      <c s="32">
        <f>ROUND(ROUND(L58,2)*ROUND(G58,3),2)</f>
      </c>
      <c s="36" t="s">
        <v>55</v>
      </c>
      <c>
        <f>(M58*21)/100</f>
      </c>
      <c t="s">
        <v>28</v>
      </c>
    </row>
    <row r="59" spans="1:5" ht="12.75">
      <c r="A59" s="35" t="s">
        <v>56</v>
      </c>
      <c r="E59" s="39" t="s">
        <v>5</v>
      </c>
    </row>
    <row r="60" spans="1:5" ht="12.75">
      <c r="A60" s="35" t="s">
        <v>57</v>
      </c>
      <c r="E60" s="40" t="s">
        <v>4928</v>
      </c>
    </row>
    <row r="61" spans="1:5" ht="25.5">
      <c r="A61" t="s">
        <v>58</v>
      </c>
      <c r="E61" s="39" t="s">
        <v>3714</v>
      </c>
    </row>
    <row r="62" spans="1:16" ht="12.75">
      <c r="A62" t="s">
        <v>50</v>
      </c>
      <c s="34" t="s">
        <v>107</v>
      </c>
      <c s="34" t="s">
        <v>4930</v>
      </c>
      <c s="35" t="s">
        <v>5</v>
      </c>
      <c s="6" t="s">
        <v>4931</v>
      </c>
      <c s="36" t="s">
        <v>68</v>
      </c>
      <c s="37">
        <v>480</v>
      </c>
      <c s="36">
        <v>0</v>
      </c>
      <c s="36">
        <f>ROUND(G62*H62,6)</f>
      </c>
      <c r="L62" s="38">
        <v>0</v>
      </c>
      <c s="32">
        <f>ROUND(ROUND(L62,2)*ROUND(G62,3),2)</f>
      </c>
      <c s="36" t="s">
        <v>55</v>
      </c>
      <c>
        <f>(M62*21)/100</f>
      </c>
      <c t="s">
        <v>28</v>
      </c>
    </row>
    <row r="63" spans="1:5" ht="12.75">
      <c r="A63" s="35" t="s">
        <v>56</v>
      </c>
      <c r="E63" s="39" t="s">
        <v>5</v>
      </c>
    </row>
    <row r="64" spans="1:5" ht="12.75">
      <c r="A64" s="35" t="s">
        <v>57</v>
      </c>
      <c r="E64" s="40" t="s">
        <v>4928</v>
      </c>
    </row>
    <row r="65" spans="1:5" ht="38.25">
      <c r="A65" t="s">
        <v>58</v>
      </c>
      <c r="E65" s="39" t="s">
        <v>4932</v>
      </c>
    </row>
    <row r="66" spans="1:16" ht="12.75">
      <c r="A66" t="s">
        <v>50</v>
      </c>
      <c s="34" t="s">
        <v>112</v>
      </c>
      <c s="34" t="s">
        <v>4933</v>
      </c>
      <c s="35" t="s">
        <v>5</v>
      </c>
      <c s="6" t="s">
        <v>4934</v>
      </c>
      <c s="36" t="s">
        <v>63</v>
      </c>
      <c s="37">
        <v>48</v>
      </c>
      <c s="36">
        <v>0</v>
      </c>
      <c s="36">
        <f>ROUND(G66*H66,6)</f>
      </c>
      <c r="L66" s="38">
        <v>0</v>
      </c>
      <c s="32">
        <f>ROUND(ROUND(L66,2)*ROUND(G66,3),2)</f>
      </c>
      <c s="36" t="s">
        <v>55</v>
      </c>
      <c>
        <f>(M66*21)/100</f>
      </c>
      <c t="s">
        <v>28</v>
      </c>
    </row>
    <row r="67" spans="1:5" ht="12.75">
      <c r="A67" s="35" t="s">
        <v>56</v>
      </c>
      <c r="E67" s="39" t="s">
        <v>5</v>
      </c>
    </row>
    <row r="68" spans="1:5" ht="12.75">
      <c r="A68" s="35" t="s">
        <v>57</v>
      </c>
      <c r="E68" s="40" t="s">
        <v>4935</v>
      </c>
    </row>
    <row r="69" spans="1:5" ht="38.25">
      <c r="A69" t="s">
        <v>58</v>
      </c>
      <c r="E69" s="39" t="s">
        <v>3838</v>
      </c>
    </row>
    <row r="70" spans="1:16" ht="12.75">
      <c r="A70" t="s">
        <v>50</v>
      </c>
      <c s="34" t="s">
        <v>238</v>
      </c>
      <c s="34" t="s">
        <v>4936</v>
      </c>
      <c s="35" t="s">
        <v>5</v>
      </c>
      <c s="6" t="s">
        <v>4937</v>
      </c>
      <c s="36" t="s">
        <v>63</v>
      </c>
      <c s="37">
        <v>48</v>
      </c>
      <c s="36">
        <v>0</v>
      </c>
      <c s="36">
        <f>ROUND(G70*H70,6)</f>
      </c>
      <c r="L70" s="38">
        <v>0</v>
      </c>
      <c s="32">
        <f>ROUND(ROUND(L70,2)*ROUND(G70,3),2)</f>
      </c>
      <c s="36" t="s">
        <v>55</v>
      </c>
      <c>
        <f>(M70*21)/100</f>
      </c>
      <c t="s">
        <v>28</v>
      </c>
    </row>
    <row r="71" spans="1:5" ht="12.75">
      <c r="A71" s="35" t="s">
        <v>56</v>
      </c>
      <c r="E71" s="39" t="s">
        <v>5</v>
      </c>
    </row>
    <row r="72" spans="1:5" ht="12.75">
      <c r="A72" s="35" t="s">
        <v>57</v>
      </c>
      <c r="E72" s="40" t="s">
        <v>4935</v>
      </c>
    </row>
    <row r="73" spans="1:5" ht="25.5">
      <c r="A73" t="s">
        <v>58</v>
      </c>
      <c r="E73" s="39" t="s">
        <v>4938</v>
      </c>
    </row>
    <row r="74" spans="1:16" ht="12.75">
      <c r="A74" t="s">
        <v>50</v>
      </c>
      <c s="34" t="s">
        <v>721</v>
      </c>
      <c s="34" t="s">
        <v>4939</v>
      </c>
      <c s="35" t="s">
        <v>5</v>
      </c>
      <c s="6" t="s">
        <v>4940</v>
      </c>
      <c s="36" t="s">
        <v>63</v>
      </c>
      <c s="37">
        <v>48</v>
      </c>
      <c s="36">
        <v>0</v>
      </c>
      <c s="36">
        <f>ROUND(G74*H74,6)</f>
      </c>
      <c r="L74" s="38">
        <v>0</v>
      </c>
      <c s="32">
        <f>ROUND(ROUND(L74,2)*ROUND(G74,3),2)</f>
      </c>
      <c s="36" t="s">
        <v>55</v>
      </c>
      <c>
        <f>(M74*21)/100</f>
      </c>
      <c t="s">
        <v>28</v>
      </c>
    </row>
    <row r="75" spans="1:5" ht="12.75">
      <c r="A75" s="35" t="s">
        <v>56</v>
      </c>
      <c r="E75" s="39" t="s">
        <v>5</v>
      </c>
    </row>
    <row r="76" spans="1:5" ht="12.75">
      <c r="A76" s="35" t="s">
        <v>57</v>
      </c>
      <c r="E76" s="40" t="s">
        <v>4935</v>
      </c>
    </row>
    <row r="77" spans="1:5" ht="306">
      <c r="A77" t="s">
        <v>58</v>
      </c>
      <c r="E77" s="39" t="s">
        <v>4941</v>
      </c>
    </row>
    <row r="78" spans="1:13" ht="12.75">
      <c r="A78" t="s">
        <v>47</v>
      </c>
      <c r="C78" s="31" t="s">
        <v>28</v>
      </c>
      <c r="E78" s="33" t="s">
        <v>1411</v>
      </c>
      <c r="J78" s="32">
        <f>0</f>
      </c>
      <c s="32">
        <f>0</f>
      </c>
      <c s="32">
        <f>0+L79+L83</f>
      </c>
      <c s="32">
        <f>0+M79+M83</f>
      </c>
    </row>
    <row r="79" spans="1:16" ht="12.75">
      <c r="A79" t="s">
        <v>50</v>
      </c>
      <c s="34" t="s">
        <v>116</v>
      </c>
      <c s="34" t="s">
        <v>3289</v>
      </c>
      <c s="35" t="s">
        <v>5</v>
      </c>
      <c s="6" t="s">
        <v>3290</v>
      </c>
      <c s="36" t="s">
        <v>79</v>
      </c>
      <c s="37">
        <v>85</v>
      </c>
      <c s="36">
        <v>0</v>
      </c>
      <c s="36">
        <f>ROUND(G79*H79,6)</f>
      </c>
      <c r="L79" s="38">
        <v>0</v>
      </c>
      <c s="32">
        <f>ROUND(ROUND(L79,2)*ROUND(G79,3),2)</f>
      </c>
      <c s="36" t="s">
        <v>55</v>
      </c>
      <c>
        <f>(M79*21)/100</f>
      </c>
      <c t="s">
        <v>28</v>
      </c>
    </row>
    <row r="80" spans="1:5" ht="12.75">
      <c r="A80" s="35" t="s">
        <v>56</v>
      </c>
      <c r="E80" s="39" t="s">
        <v>5</v>
      </c>
    </row>
    <row r="81" spans="1:5" ht="25.5">
      <c r="A81" s="35" t="s">
        <v>57</v>
      </c>
      <c r="E81" s="40" t="s">
        <v>4942</v>
      </c>
    </row>
    <row r="82" spans="1:5" ht="165.75">
      <c r="A82" t="s">
        <v>58</v>
      </c>
      <c r="E82" s="39" t="s">
        <v>3293</v>
      </c>
    </row>
    <row r="83" spans="1:16" ht="12.75">
      <c r="A83" t="s">
        <v>50</v>
      </c>
      <c s="34" t="s">
        <v>230</v>
      </c>
      <c s="34" t="s">
        <v>4943</v>
      </c>
      <c s="35" t="s">
        <v>5</v>
      </c>
      <c s="6" t="s">
        <v>4944</v>
      </c>
      <c s="36" t="s">
        <v>63</v>
      </c>
      <c s="37">
        <v>399</v>
      </c>
      <c s="36">
        <v>0</v>
      </c>
      <c s="36">
        <f>ROUND(G83*H83,6)</f>
      </c>
      <c r="L83" s="38">
        <v>0</v>
      </c>
      <c s="32">
        <f>ROUND(ROUND(L83,2)*ROUND(G83,3),2)</f>
      </c>
      <c s="36" t="s">
        <v>55</v>
      </c>
      <c>
        <f>(M83*21)/100</f>
      </c>
      <c t="s">
        <v>28</v>
      </c>
    </row>
    <row r="84" spans="1:5" ht="12.75">
      <c r="A84" s="35" t="s">
        <v>56</v>
      </c>
      <c r="E84" s="39" t="s">
        <v>4945</v>
      </c>
    </row>
    <row r="85" spans="1:5" ht="25.5">
      <c r="A85" s="35" t="s">
        <v>57</v>
      </c>
      <c r="E85" s="40" t="s">
        <v>4946</v>
      </c>
    </row>
    <row r="86" spans="1:5" ht="38.25">
      <c r="A86" t="s">
        <v>58</v>
      </c>
      <c r="E86" s="39" t="s">
        <v>4947</v>
      </c>
    </row>
    <row r="87" spans="1:13" ht="12.75">
      <c r="A87" t="s">
        <v>47</v>
      </c>
      <c r="C87" s="31" t="s">
        <v>72</v>
      </c>
      <c r="E87" s="33" t="s">
        <v>4948</v>
      </c>
      <c r="J87" s="32">
        <f>0</f>
      </c>
      <c s="32">
        <f>0</f>
      </c>
      <c s="32">
        <f>0+L88+L92+L96+L100+L104+L108+L112+L116+L120+L124+L128+L132+L136+L140</f>
      </c>
      <c s="32">
        <f>0+M88+M92+M96+M100+M104+M108+M112+M116+M120+M124+M128+M132+M136+M140</f>
      </c>
    </row>
    <row r="88" spans="1:16" ht="25.5">
      <c r="A88" t="s">
        <v>50</v>
      </c>
      <c s="34" t="s">
        <v>122</v>
      </c>
      <c s="34" t="s">
        <v>3339</v>
      </c>
      <c s="35" t="s">
        <v>5</v>
      </c>
      <c s="6" t="s">
        <v>3340</v>
      </c>
      <c s="36" t="s">
        <v>68</v>
      </c>
      <c s="37">
        <v>1310</v>
      </c>
      <c s="36">
        <v>0</v>
      </c>
      <c s="36">
        <f>ROUND(G88*H88,6)</f>
      </c>
      <c r="L88" s="38">
        <v>0</v>
      </c>
      <c s="32">
        <f>ROUND(ROUND(L88,2)*ROUND(G88,3),2)</f>
      </c>
      <c s="36" t="s">
        <v>55</v>
      </c>
      <c>
        <f>(M88*21)/100</f>
      </c>
      <c t="s">
        <v>28</v>
      </c>
    </row>
    <row r="89" spans="1:5" ht="12.75">
      <c r="A89" s="35" t="s">
        <v>56</v>
      </c>
      <c r="E89" s="39" t="s">
        <v>5</v>
      </c>
    </row>
    <row r="90" spans="1:5" ht="12.75">
      <c r="A90" s="35" t="s">
        <v>57</v>
      </c>
      <c r="E90" s="40" t="s">
        <v>4949</v>
      </c>
    </row>
    <row r="91" spans="1:5" ht="178.5">
      <c r="A91" t="s">
        <v>58</v>
      </c>
      <c r="E91" s="39" t="s">
        <v>4950</v>
      </c>
    </row>
    <row r="92" spans="1:16" ht="25.5">
      <c r="A92" t="s">
        <v>50</v>
      </c>
      <c s="34" t="s">
        <v>126</v>
      </c>
      <c s="34" t="s">
        <v>4951</v>
      </c>
      <c s="35" t="s">
        <v>5</v>
      </c>
      <c s="6" t="s">
        <v>4952</v>
      </c>
      <c s="36" t="s">
        <v>68</v>
      </c>
      <c s="37">
        <v>460</v>
      </c>
      <c s="36">
        <v>0</v>
      </c>
      <c s="36">
        <f>ROUND(G92*H92,6)</f>
      </c>
      <c r="L92" s="38">
        <v>0</v>
      </c>
      <c s="32">
        <f>ROUND(ROUND(L92,2)*ROUND(G92,3),2)</f>
      </c>
      <c s="36" t="s">
        <v>55</v>
      </c>
      <c>
        <f>(M92*21)/100</f>
      </c>
      <c t="s">
        <v>28</v>
      </c>
    </row>
    <row r="93" spans="1:5" ht="12.75">
      <c r="A93" s="35" t="s">
        <v>56</v>
      </c>
      <c r="E93" s="39" t="s">
        <v>5</v>
      </c>
    </row>
    <row r="94" spans="1:5" ht="12.75">
      <c r="A94" s="35" t="s">
        <v>57</v>
      </c>
      <c r="E94" s="40" t="s">
        <v>4953</v>
      </c>
    </row>
    <row r="95" spans="1:5" ht="51">
      <c r="A95" t="s">
        <v>58</v>
      </c>
      <c r="E95" s="39" t="s">
        <v>3348</v>
      </c>
    </row>
    <row r="96" spans="1:16" ht="12.75">
      <c r="A96" t="s">
        <v>50</v>
      </c>
      <c s="34" t="s">
        <v>129</v>
      </c>
      <c s="34" t="s">
        <v>4329</v>
      </c>
      <c s="35" t="s">
        <v>5</v>
      </c>
      <c s="6" t="s">
        <v>4330</v>
      </c>
      <c s="36" t="s">
        <v>68</v>
      </c>
      <c s="37">
        <v>570</v>
      </c>
      <c s="36">
        <v>0</v>
      </c>
      <c s="36">
        <f>ROUND(G96*H96,6)</f>
      </c>
      <c r="L96" s="38">
        <v>0</v>
      </c>
      <c s="32">
        <f>ROUND(ROUND(L96,2)*ROUND(G96,3),2)</f>
      </c>
      <c s="36" t="s">
        <v>55</v>
      </c>
      <c>
        <f>(M96*21)/100</f>
      </c>
      <c t="s">
        <v>28</v>
      </c>
    </row>
    <row r="97" spans="1:5" ht="12.75">
      <c r="A97" s="35" t="s">
        <v>56</v>
      </c>
      <c r="E97" s="39" t="s">
        <v>5</v>
      </c>
    </row>
    <row r="98" spans="1:5" ht="12.75">
      <c r="A98" s="35" t="s">
        <v>57</v>
      </c>
      <c r="E98" s="40" t="s">
        <v>4954</v>
      </c>
    </row>
    <row r="99" spans="1:5" ht="51">
      <c r="A99" t="s">
        <v>58</v>
      </c>
      <c r="E99" s="39" t="s">
        <v>4955</v>
      </c>
    </row>
    <row r="100" spans="1:16" ht="12.75">
      <c r="A100" t="s">
        <v>50</v>
      </c>
      <c s="34" t="s">
        <v>134</v>
      </c>
      <c s="34" t="s">
        <v>4956</v>
      </c>
      <c s="35" t="s">
        <v>5</v>
      </c>
      <c s="6" t="s">
        <v>4957</v>
      </c>
      <c s="36" t="s">
        <v>63</v>
      </c>
      <c s="37">
        <v>26.6</v>
      </c>
      <c s="36">
        <v>0</v>
      </c>
      <c s="36">
        <f>ROUND(G100*H100,6)</f>
      </c>
      <c r="L100" s="38">
        <v>0</v>
      </c>
      <c s="32">
        <f>ROUND(ROUND(L100,2)*ROUND(G100,3),2)</f>
      </c>
      <c s="36" t="s">
        <v>55</v>
      </c>
      <c>
        <f>(M100*21)/100</f>
      </c>
      <c t="s">
        <v>28</v>
      </c>
    </row>
    <row r="101" spans="1:5" ht="12.75">
      <c r="A101" s="35" t="s">
        <v>56</v>
      </c>
      <c r="E101" s="39" t="s">
        <v>5</v>
      </c>
    </row>
    <row r="102" spans="1:5" ht="25.5">
      <c r="A102" s="35" t="s">
        <v>57</v>
      </c>
      <c r="E102" s="40" t="s">
        <v>4958</v>
      </c>
    </row>
    <row r="103" spans="1:5" ht="51">
      <c r="A103" t="s">
        <v>58</v>
      </c>
      <c r="E103" s="39" t="s">
        <v>3348</v>
      </c>
    </row>
    <row r="104" spans="1:16" ht="12.75">
      <c r="A104" t="s">
        <v>50</v>
      </c>
      <c s="34" t="s">
        <v>137</v>
      </c>
      <c s="34" t="s">
        <v>4959</v>
      </c>
      <c s="35" t="s">
        <v>5</v>
      </c>
      <c s="6" t="s">
        <v>4960</v>
      </c>
      <c s="36" t="s">
        <v>68</v>
      </c>
      <c s="37">
        <v>182</v>
      </c>
      <c s="36">
        <v>0</v>
      </c>
      <c s="36">
        <f>ROUND(G104*H104,6)</f>
      </c>
      <c r="L104" s="38">
        <v>0</v>
      </c>
      <c s="32">
        <f>ROUND(ROUND(L104,2)*ROUND(G104,3),2)</f>
      </c>
      <c s="36" t="s">
        <v>55</v>
      </c>
      <c>
        <f>(M104*21)/100</f>
      </c>
      <c t="s">
        <v>28</v>
      </c>
    </row>
    <row r="105" spans="1:5" ht="12.75">
      <c r="A105" s="35" t="s">
        <v>56</v>
      </c>
      <c r="E105" s="39" t="s">
        <v>5</v>
      </c>
    </row>
    <row r="106" spans="1:5" ht="12.75">
      <c r="A106" s="35" t="s">
        <v>57</v>
      </c>
      <c r="E106" s="40" t="s">
        <v>4961</v>
      </c>
    </row>
    <row r="107" spans="1:5" ht="51">
      <c r="A107" t="s">
        <v>58</v>
      </c>
      <c r="E107" s="39" t="s">
        <v>3753</v>
      </c>
    </row>
    <row r="108" spans="1:16" ht="12.75">
      <c r="A108" t="s">
        <v>50</v>
      </c>
      <c s="34" t="s">
        <v>140</v>
      </c>
      <c s="34" t="s">
        <v>4962</v>
      </c>
      <c s="35" t="s">
        <v>5</v>
      </c>
      <c s="6" t="s">
        <v>4963</v>
      </c>
      <c s="36" t="s">
        <v>63</v>
      </c>
      <c s="37">
        <v>38.5</v>
      </c>
      <c s="36">
        <v>0</v>
      </c>
      <c s="36">
        <f>ROUND(G108*H108,6)</f>
      </c>
      <c r="L108" s="38">
        <v>0</v>
      </c>
      <c s="32">
        <f>ROUND(ROUND(L108,2)*ROUND(G108,3),2)</f>
      </c>
      <c s="36" t="s">
        <v>55</v>
      </c>
      <c>
        <f>(M108*21)/100</f>
      </c>
      <c t="s">
        <v>28</v>
      </c>
    </row>
    <row r="109" spans="1:5" ht="12.75">
      <c r="A109" s="35" t="s">
        <v>56</v>
      </c>
      <c r="E109" s="39" t="s">
        <v>5</v>
      </c>
    </row>
    <row r="110" spans="1:5" ht="12.75">
      <c r="A110" s="35" t="s">
        <v>57</v>
      </c>
      <c r="E110" s="40" t="s">
        <v>4964</v>
      </c>
    </row>
    <row r="111" spans="1:5" ht="38.25">
      <c r="A111" t="s">
        <v>58</v>
      </c>
      <c r="E111" s="39" t="s">
        <v>4965</v>
      </c>
    </row>
    <row r="112" spans="1:16" ht="12.75">
      <c r="A112" t="s">
        <v>50</v>
      </c>
      <c s="34" t="s">
        <v>143</v>
      </c>
      <c s="34" t="s">
        <v>4339</v>
      </c>
      <c s="35" t="s">
        <v>5</v>
      </c>
      <c s="6" t="s">
        <v>4340</v>
      </c>
      <c s="36" t="s">
        <v>68</v>
      </c>
      <c s="37">
        <v>800</v>
      </c>
      <c s="36">
        <v>0</v>
      </c>
      <c s="36">
        <f>ROUND(G112*H112,6)</f>
      </c>
      <c r="L112" s="38">
        <v>0</v>
      </c>
      <c s="32">
        <f>ROUND(ROUND(L112,2)*ROUND(G112,3),2)</f>
      </c>
      <c s="36" t="s">
        <v>55</v>
      </c>
      <c>
        <f>(M112*21)/100</f>
      </c>
      <c t="s">
        <v>28</v>
      </c>
    </row>
    <row r="113" spans="1:5" ht="12.75">
      <c r="A113" s="35" t="s">
        <v>56</v>
      </c>
      <c r="E113" s="39" t="s">
        <v>5</v>
      </c>
    </row>
    <row r="114" spans="1:5" ht="12.75">
      <c r="A114" s="35" t="s">
        <v>57</v>
      </c>
      <c r="E114" s="40" t="s">
        <v>4966</v>
      </c>
    </row>
    <row r="115" spans="1:5" ht="51">
      <c r="A115" t="s">
        <v>58</v>
      </c>
      <c r="E115" s="39" t="s">
        <v>4967</v>
      </c>
    </row>
    <row r="116" spans="1:16" ht="12.75">
      <c r="A116" t="s">
        <v>50</v>
      </c>
      <c s="34" t="s">
        <v>147</v>
      </c>
      <c s="34" t="s">
        <v>4968</v>
      </c>
      <c s="35" t="s">
        <v>5</v>
      </c>
      <c s="6" t="s">
        <v>4969</v>
      </c>
      <c s="36" t="s">
        <v>68</v>
      </c>
      <c s="37">
        <v>460</v>
      </c>
      <c s="36">
        <v>0</v>
      </c>
      <c s="36">
        <f>ROUND(G116*H116,6)</f>
      </c>
      <c r="L116" s="38">
        <v>0</v>
      </c>
      <c s="32">
        <f>ROUND(ROUND(L116,2)*ROUND(G116,3),2)</f>
      </c>
      <c s="36" t="s">
        <v>55</v>
      </c>
      <c>
        <f>(M116*21)/100</f>
      </c>
      <c t="s">
        <v>28</v>
      </c>
    </row>
    <row r="117" spans="1:5" ht="12.75">
      <c r="A117" s="35" t="s">
        <v>56</v>
      </c>
      <c r="E117" s="39" t="s">
        <v>5</v>
      </c>
    </row>
    <row r="118" spans="1:5" ht="12.75">
      <c r="A118" s="35" t="s">
        <v>57</v>
      </c>
      <c r="E118" s="40" t="s">
        <v>4970</v>
      </c>
    </row>
    <row r="119" spans="1:5" ht="51">
      <c r="A119" t="s">
        <v>58</v>
      </c>
      <c r="E119" s="39" t="s">
        <v>4967</v>
      </c>
    </row>
    <row r="120" spans="1:16" ht="12.75">
      <c r="A120" t="s">
        <v>50</v>
      </c>
      <c s="34" t="s">
        <v>151</v>
      </c>
      <c s="34" t="s">
        <v>4971</v>
      </c>
      <c s="35" t="s">
        <v>5</v>
      </c>
      <c s="6" t="s">
        <v>4972</v>
      </c>
      <c s="36" t="s">
        <v>68</v>
      </c>
      <c s="37">
        <v>380</v>
      </c>
      <c s="36">
        <v>0</v>
      </c>
      <c s="36">
        <f>ROUND(G120*H120,6)</f>
      </c>
      <c r="L120" s="38">
        <v>0</v>
      </c>
      <c s="32">
        <f>ROUND(ROUND(L120,2)*ROUND(G120,3),2)</f>
      </c>
      <c s="36" t="s">
        <v>55</v>
      </c>
      <c>
        <f>(M120*21)/100</f>
      </c>
      <c t="s">
        <v>28</v>
      </c>
    </row>
    <row r="121" spans="1:5" ht="12.75">
      <c r="A121" s="35" t="s">
        <v>56</v>
      </c>
      <c r="E121" s="39" t="s">
        <v>5</v>
      </c>
    </row>
    <row r="122" spans="1:5" ht="12.75">
      <c r="A122" s="35" t="s">
        <v>57</v>
      </c>
      <c r="E122" s="40" t="s">
        <v>4973</v>
      </c>
    </row>
    <row r="123" spans="1:5" ht="140.25">
      <c r="A123" t="s">
        <v>58</v>
      </c>
      <c r="E123" s="39" t="s">
        <v>4974</v>
      </c>
    </row>
    <row r="124" spans="1:16" ht="12.75">
      <c r="A124" t="s">
        <v>50</v>
      </c>
      <c s="34" t="s">
        <v>155</v>
      </c>
      <c s="34" t="s">
        <v>4975</v>
      </c>
      <c s="35" t="s">
        <v>5</v>
      </c>
      <c s="6" t="s">
        <v>4976</v>
      </c>
      <c s="36" t="s">
        <v>68</v>
      </c>
      <c s="37">
        <v>390</v>
      </c>
      <c s="36">
        <v>0</v>
      </c>
      <c s="36">
        <f>ROUND(G124*H124,6)</f>
      </c>
      <c r="L124" s="38">
        <v>0</v>
      </c>
      <c s="32">
        <f>ROUND(ROUND(L124,2)*ROUND(G124,3),2)</f>
      </c>
      <c s="36" t="s">
        <v>55</v>
      </c>
      <c>
        <f>(M124*21)/100</f>
      </c>
      <c t="s">
        <v>28</v>
      </c>
    </row>
    <row r="125" spans="1:5" ht="12.75">
      <c r="A125" s="35" t="s">
        <v>56</v>
      </c>
      <c r="E125" s="39" t="s">
        <v>5</v>
      </c>
    </row>
    <row r="126" spans="1:5" ht="12.75">
      <c r="A126" s="35" t="s">
        <v>57</v>
      </c>
      <c r="E126" s="40" t="s">
        <v>4977</v>
      </c>
    </row>
    <row r="127" spans="1:5" ht="140.25">
      <c r="A127" t="s">
        <v>58</v>
      </c>
      <c r="E127" s="39" t="s">
        <v>4974</v>
      </c>
    </row>
    <row r="128" spans="1:16" ht="12.75">
      <c r="A128" t="s">
        <v>50</v>
      </c>
      <c s="34" t="s">
        <v>162</v>
      </c>
      <c s="34" t="s">
        <v>4248</v>
      </c>
      <c s="35" t="s">
        <v>5</v>
      </c>
      <c s="6" t="s">
        <v>4249</v>
      </c>
      <c s="36" t="s">
        <v>68</v>
      </c>
      <c s="37">
        <v>2</v>
      </c>
      <c s="36">
        <v>0</v>
      </c>
      <c s="36">
        <f>ROUND(G128*H128,6)</f>
      </c>
      <c r="L128" s="38">
        <v>0</v>
      </c>
      <c s="32">
        <f>ROUND(ROUND(L128,2)*ROUND(G128,3),2)</f>
      </c>
      <c s="36" t="s">
        <v>55</v>
      </c>
      <c>
        <f>(M128*21)/100</f>
      </c>
      <c t="s">
        <v>28</v>
      </c>
    </row>
    <row r="129" spans="1:5" ht="12.75">
      <c r="A129" s="35" t="s">
        <v>56</v>
      </c>
      <c r="E129" s="39" t="s">
        <v>5</v>
      </c>
    </row>
    <row r="130" spans="1:5" ht="12.75">
      <c r="A130" s="35" t="s">
        <v>57</v>
      </c>
      <c r="E130" s="40" t="s">
        <v>4978</v>
      </c>
    </row>
    <row r="131" spans="1:5" ht="153">
      <c r="A131" t="s">
        <v>58</v>
      </c>
      <c r="E131" s="39" t="s">
        <v>4979</v>
      </c>
    </row>
    <row r="132" spans="1:16" ht="12.75">
      <c r="A132" t="s">
        <v>50</v>
      </c>
      <c s="34" t="s">
        <v>165</v>
      </c>
      <c s="34" t="s">
        <v>3616</v>
      </c>
      <c s="35" t="s">
        <v>5</v>
      </c>
      <c s="6" t="s">
        <v>3617</v>
      </c>
      <c s="36" t="s">
        <v>68</v>
      </c>
      <c s="37">
        <v>180</v>
      </c>
      <c s="36">
        <v>0</v>
      </c>
      <c s="36">
        <f>ROUND(G132*H132,6)</f>
      </c>
      <c r="L132" s="38">
        <v>0</v>
      </c>
      <c s="32">
        <f>ROUND(ROUND(L132,2)*ROUND(G132,3),2)</f>
      </c>
      <c s="36" t="s">
        <v>55</v>
      </c>
      <c>
        <f>(M132*21)/100</f>
      </c>
      <c t="s">
        <v>28</v>
      </c>
    </row>
    <row r="133" spans="1:5" ht="12.75">
      <c r="A133" s="35" t="s">
        <v>56</v>
      </c>
      <c r="E133" s="39" t="s">
        <v>5</v>
      </c>
    </row>
    <row r="134" spans="1:5" ht="12.75">
      <c r="A134" s="35" t="s">
        <v>57</v>
      </c>
      <c r="E134" s="40" t="s">
        <v>4980</v>
      </c>
    </row>
    <row r="135" spans="1:5" ht="153">
      <c r="A135" t="s">
        <v>58</v>
      </c>
      <c r="E135" s="39" t="s">
        <v>4981</v>
      </c>
    </row>
    <row r="136" spans="1:16" ht="25.5">
      <c r="A136" t="s">
        <v>50</v>
      </c>
      <c s="34" t="s">
        <v>169</v>
      </c>
      <c s="34" t="s">
        <v>4982</v>
      </c>
      <c s="35" t="s">
        <v>5</v>
      </c>
      <c s="6" t="s">
        <v>4983</v>
      </c>
      <c s="36" t="s">
        <v>68</v>
      </c>
      <c s="37">
        <v>2</v>
      </c>
      <c s="36">
        <v>0</v>
      </c>
      <c s="36">
        <f>ROUND(G136*H136,6)</f>
      </c>
      <c r="L136" s="38">
        <v>0</v>
      </c>
      <c s="32">
        <f>ROUND(ROUND(L136,2)*ROUND(G136,3),2)</f>
      </c>
      <c s="36" t="s">
        <v>55</v>
      </c>
      <c>
        <f>(M136*21)/100</f>
      </c>
      <c t="s">
        <v>28</v>
      </c>
    </row>
    <row r="137" spans="1:5" ht="12.75">
      <c r="A137" s="35" t="s">
        <v>56</v>
      </c>
      <c r="E137" s="39" t="s">
        <v>5</v>
      </c>
    </row>
    <row r="138" spans="1:5" ht="12.75">
      <c r="A138" s="35" t="s">
        <v>57</v>
      </c>
      <c r="E138" s="40" t="s">
        <v>4984</v>
      </c>
    </row>
    <row r="139" spans="1:5" ht="153">
      <c r="A139" t="s">
        <v>58</v>
      </c>
      <c r="E139" s="39" t="s">
        <v>4985</v>
      </c>
    </row>
    <row r="140" spans="1:16" ht="25.5">
      <c r="A140" t="s">
        <v>50</v>
      </c>
      <c s="34" t="s">
        <v>234</v>
      </c>
      <c s="34" t="s">
        <v>4986</v>
      </c>
      <c s="35" t="s">
        <v>5</v>
      </c>
      <c s="6" t="s">
        <v>4987</v>
      </c>
      <c s="36" t="s">
        <v>68</v>
      </c>
      <c s="37">
        <v>410</v>
      </c>
      <c s="36">
        <v>0</v>
      </c>
      <c s="36">
        <f>ROUND(G140*H140,6)</f>
      </c>
      <c r="L140" s="38">
        <v>0</v>
      </c>
      <c s="32">
        <f>ROUND(ROUND(L140,2)*ROUND(G140,3),2)</f>
      </c>
      <c s="36" t="s">
        <v>55</v>
      </c>
      <c>
        <f>(M140*21)/100</f>
      </c>
      <c t="s">
        <v>28</v>
      </c>
    </row>
    <row r="141" spans="1:5" ht="12.75">
      <c r="A141" s="35" t="s">
        <v>56</v>
      </c>
      <c r="E141" s="39" t="s">
        <v>5</v>
      </c>
    </row>
    <row r="142" spans="1:5" ht="12.75">
      <c r="A142" s="35" t="s">
        <v>57</v>
      </c>
      <c r="E142" s="40" t="s">
        <v>4988</v>
      </c>
    </row>
    <row r="143" spans="1:5" ht="140.25">
      <c r="A143" t="s">
        <v>58</v>
      </c>
      <c r="E143" s="39" t="s">
        <v>4989</v>
      </c>
    </row>
    <row r="144" spans="1:13" ht="12.75">
      <c r="A144" t="s">
        <v>47</v>
      </c>
      <c r="C144" s="31" t="s">
        <v>83</v>
      </c>
      <c r="E144" s="33" t="s">
        <v>2571</v>
      </c>
      <c r="J144" s="32">
        <f>0</f>
      </c>
      <c s="32">
        <f>0</f>
      </c>
      <c s="32">
        <f>0+L145+L149+L153+L157+L161</f>
      </c>
      <c s="32">
        <f>0+M145+M149+M153+M157+M161</f>
      </c>
    </row>
    <row r="145" spans="1:16" ht="12.75">
      <c r="A145" t="s">
        <v>50</v>
      </c>
      <c s="34" t="s">
        <v>173</v>
      </c>
      <c s="34" t="s">
        <v>3373</v>
      </c>
      <c s="35" t="s">
        <v>5</v>
      </c>
      <c s="6" t="s">
        <v>3374</v>
      </c>
      <c s="36" t="s">
        <v>79</v>
      </c>
      <c s="37">
        <v>20</v>
      </c>
      <c s="36">
        <v>0</v>
      </c>
      <c s="36">
        <f>ROUND(G145*H145,6)</f>
      </c>
      <c r="L145" s="38">
        <v>0</v>
      </c>
      <c s="32">
        <f>ROUND(ROUND(L145,2)*ROUND(G145,3),2)</f>
      </c>
      <c s="36" t="s">
        <v>55</v>
      </c>
      <c>
        <f>(M145*21)/100</f>
      </c>
      <c t="s">
        <v>28</v>
      </c>
    </row>
    <row r="146" spans="1:5" ht="12.75">
      <c r="A146" s="35" t="s">
        <v>56</v>
      </c>
      <c r="E146" s="39" t="s">
        <v>5</v>
      </c>
    </row>
    <row r="147" spans="1:5" ht="12.75">
      <c r="A147" s="35" t="s">
        <v>57</v>
      </c>
      <c r="E147" s="40" t="s">
        <v>4990</v>
      </c>
    </row>
    <row r="148" spans="1:5" ht="267.75">
      <c r="A148" t="s">
        <v>58</v>
      </c>
      <c r="E148" s="39" t="s">
        <v>4991</v>
      </c>
    </row>
    <row r="149" spans="1:16" ht="12.75">
      <c r="A149" t="s">
        <v>50</v>
      </c>
      <c s="34" t="s">
        <v>177</v>
      </c>
      <c s="34" t="s">
        <v>4992</v>
      </c>
      <c s="35" t="s">
        <v>5</v>
      </c>
      <c s="6" t="s">
        <v>4993</v>
      </c>
      <c s="36" t="s">
        <v>75</v>
      </c>
      <c s="37">
        <v>4</v>
      </c>
      <c s="36">
        <v>0</v>
      </c>
      <c s="36">
        <f>ROUND(G149*H149,6)</f>
      </c>
      <c r="L149" s="38">
        <v>0</v>
      </c>
      <c s="32">
        <f>ROUND(ROUND(L149,2)*ROUND(G149,3),2)</f>
      </c>
      <c s="36" t="s">
        <v>55</v>
      </c>
      <c>
        <f>(M149*21)/100</f>
      </c>
      <c t="s">
        <v>28</v>
      </c>
    </row>
    <row r="150" spans="1:5" ht="12.75">
      <c r="A150" s="35" t="s">
        <v>56</v>
      </c>
      <c r="E150" s="39" t="s">
        <v>5</v>
      </c>
    </row>
    <row r="151" spans="1:5" ht="12.75">
      <c r="A151" s="35" t="s">
        <v>57</v>
      </c>
      <c r="E151" s="40" t="s">
        <v>4994</v>
      </c>
    </row>
    <row r="152" spans="1:5" ht="409.5">
      <c r="A152" t="s">
        <v>58</v>
      </c>
      <c r="E152" s="39" t="s">
        <v>4995</v>
      </c>
    </row>
    <row r="153" spans="1:16" ht="12.75">
      <c r="A153" t="s">
        <v>50</v>
      </c>
      <c s="34" t="s">
        <v>181</v>
      </c>
      <c s="34" t="s">
        <v>4874</v>
      </c>
      <c s="35" t="s">
        <v>5</v>
      </c>
      <c s="6" t="s">
        <v>4875</v>
      </c>
      <c s="36" t="s">
        <v>79</v>
      </c>
      <c s="37">
        <v>20</v>
      </c>
      <c s="36">
        <v>0</v>
      </c>
      <c s="36">
        <f>ROUND(G153*H153,6)</f>
      </c>
      <c r="L153" s="38">
        <v>0</v>
      </c>
      <c s="32">
        <f>ROUND(ROUND(L153,2)*ROUND(G153,3),2)</f>
      </c>
      <c s="36" t="s">
        <v>55</v>
      </c>
      <c>
        <f>(M153*21)/100</f>
      </c>
      <c t="s">
        <v>28</v>
      </c>
    </row>
    <row r="154" spans="1:5" ht="12.75">
      <c r="A154" s="35" t="s">
        <v>56</v>
      </c>
      <c r="E154" s="39" t="s">
        <v>5</v>
      </c>
    </row>
    <row r="155" spans="1:5" ht="12.75">
      <c r="A155" s="35" t="s">
        <v>57</v>
      </c>
      <c r="E155" s="40" t="s">
        <v>4990</v>
      </c>
    </row>
    <row r="156" spans="1:5" ht="51">
      <c r="A156" t="s">
        <v>58</v>
      </c>
      <c r="E156" s="39" t="s">
        <v>4659</v>
      </c>
    </row>
    <row r="157" spans="1:16" ht="12.75">
      <c r="A157" t="s">
        <v>50</v>
      </c>
      <c s="34" t="s">
        <v>185</v>
      </c>
      <c s="34" t="s">
        <v>4996</v>
      </c>
      <c s="35" t="s">
        <v>5</v>
      </c>
      <c s="6" t="s">
        <v>4997</v>
      </c>
      <c s="36" t="s">
        <v>79</v>
      </c>
      <c s="37">
        <v>20</v>
      </c>
      <c s="36">
        <v>0</v>
      </c>
      <c s="36">
        <f>ROUND(G157*H157,6)</f>
      </c>
      <c r="L157" s="38">
        <v>0</v>
      </c>
      <c s="32">
        <f>ROUND(ROUND(L157,2)*ROUND(G157,3),2)</f>
      </c>
      <c s="36" t="s">
        <v>55</v>
      </c>
      <c>
        <f>(M157*21)/100</f>
      </c>
      <c t="s">
        <v>28</v>
      </c>
    </row>
    <row r="158" spans="1:5" ht="12.75">
      <c r="A158" s="35" t="s">
        <v>56</v>
      </c>
      <c r="E158" s="39" t="s">
        <v>5</v>
      </c>
    </row>
    <row r="159" spans="1:5" ht="12.75">
      <c r="A159" s="35" t="s">
        <v>57</v>
      </c>
      <c r="E159" s="40" t="s">
        <v>4990</v>
      </c>
    </row>
    <row r="160" spans="1:5" ht="51">
      <c r="A160" t="s">
        <v>58</v>
      </c>
      <c r="E160" s="39" t="s">
        <v>4659</v>
      </c>
    </row>
    <row r="161" spans="1:16" ht="25.5">
      <c r="A161" t="s">
        <v>50</v>
      </c>
      <c s="34" t="s">
        <v>682</v>
      </c>
      <c s="34" t="s">
        <v>4998</v>
      </c>
      <c s="35" t="s">
        <v>5</v>
      </c>
      <c s="6" t="s">
        <v>4999</v>
      </c>
      <c s="36" t="s">
        <v>75</v>
      </c>
      <c s="37">
        <v>7</v>
      </c>
      <c s="36">
        <v>0</v>
      </c>
      <c s="36">
        <f>ROUND(G161*H161,6)</f>
      </c>
      <c r="L161" s="38">
        <v>0</v>
      </c>
      <c s="32">
        <f>ROUND(ROUND(L161,2)*ROUND(G161,3),2)</f>
      </c>
      <c s="36" t="s">
        <v>55</v>
      </c>
      <c>
        <f>(M161*21)/100</f>
      </c>
      <c t="s">
        <v>28</v>
      </c>
    </row>
    <row r="162" spans="1:5" ht="12.75">
      <c r="A162" s="35" t="s">
        <v>56</v>
      </c>
      <c r="E162" s="39" t="s">
        <v>5000</v>
      </c>
    </row>
    <row r="163" spans="1:5" ht="38.25">
      <c r="A163" s="35" t="s">
        <v>57</v>
      </c>
      <c r="E163" s="40" t="s">
        <v>5001</v>
      </c>
    </row>
    <row r="164" spans="1:5" ht="38.25">
      <c r="A164" t="s">
        <v>58</v>
      </c>
      <c r="E164" s="39" t="s">
        <v>5002</v>
      </c>
    </row>
    <row r="165" spans="1:13" ht="12.75">
      <c r="A165" t="s">
        <v>47</v>
      </c>
      <c r="C165" s="31" t="s">
        <v>87</v>
      </c>
      <c r="E165" s="33" t="s">
        <v>2575</v>
      </c>
      <c r="J165" s="32">
        <f>0</f>
      </c>
      <c s="32">
        <f>0</f>
      </c>
      <c s="32">
        <f>0+L166+L170+L174+L178+L182+L186+L190</f>
      </c>
      <c s="32">
        <f>0+M166+M170+M174+M178+M182+M186+M190</f>
      </c>
    </row>
    <row r="166" spans="1:16" ht="25.5">
      <c r="A166" t="s">
        <v>50</v>
      </c>
      <c s="34" t="s">
        <v>686</v>
      </c>
      <c s="34" t="s">
        <v>5003</v>
      </c>
      <c s="35" t="s">
        <v>5</v>
      </c>
      <c s="6" t="s">
        <v>5004</v>
      </c>
      <c s="36" t="s">
        <v>75</v>
      </c>
      <c s="37">
        <v>2</v>
      </c>
      <c s="36">
        <v>0</v>
      </c>
      <c s="36">
        <f>ROUND(G166*H166,6)</f>
      </c>
      <c r="L166" s="38">
        <v>0</v>
      </c>
      <c s="32">
        <f>ROUND(ROUND(L166,2)*ROUND(G166,3),2)</f>
      </c>
      <c s="36" t="s">
        <v>55</v>
      </c>
      <c>
        <f>(M166*21)/100</f>
      </c>
      <c t="s">
        <v>28</v>
      </c>
    </row>
    <row r="167" spans="1:5" ht="12.75">
      <c r="A167" s="35" t="s">
        <v>56</v>
      </c>
      <c r="E167" s="39" t="s">
        <v>5</v>
      </c>
    </row>
    <row r="168" spans="1:5" ht="12.75">
      <c r="A168" s="35" t="s">
        <v>57</v>
      </c>
      <c r="E168" s="40" t="s">
        <v>5005</v>
      </c>
    </row>
    <row r="169" spans="1:5" ht="25.5">
      <c r="A169" t="s">
        <v>58</v>
      </c>
      <c r="E169" s="39" t="s">
        <v>5006</v>
      </c>
    </row>
    <row r="170" spans="1:16" ht="12.75">
      <c r="A170" t="s">
        <v>50</v>
      </c>
      <c s="34" t="s">
        <v>189</v>
      </c>
      <c s="34" t="s">
        <v>3620</v>
      </c>
      <c s="35" t="s">
        <v>5</v>
      </c>
      <c s="6" t="s">
        <v>3624</v>
      </c>
      <c s="36" t="s">
        <v>79</v>
      </c>
      <c s="37">
        <v>120</v>
      </c>
      <c s="36">
        <v>0</v>
      </c>
      <c s="36">
        <f>ROUND(G170*H170,6)</f>
      </c>
      <c r="L170" s="38">
        <v>0</v>
      </c>
      <c s="32">
        <f>ROUND(ROUND(L170,2)*ROUND(G170,3),2)</f>
      </c>
      <c s="36" t="s">
        <v>55</v>
      </c>
      <c>
        <f>(M170*21)/100</f>
      </c>
      <c t="s">
        <v>28</v>
      </c>
    </row>
    <row r="171" spans="1:5" ht="12.75">
      <c r="A171" s="35" t="s">
        <v>56</v>
      </c>
      <c r="E171" s="39" t="s">
        <v>5</v>
      </c>
    </row>
    <row r="172" spans="1:5" ht="12.75">
      <c r="A172" s="35" t="s">
        <v>57</v>
      </c>
      <c r="E172" s="40" t="s">
        <v>5007</v>
      </c>
    </row>
    <row r="173" spans="1:5" ht="51">
      <c r="A173" t="s">
        <v>58</v>
      </c>
      <c r="E173" s="39" t="s">
        <v>5008</v>
      </c>
    </row>
    <row r="174" spans="1:16" ht="12.75">
      <c r="A174" t="s">
        <v>50</v>
      </c>
      <c s="34" t="s">
        <v>193</v>
      </c>
      <c s="34" t="s">
        <v>5009</v>
      </c>
      <c s="35" t="s">
        <v>5</v>
      </c>
      <c s="6" t="s">
        <v>5010</v>
      </c>
      <c s="36" t="s">
        <v>79</v>
      </c>
      <c s="37">
        <v>130</v>
      </c>
      <c s="36">
        <v>0</v>
      </c>
      <c s="36">
        <f>ROUND(G174*H174,6)</f>
      </c>
      <c r="L174" s="38">
        <v>0</v>
      </c>
      <c s="32">
        <f>ROUND(ROUND(L174,2)*ROUND(G174,3),2)</f>
      </c>
      <c s="36" t="s">
        <v>55</v>
      </c>
      <c>
        <f>(M174*21)/100</f>
      </c>
      <c t="s">
        <v>28</v>
      </c>
    </row>
    <row r="175" spans="1:5" ht="12.75">
      <c r="A175" s="35" t="s">
        <v>56</v>
      </c>
      <c r="E175" s="39" t="s">
        <v>5</v>
      </c>
    </row>
    <row r="176" spans="1:5" ht="12.75">
      <c r="A176" s="35" t="s">
        <v>57</v>
      </c>
      <c r="E176" s="40" t="s">
        <v>5011</v>
      </c>
    </row>
    <row r="177" spans="1:5" ht="51">
      <c r="A177" t="s">
        <v>58</v>
      </c>
      <c r="E177" s="39" t="s">
        <v>3772</v>
      </c>
    </row>
    <row r="178" spans="1:16" ht="12.75">
      <c r="A178" t="s">
        <v>50</v>
      </c>
      <c s="34" t="s">
        <v>197</v>
      </c>
      <c s="34" t="s">
        <v>4579</v>
      </c>
      <c s="35" t="s">
        <v>5</v>
      </c>
      <c s="6" t="s">
        <v>4580</v>
      </c>
      <c s="36" t="s">
        <v>79</v>
      </c>
      <c s="37">
        <v>20</v>
      </c>
      <c s="36">
        <v>0</v>
      </c>
      <c s="36">
        <f>ROUND(G178*H178,6)</f>
      </c>
      <c r="L178" s="38">
        <v>0</v>
      </c>
      <c s="32">
        <f>ROUND(ROUND(L178,2)*ROUND(G178,3),2)</f>
      </c>
      <c s="36" t="s">
        <v>55</v>
      </c>
      <c>
        <f>(M178*21)/100</f>
      </c>
      <c t="s">
        <v>28</v>
      </c>
    </row>
    <row r="179" spans="1:5" ht="12.75">
      <c r="A179" s="35" t="s">
        <v>56</v>
      </c>
      <c r="E179" s="39" t="s">
        <v>5</v>
      </c>
    </row>
    <row r="180" spans="1:5" ht="12.75">
      <c r="A180" s="35" t="s">
        <v>57</v>
      </c>
      <c r="E180" s="40" t="s">
        <v>129</v>
      </c>
    </row>
    <row r="181" spans="1:5" ht="25.5">
      <c r="A181" t="s">
        <v>58</v>
      </c>
      <c r="E181" s="39" t="s">
        <v>4352</v>
      </c>
    </row>
    <row r="182" spans="1:16" ht="12.75">
      <c r="A182" t="s">
        <v>50</v>
      </c>
      <c s="34" t="s">
        <v>201</v>
      </c>
      <c s="34" t="s">
        <v>5012</v>
      </c>
      <c s="35" t="s">
        <v>5</v>
      </c>
      <c s="6" t="s">
        <v>5013</v>
      </c>
      <c s="36" t="s">
        <v>63</v>
      </c>
      <c s="37">
        <v>45</v>
      </c>
      <c s="36">
        <v>0</v>
      </c>
      <c s="36">
        <f>ROUND(G182*H182,6)</f>
      </c>
      <c r="L182" s="38">
        <v>0</v>
      </c>
      <c s="32">
        <f>ROUND(ROUND(L182,2)*ROUND(G182,3),2)</f>
      </c>
      <c s="36" t="s">
        <v>55</v>
      </c>
      <c>
        <f>(M182*21)/100</f>
      </c>
      <c t="s">
        <v>28</v>
      </c>
    </row>
    <row r="183" spans="1:5" ht="12.75">
      <c r="A183" s="35" t="s">
        <v>56</v>
      </c>
      <c r="E183" s="39" t="s">
        <v>5</v>
      </c>
    </row>
    <row r="184" spans="1:5" ht="12.75">
      <c r="A184" s="35" t="s">
        <v>57</v>
      </c>
      <c r="E184" s="40" t="s">
        <v>5014</v>
      </c>
    </row>
    <row r="185" spans="1:5" ht="114.75">
      <c r="A185" t="s">
        <v>58</v>
      </c>
      <c r="E185" s="39" t="s">
        <v>5015</v>
      </c>
    </row>
    <row r="186" spans="1:16" ht="12.75">
      <c r="A186" t="s">
        <v>50</v>
      </c>
      <c s="34" t="s">
        <v>205</v>
      </c>
      <c s="34" t="s">
        <v>5016</v>
      </c>
      <c s="35" t="s">
        <v>5</v>
      </c>
      <c s="6" t="s">
        <v>5017</v>
      </c>
      <c s="36" t="s">
        <v>3801</v>
      </c>
      <c s="37">
        <v>1</v>
      </c>
      <c s="36">
        <v>0</v>
      </c>
      <c s="36">
        <f>ROUND(G186*H186,6)</f>
      </c>
      <c r="L186" s="38">
        <v>0</v>
      </c>
      <c s="32">
        <f>ROUND(ROUND(L186,2)*ROUND(G186,3),2)</f>
      </c>
      <c s="36" t="s">
        <v>55</v>
      </c>
      <c>
        <f>(M186*21)/100</f>
      </c>
      <c t="s">
        <v>28</v>
      </c>
    </row>
    <row r="187" spans="1:5" ht="12.75">
      <c r="A187" s="35" t="s">
        <v>56</v>
      </c>
      <c r="E187" s="39" t="s">
        <v>5</v>
      </c>
    </row>
    <row r="188" spans="1:5" ht="12.75">
      <c r="A188" s="35" t="s">
        <v>57</v>
      </c>
      <c r="E188" s="40" t="s">
        <v>5018</v>
      </c>
    </row>
    <row r="189" spans="1:5" ht="12.75">
      <c r="A189" t="s">
        <v>58</v>
      </c>
      <c r="E189" s="39" t="s">
        <v>5017</v>
      </c>
    </row>
    <row r="190" spans="1:16" ht="25.5">
      <c r="A190" t="s">
        <v>50</v>
      </c>
      <c s="34" t="s">
        <v>209</v>
      </c>
      <c s="34" t="s">
        <v>5019</v>
      </c>
      <c s="35" t="s">
        <v>5</v>
      </c>
      <c s="6" t="s">
        <v>5020</v>
      </c>
      <c s="36" t="s">
        <v>3801</v>
      </c>
      <c s="37">
        <v>1</v>
      </c>
      <c s="36">
        <v>0</v>
      </c>
      <c s="36">
        <f>ROUND(G190*H190,6)</f>
      </c>
      <c r="L190" s="38">
        <v>0</v>
      </c>
      <c s="32">
        <f>ROUND(ROUND(L190,2)*ROUND(G190,3),2)</f>
      </c>
      <c s="36" t="s">
        <v>55</v>
      </c>
      <c>
        <f>(M190*21)/100</f>
      </c>
      <c t="s">
        <v>28</v>
      </c>
    </row>
    <row r="191" spans="1:5" ht="12.75">
      <c r="A191" s="35" t="s">
        <v>56</v>
      </c>
      <c r="E191" s="39" t="s">
        <v>5</v>
      </c>
    </row>
    <row r="192" spans="1:5" ht="12.75">
      <c r="A192" s="35" t="s">
        <v>57</v>
      </c>
      <c r="E192" s="40" t="s">
        <v>5021</v>
      </c>
    </row>
    <row r="193" spans="1:5" ht="25.5">
      <c r="A193" t="s">
        <v>58</v>
      </c>
      <c r="E193" s="39" t="s">
        <v>5020</v>
      </c>
    </row>
    <row r="194" spans="1:13" ht="12.75">
      <c r="A194" t="s">
        <v>47</v>
      </c>
      <c r="C194" s="31" t="s">
        <v>551</v>
      </c>
      <c r="E194" s="33" t="s">
        <v>1178</v>
      </c>
      <c r="J194" s="32">
        <f>0</f>
      </c>
      <c s="32">
        <f>0</f>
      </c>
      <c s="32">
        <f>0+L195+L199+L203+L207</f>
      </c>
      <c s="32">
        <f>0+M195+M199+M203+M207</f>
      </c>
    </row>
    <row r="195" spans="1:16" ht="38.25">
      <c r="A195" t="s">
        <v>50</v>
      </c>
      <c s="34" t="s">
        <v>213</v>
      </c>
      <c s="34" t="s">
        <v>3483</v>
      </c>
      <c s="35" t="s">
        <v>555</v>
      </c>
      <c s="6" t="s">
        <v>3484</v>
      </c>
      <c s="36" t="s">
        <v>557</v>
      </c>
      <c s="37">
        <v>1455.12</v>
      </c>
      <c s="36">
        <v>0</v>
      </c>
      <c s="36">
        <f>ROUND(G195*H195,6)</f>
      </c>
      <c r="L195" s="38">
        <v>0</v>
      </c>
      <c s="32">
        <f>ROUND(ROUND(L195,2)*ROUND(G195,3),2)</f>
      </c>
      <c s="36" t="s">
        <v>55</v>
      </c>
      <c>
        <f>(M195*21)/100</f>
      </c>
      <c t="s">
        <v>28</v>
      </c>
    </row>
    <row r="196" spans="1:5" ht="12.75">
      <c r="A196" s="35" t="s">
        <v>56</v>
      </c>
      <c r="E196" s="39" t="s">
        <v>558</v>
      </c>
    </row>
    <row r="197" spans="1:5" ht="38.25">
      <c r="A197" s="35" t="s">
        <v>57</v>
      </c>
      <c r="E197" s="40" t="s">
        <v>5022</v>
      </c>
    </row>
    <row r="198" spans="1:5" ht="165.75">
      <c r="A198" t="s">
        <v>58</v>
      </c>
      <c r="E198" s="39" t="s">
        <v>559</v>
      </c>
    </row>
    <row r="199" spans="1:16" ht="25.5">
      <c r="A199" t="s">
        <v>50</v>
      </c>
      <c s="34" t="s">
        <v>218</v>
      </c>
      <c s="34" t="s">
        <v>4358</v>
      </c>
      <c s="35" t="s">
        <v>555</v>
      </c>
      <c s="6" t="s">
        <v>4359</v>
      </c>
      <c s="36" t="s">
        <v>557</v>
      </c>
      <c s="37">
        <v>155.25</v>
      </c>
      <c s="36">
        <v>0</v>
      </c>
      <c s="36">
        <f>ROUND(G199*H199,6)</f>
      </c>
      <c r="L199" s="38">
        <v>0</v>
      </c>
      <c s="32">
        <f>ROUND(ROUND(L199,2)*ROUND(G199,3),2)</f>
      </c>
      <c s="36" t="s">
        <v>55</v>
      </c>
      <c>
        <f>(M199*21)/100</f>
      </c>
      <c t="s">
        <v>28</v>
      </c>
    </row>
    <row r="200" spans="1:5" ht="12.75">
      <c r="A200" s="35" t="s">
        <v>56</v>
      </c>
      <c r="E200" s="39" t="s">
        <v>558</v>
      </c>
    </row>
    <row r="201" spans="1:5" ht="12.75">
      <c r="A201" s="35" t="s">
        <v>57</v>
      </c>
      <c r="E201" s="40" t="s">
        <v>5023</v>
      </c>
    </row>
    <row r="202" spans="1:5" ht="165.75">
      <c r="A202" t="s">
        <v>58</v>
      </c>
      <c r="E202" s="39" t="s">
        <v>559</v>
      </c>
    </row>
    <row r="203" spans="1:16" ht="38.25">
      <c r="A203" t="s">
        <v>50</v>
      </c>
      <c s="34" t="s">
        <v>222</v>
      </c>
      <c s="34" t="s">
        <v>561</v>
      </c>
      <c s="35" t="s">
        <v>555</v>
      </c>
      <c s="6" t="s">
        <v>562</v>
      </c>
      <c s="36" t="s">
        <v>557</v>
      </c>
      <c s="37">
        <v>117</v>
      </c>
      <c s="36">
        <v>0</v>
      </c>
      <c s="36">
        <f>ROUND(G203*H203,6)</f>
      </c>
      <c r="L203" s="38">
        <v>0</v>
      </c>
      <c s="32">
        <f>ROUND(ROUND(L203,2)*ROUND(G203,3),2)</f>
      </c>
      <c s="36" t="s">
        <v>55</v>
      </c>
      <c>
        <f>(M203*21)/100</f>
      </c>
      <c t="s">
        <v>28</v>
      </c>
    </row>
    <row r="204" spans="1:5" ht="12.75">
      <c r="A204" s="35" t="s">
        <v>56</v>
      </c>
      <c r="E204" s="39" t="s">
        <v>558</v>
      </c>
    </row>
    <row r="205" spans="1:5" ht="12.75">
      <c r="A205" s="35" t="s">
        <v>57</v>
      </c>
      <c r="E205" s="40" t="s">
        <v>5024</v>
      </c>
    </row>
    <row r="206" spans="1:5" ht="165.75">
      <c r="A206" t="s">
        <v>58</v>
      </c>
      <c r="E206" s="39" t="s">
        <v>559</v>
      </c>
    </row>
    <row r="207" spans="1:16" ht="38.25">
      <c r="A207" t="s">
        <v>50</v>
      </c>
      <c s="34" t="s">
        <v>226</v>
      </c>
      <c s="34" t="s">
        <v>3531</v>
      </c>
      <c s="35" t="s">
        <v>555</v>
      </c>
      <c s="6" t="s">
        <v>3532</v>
      </c>
      <c s="36" t="s">
        <v>557</v>
      </c>
      <c s="37">
        <v>23.288</v>
      </c>
      <c s="36">
        <v>0</v>
      </c>
      <c s="36">
        <f>ROUND(G207*H207,6)</f>
      </c>
      <c r="L207" s="38">
        <v>0</v>
      </c>
      <c s="32">
        <f>ROUND(ROUND(L207,2)*ROUND(G207,3),2)</f>
      </c>
      <c s="36" t="s">
        <v>55</v>
      </c>
      <c>
        <f>(M207*21)/100</f>
      </c>
      <c t="s">
        <v>28</v>
      </c>
    </row>
    <row r="208" spans="1:5" ht="51">
      <c r="A208" s="35" t="s">
        <v>56</v>
      </c>
      <c r="E208" s="39" t="s">
        <v>5025</v>
      </c>
    </row>
    <row r="209" spans="1:5" ht="12.75">
      <c r="A209" s="35" t="s">
        <v>57</v>
      </c>
      <c r="E209" s="40" t="s">
        <v>5026</v>
      </c>
    </row>
    <row r="210" spans="1:5" ht="165.75">
      <c r="A210" t="s">
        <v>58</v>
      </c>
      <c r="E210" s="39" t="s">
        <v>559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4900</v>
      </c>
      <c s="41">
        <f>Rekapitulace!C81</f>
      </c>
      <c s="20" t="s">
        <v>0</v>
      </c>
      <c t="s">
        <v>23</v>
      </c>
      <c t="s">
        <v>28</v>
      </c>
    </row>
    <row r="4" spans="1:16" ht="32" customHeight="1">
      <c r="A4" s="24" t="s">
        <v>20</v>
      </c>
      <c s="25" t="s">
        <v>29</v>
      </c>
      <c s="27" t="s">
        <v>4900</v>
      </c>
      <c r="E4" s="26" t="s">
        <v>4901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COUNTIFS(L8:L163,"=0",A8:A163,"P")+COUNTIFS(L8:L163,"",A8:A163,"P")+SUM(Q8:Q163)</f>
      </c>
    </row>
    <row r="8" spans="1:13" ht="12.75">
      <c r="A8" t="s">
        <v>45</v>
      </c>
      <c r="C8" s="28" t="s">
        <v>5029</v>
      </c>
      <c r="E8" s="30" t="s">
        <v>5028</v>
      </c>
      <c r="J8" s="29">
        <f>0+J9+J66+J75+J120+J137+J146</f>
      </c>
      <c s="29">
        <f>0+K9+K66+K75+K120+K137+K146</f>
      </c>
      <c s="29">
        <f>0+L9+L66+L75+L120+L137+L146</f>
      </c>
      <c s="29">
        <f>0+M9+M66+M75+M120+M137+M146</f>
      </c>
    </row>
    <row r="9" spans="1:13" ht="12.75">
      <c r="A9" t="s">
        <v>47</v>
      </c>
      <c r="C9" s="31" t="s">
        <v>51</v>
      </c>
      <c r="E9" s="33" t="s">
        <v>60</v>
      </c>
      <c r="J9" s="32">
        <f>0</f>
      </c>
      <c s="32">
        <f>0</f>
      </c>
      <c s="32">
        <f>0+L10+L14+L18+L22+L26+L30+L34+L38+L42+L46+L50+L54+L58+L62</f>
      </c>
      <c s="32">
        <f>0+M10+M14+M18+M22+M26+M30+M34+M38+M42+M46+M50+M54+M58+M62</f>
      </c>
    </row>
    <row r="10" spans="1:16" ht="25.5">
      <c r="A10" t="s">
        <v>50</v>
      </c>
      <c s="34" t="s">
        <v>51</v>
      </c>
      <c s="34" t="s">
        <v>4315</v>
      </c>
      <c s="35" t="s">
        <v>5</v>
      </c>
      <c s="6" t="s">
        <v>4316</v>
      </c>
      <c s="36" t="s">
        <v>63</v>
      </c>
      <c s="37">
        <v>75.18</v>
      </c>
      <c s="36">
        <v>0</v>
      </c>
      <c s="36">
        <f>ROUND(G10*H10,6)</f>
      </c>
      <c r="L10" s="38">
        <v>0</v>
      </c>
      <c s="32">
        <f>ROUND(ROUND(L10,2)*ROUND(G10,3),2)</f>
      </c>
      <c s="36" t="s">
        <v>55</v>
      </c>
      <c>
        <f>(M10*21)/100</f>
      </c>
      <c t="s">
        <v>28</v>
      </c>
    </row>
    <row r="11" spans="1:5" ht="12.75">
      <c r="A11" s="35" t="s">
        <v>56</v>
      </c>
      <c r="E11" s="39" t="s">
        <v>5</v>
      </c>
    </row>
    <row r="12" spans="1:5" ht="12.75">
      <c r="A12" s="35" t="s">
        <v>57</v>
      </c>
      <c r="E12" s="40" t="s">
        <v>5030</v>
      </c>
    </row>
    <row r="13" spans="1:5" ht="63.75">
      <c r="A13" t="s">
        <v>58</v>
      </c>
      <c r="E13" s="39" t="s">
        <v>3215</v>
      </c>
    </row>
    <row r="14" spans="1:16" ht="12.75">
      <c r="A14" t="s">
        <v>50</v>
      </c>
      <c s="34" t="s">
        <v>28</v>
      </c>
      <c s="34" t="s">
        <v>3211</v>
      </c>
      <c s="35" t="s">
        <v>5</v>
      </c>
      <c s="6" t="s">
        <v>3212</v>
      </c>
      <c s="36" t="s">
        <v>63</v>
      </c>
      <c s="37">
        <v>15.875</v>
      </c>
      <c s="36">
        <v>0</v>
      </c>
      <c s="36">
        <f>ROUND(G14*H14,6)</f>
      </c>
      <c r="L14" s="38">
        <v>0</v>
      </c>
      <c s="32">
        <f>ROUND(ROUND(L14,2)*ROUND(G14,3),2)</f>
      </c>
      <c s="36" t="s">
        <v>55</v>
      </c>
      <c>
        <f>(M14*21)/100</f>
      </c>
      <c t="s">
        <v>28</v>
      </c>
    </row>
    <row r="15" spans="1:5" ht="12.75">
      <c r="A15" s="35" t="s">
        <v>56</v>
      </c>
      <c r="E15" s="39" t="s">
        <v>5</v>
      </c>
    </row>
    <row r="16" spans="1:5" ht="12.75">
      <c r="A16" s="35" t="s">
        <v>57</v>
      </c>
      <c r="E16" s="40" t="s">
        <v>5031</v>
      </c>
    </row>
    <row r="17" spans="1:5" ht="63.75">
      <c r="A17" t="s">
        <v>58</v>
      </c>
      <c r="E17" s="39" t="s">
        <v>3215</v>
      </c>
    </row>
    <row r="18" spans="1:16" ht="25.5">
      <c r="A18" t="s">
        <v>50</v>
      </c>
      <c s="34" t="s">
        <v>26</v>
      </c>
      <c s="34" t="s">
        <v>4318</v>
      </c>
      <c s="35" t="s">
        <v>5</v>
      </c>
      <c s="6" t="s">
        <v>4319</v>
      </c>
      <c s="36" t="s">
        <v>63</v>
      </c>
      <c s="37">
        <v>391.7</v>
      </c>
      <c s="36">
        <v>0</v>
      </c>
      <c s="36">
        <f>ROUND(G18*H18,6)</f>
      </c>
      <c r="L18" s="38">
        <v>0</v>
      </c>
      <c s="32">
        <f>ROUND(ROUND(L18,2)*ROUND(G18,3),2)</f>
      </c>
      <c s="36" t="s">
        <v>55</v>
      </c>
      <c>
        <f>(M18*21)/100</f>
      </c>
      <c t="s">
        <v>28</v>
      </c>
    </row>
    <row r="19" spans="1:5" ht="12.75">
      <c r="A19" s="35" t="s">
        <v>56</v>
      </c>
      <c r="E19" s="39" t="s">
        <v>5</v>
      </c>
    </row>
    <row r="20" spans="1:5" ht="12.75">
      <c r="A20" s="35" t="s">
        <v>57</v>
      </c>
      <c r="E20" s="40" t="s">
        <v>5032</v>
      </c>
    </row>
    <row r="21" spans="1:5" ht="63.75">
      <c r="A21" t="s">
        <v>58</v>
      </c>
      <c r="E21" s="39" t="s">
        <v>3215</v>
      </c>
    </row>
    <row r="22" spans="1:16" ht="25.5">
      <c r="A22" t="s">
        <v>50</v>
      </c>
      <c s="34" t="s">
        <v>65</v>
      </c>
      <c s="34" t="s">
        <v>5033</v>
      </c>
      <c s="35" t="s">
        <v>5</v>
      </c>
      <c s="6" t="s">
        <v>5034</v>
      </c>
      <c s="36" t="s">
        <v>79</v>
      </c>
      <c s="37">
        <v>565</v>
      </c>
      <c s="36">
        <v>0</v>
      </c>
      <c s="36">
        <f>ROUND(G22*H22,6)</f>
      </c>
      <c r="L22" s="38">
        <v>0</v>
      </c>
      <c s="32">
        <f>ROUND(ROUND(L22,2)*ROUND(G22,3),2)</f>
      </c>
      <c s="36" t="s">
        <v>55</v>
      </c>
      <c>
        <f>(M22*21)/100</f>
      </c>
      <c t="s">
        <v>28</v>
      </c>
    </row>
    <row r="23" spans="1:5" ht="12.75">
      <c r="A23" s="35" t="s">
        <v>56</v>
      </c>
      <c r="E23" s="39" t="s">
        <v>5</v>
      </c>
    </row>
    <row r="24" spans="1:5" ht="12.75">
      <c r="A24" s="35" t="s">
        <v>57</v>
      </c>
      <c r="E24" s="40" t="s">
        <v>5035</v>
      </c>
    </row>
    <row r="25" spans="1:5" ht="63.75">
      <c r="A25" t="s">
        <v>58</v>
      </c>
      <c r="E25" s="39" t="s">
        <v>3215</v>
      </c>
    </row>
    <row r="26" spans="1:16" ht="12.75">
      <c r="A26" t="s">
        <v>50</v>
      </c>
      <c s="34" t="s">
        <v>72</v>
      </c>
      <c s="34" t="s">
        <v>3221</v>
      </c>
      <c s="35" t="s">
        <v>5</v>
      </c>
      <c s="6" t="s">
        <v>3222</v>
      </c>
      <c s="36" t="s">
        <v>63</v>
      </c>
      <c s="37">
        <v>652.5</v>
      </c>
      <c s="36">
        <v>0</v>
      </c>
      <c s="36">
        <f>ROUND(G26*H26,6)</f>
      </c>
      <c r="L26" s="38">
        <v>0</v>
      </c>
      <c s="32">
        <f>ROUND(ROUND(L26,2)*ROUND(G26,3),2)</f>
      </c>
      <c s="36" t="s">
        <v>55</v>
      </c>
      <c>
        <f>(M26*21)/100</f>
      </c>
      <c t="s">
        <v>28</v>
      </c>
    </row>
    <row r="27" spans="1:5" ht="12.75">
      <c r="A27" s="35" t="s">
        <v>56</v>
      </c>
      <c r="E27" s="39" t="s">
        <v>5</v>
      </c>
    </row>
    <row r="28" spans="1:5" ht="12.75">
      <c r="A28" s="35" t="s">
        <v>57</v>
      </c>
      <c r="E28" s="40" t="s">
        <v>5036</v>
      </c>
    </row>
    <row r="29" spans="1:5" ht="369.75">
      <c r="A29" t="s">
        <v>58</v>
      </c>
      <c r="E29" s="39" t="s">
        <v>5037</v>
      </c>
    </row>
    <row r="30" spans="1:16" ht="12.75">
      <c r="A30" t="s">
        <v>50</v>
      </c>
      <c s="34" t="s">
        <v>27</v>
      </c>
      <c s="34" t="s">
        <v>3240</v>
      </c>
      <c s="35" t="s">
        <v>5</v>
      </c>
      <c s="6" t="s">
        <v>3241</v>
      </c>
      <c s="36" t="s">
        <v>63</v>
      </c>
      <c s="37">
        <v>28.8</v>
      </c>
      <c s="36">
        <v>0</v>
      </c>
      <c s="36">
        <f>ROUND(G30*H30,6)</f>
      </c>
      <c r="L30" s="38">
        <v>0</v>
      </c>
      <c s="32">
        <f>ROUND(ROUND(L30,2)*ROUND(G30,3),2)</f>
      </c>
      <c s="36" t="s">
        <v>55</v>
      </c>
      <c>
        <f>(M30*21)/100</f>
      </c>
      <c t="s">
        <v>28</v>
      </c>
    </row>
    <row r="31" spans="1:5" ht="12.75">
      <c r="A31" s="35" t="s">
        <v>56</v>
      </c>
      <c r="E31" s="39" t="s">
        <v>5</v>
      </c>
    </row>
    <row r="32" spans="1:5" ht="25.5">
      <c r="A32" s="35" t="s">
        <v>57</v>
      </c>
      <c r="E32" s="40" t="s">
        <v>5038</v>
      </c>
    </row>
    <row r="33" spans="1:5" ht="318.75">
      <c r="A33" t="s">
        <v>58</v>
      </c>
      <c r="E33" s="39" t="s">
        <v>3825</v>
      </c>
    </row>
    <row r="34" spans="1:16" ht="12.75">
      <c r="A34" t="s">
        <v>50</v>
      </c>
      <c s="34" t="s">
        <v>70</v>
      </c>
      <c s="34" t="s">
        <v>2837</v>
      </c>
      <c s="35" t="s">
        <v>5</v>
      </c>
      <c s="6" t="s">
        <v>2838</v>
      </c>
      <c s="36" t="s">
        <v>63</v>
      </c>
      <c s="37">
        <v>1058.6</v>
      </c>
      <c s="36">
        <v>0</v>
      </c>
      <c s="36">
        <f>ROUND(G34*H34,6)</f>
      </c>
      <c r="L34" s="38">
        <v>0</v>
      </c>
      <c s="32">
        <f>ROUND(ROUND(L34,2)*ROUND(G34,3),2)</f>
      </c>
      <c s="36" t="s">
        <v>55</v>
      </c>
      <c>
        <f>(M34*21)/100</f>
      </c>
      <c t="s">
        <v>28</v>
      </c>
    </row>
    <row r="35" spans="1:5" ht="12.75">
      <c r="A35" s="35" t="s">
        <v>56</v>
      </c>
      <c r="E35" s="39" t="s">
        <v>5</v>
      </c>
    </row>
    <row r="36" spans="1:5" ht="12.75">
      <c r="A36" s="35" t="s">
        <v>57</v>
      </c>
      <c r="E36" s="40" t="s">
        <v>5039</v>
      </c>
    </row>
    <row r="37" spans="1:5" ht="191.25">
      <c r="A37" t="s">
        <v>58</v>
      </c>
      <c r="E37" s="39" t="s">
        <v>5040</v>
      </c>
    </row>
    <row r="38" spans="1:16" ht="12.75">
      <c r="A38" t="s">
        <v>50</v>
      </c>
      <c s="34" t="s">
        <v>83</v>
      </c>
      <c s="34" t="s">
        <v>799</v>
      </c>
      <c s="35" t="s">
        <v>5</v>
      </c>
      <c s="6" t="s">
        <v>800</v>
      </c>
      <c s="36" t="s">
        <v>63</v>
      </c>
      <c s="37">
        <v>14.4</v>
      </c>
      <c s="36">
        <v>0</v>
      </c>
      <c s="36">
        <f>ROUND(G38*H38,6)</f>
      </c>
      <c r="L38" s="38">
        <v>0</v>
      </c>
      <c s="32">
        <f>ROUND(ROUND(L38,2)*ROUND(G38,3),2)</f>
      </c>
      <c s="36" t="s">
        <v>55</v>
      </c>
      <c>
        <f>(M38*21)/100</f>
      </c>
      <c t="s">
        <v>28</v>
      </c>
    </row>
    <row r="39" spans="1:5" ht="12.75">
      <c r="A39" s="35" t="s">
        <v>56</v>
      </c>
      <c r="E39" s="39" t="s">
        <v>5</v>
      </c>
    </row>
    <row r="40" spans="1:5" ht="12.75">
      <c r="A40" s="35" t="s">
        <v>57</v>
      </c>
      <c r="E40" s="40" t="s">
        <v>5041</v>
      </c>
    </row>
    <row r="41" spans="1:5" ht="229.5">
      <c r="A41" t="s">
        <v>58</v>
      </c>
      <c r="E41" s="39" t="s">
        <v>3828</v>
      </c>
    </row>
    <row r="42" spans="1:16" ht="12.75">
      <c r="A42" t="s">
        <v>50</v>
      </c>
      <c s="34" t="s">
        <v>87</v>
      </c>
      <c s="34" t="s">
        <v>3265</v>
      </c>
      <c s="35" t="s">
        <v>5</v>
      </c>
      <c s="6" t="s">
        <v>3266</v>
      </c>
      <c s="36" t="s">
        <v>68</v>
      </c>
      <c s="37">
        <v>1515</v>
      </c>
      <c s="36">
        <v>0</v>
      </c>
      <c s="36">
        <f>ROUND(G42*H42,6)</f>
      </c>
      <c r="L42" s="38">
        <v>0</v>
      </c>
      <c s="32">
        <f>ROUND(ROUND(L42,2)*ROUND(G42,3),2)</f>
      </c>
      <c s="36" t="s">
        <v>55</v>
      </c>
      <c>
        <f>(M42*21)/100</f>
      </c>
      <c t="s">
        <v>28</v>
      </c>
    </row>
    <row r="43" spans="1:5" ht="12.75">
      <c r="A43" s="35" t="s">
        <v>56</v>
      </c>
      <c r="E43" s="39" t="s">
        <v>5</v>
      </c>
    </row>
    <row r="44" spans="1:5" ht="25.5">
      <c r="A44" s="35" t="s">
        <v>57</v>
      </c>
      <c r="E44" s="40" t="s">
        <v>5042</v>
      </c>
    </row>
    <row r="45" spans="1:5" ht="25.5">
      <c r="A45" t="s">
        <v>58</v>
      </c>
      <c r="E45" s="39" t="s">
        <v>3268</v>
      </c>
    </row>
    <row r="46" spans="1:16" ht="12.75">
      <c r="A46" t="s">
        <v>50</v>
      </c>
      <c s="34" t="s">
        <v>91</v>
      </c>
      <c s="34" t="s">
        <v>3562</v>
      </c>
      <c s="35" t="s">
        <v>5</v>
      </c>
      <c s="6" t="s">
        <v>3563</v>
      </c>
      <c s="36" t="s">
        <v>68</v>
      </c>
      <c s="37">
        <v>90</v>
      </c>
      <c s="36">
        <v>0</v>
      </c>
      <c s="36">
        <f>ROUND(G46*H46,6)</f>
      </c>
      <c r="L46" s="38">
        <v>0</v>
      </c>
      <c s="32">
        <f>ROUND(ROUND(L46,2)*ROUND(G46,3),2)</f>
      </c>
      <c s="36" t="s">
        <v>55</v>
      </c>
      <c>
        <f>(M46*21)/100</f>
      </c>
      <c t="s">
        <v>28</v>
      </c>
    </row>
    <row r="47" spans="1:5" ht="12.75">
      <c r="A47" s="35" t="s">
        <v>56</v>
      </c>
      <c r="E47" s="39" t="s">
        <v>5</v>
      </c>
    </row>
    <row r="48" spans="1:5" ht="12.75">
      <c r="A48" s="35" t="s">
        <v>57</v>
      </c>
      <c r="E48" s="40" t="s">
        <v>5043</v>
      </c>
    </row>
    <row r="49" spans="1:5" ht="38.25">
      <c r="A49" t="s">
        <v>58</v>
      </c>
      <c r="E49" s="39" t="s">
        <v>3832</v>
      </c>
    </row>
    <row r="50" spans="1:16" ht="12.75">
      <c r="A50" t="s">
        <v>50</v>
      </c>
      <c s="34" t="s">
        <v>95</v>
      </c>
      <c s="34" t="s">
        <v>5044</v>
      </c>
      <c s="35" t="s">
        <v>5</v>
      </c>
      <c s="6" t="s">
        <v>5045</v>
      </c>
      <c s="36" t="s">
        <v>68</v>
      </c>
      <c s="37">
        <v>230</v>
      </c>
      <c s="36">
        <v>0</v>
      </c>
      <c s="36">
        <f>ROUND(G50*H50,6)</f>
      </c>
      <c r="L50" s="38">
        <v>0</v>
      </c>
      <c s="32">
        <f>ROUND(ROUND(L50,2)*ROUND(G50,3),2)</f>
      </c>
      <c s="36" t="s">
        <v>55</v>
      </c>
      <c>
        <f>(M50*21)/100</f>
      </c>
      <c t="s">
        <v>28</v>
      </c>
    </row>
    <row r="51" spans="1:5" ht="12.75">
      <c r="A51" s="35" t="s">
        <v>56</v>
      </c>
      <c r="E51" s="39" t="s">
        <v>5</v>
      </c>
    </row>
    <row r="52" spans="1:5" ht="12.75">
      <c r="A52" s="35" t="s">
        <v>57</v>
      </c>
      <c r="E52" s="40" t="s">
        <v>5046</v>
      </c>
    </row>
    <row r="53" spans="1:5" ht="38.25">
      <c r="A53" t="s">
        <v>58</v>
      </c>
      <c r="E53" s="39" t="s">
        <v>5047</v>
      </c>
    </row>
    <row r="54" spans="1:16" ht="12.75">
      <c r="A54" t="s">
        <v>50</v>
      </c>
      <c s="34" t="s">
        <v>99</v>
      </c>
      <c s="34" t="s">
        <v>3712</v>
      </c>
      <c s="35" t="s">
        <v>5</v>
      </c>
      <c s="6" t="s">
        <v>3713</v>
      </c>
      <c s="36" t="s">
        <v>68</v>
      </c>
      <c s="37">
        <v>320</v>
      </c>
      <c s="36">
        <v>0</v>
      </c>
      <c s="36">
        <f>ROUND(G54*H54,6)</f>
      </c>
      <c r="L54" s="38">
        <v>0</v>
      </c>
      <c s="32">
        <f>ROUND(ROUND(L54,2)*ROUND(G54,3),2)</f>
      </c>
      <c s="36" t="s">
        <v>55</v>
      </c>
      <c>
        <f>(M54*21)/100</f>
      </c>
      <c t="s">
        <v>28</v>
      </c>
    </row>
    <row r="55" spans="1:5" ht="12.75">
      <c r="A55" s="35" t="s">
        <v>56</v>
      </c>
      <c r="E55" s="39" t="s">
        <v>5</v>
      </c>
    </row>
    <row r="56" spans="1:5" ht="12.75">
      <c r="A56" s="35" t="s">
        <v>57</v>
      </c>
      <c r="E56" s="40" t="s">
        <v>5048</v>
      </c>
    </row>
    <row r="57" spans="1:5" ht="25.5">
      <c r="A57" t="s">
        <v>58</v>
      </c>
      <c r="E57" s="39" t="s">
        <v>3714</v>
      </c>
    </row>
    <row r="58" spans="1:16" ht="12.75">
      <c r="A58" t="s">
        <v>50</v>
      </c>
      <c s="34" t="s">
        <v>103</v>
      </c>
      <c s="34" t="s">
        <v>4930</v>
      </c>
      <c s="35" t="s">
        <v>5</v>
      </c>
      <c s="6" t="s">
        <v>4931</v>
      </c>
      <c s="36" t="s">
        <v>68</v>
      </c>
      <c s="37">
        <v>320</v>
      </c>
      <c s="36">
        <v>0</v>
      </c>
      <c s="36">
        <f>ROUND(G58*H58,6)</f>
      </c>
      <c r="L58" s="38">
        <v>0</v>
      </c>
      <c s="32">
        <f>ROUND(ROUND(L58,2)*ROUND(G58,3),2)</f>
      </c>
      <c s="36" t="s">
        <v>55</v>
      </c>
      <c>
        <f>(M58*21)/100</f>
      </c>
      <c t="s">
        <v>28</v>
      </c>
    </row>
    <row r="59" spans="1:5" ht="12.75">
      <c r="A59" s="35" t="s">
        <v>56</v>
      </c>
      <c r="E59" s="39" t="s">
        <v>5</v>
      </c>
    </row>
    <row r="60" spans="1:5" ht="12.75">
      <c r="A60" s="35" t="s">
        <v>57</v>
      </c>
      <c r="E60" s="40" t="s">
        <v>5048</v>
      </c>
    </row>
    <row r="61" spans="1:5" ht="38.25">
      <c r="A61" t="s">
        <v>58</v>
      </c>
      <c r="E61" s="39" t="s">
        <v>5049</v>
      </c>
    </row>
    <row r="62" spans="1:16" ht="12.75">
      <c r="A62" t="s">
        <v>50</v>
      </c>
      <c s="34" t="s">
        <v>682</v>
      </c>
      <c s="34" t="s">
        <v>4917</v>
      </c>
      <c s="35" t="s">
        <v>5</v>
      </c>
      <c s="6" t="s">
        <v>4918</v>
      </c>
      <c s="36" t="s">
        <v>63</v>
      </c>
      <c s="37">
        <v>637</v>
      </c>
      <c s="36">
        <v>0</v>
      </c>
      <c s="36">
        <f>ROUND(G62*H62,6)</f>
      </c>
      <c r="L62" s="38">
        <v>0</v>
      </c>
      <c s="32">
        <f>ROUND(ROUND(L62,2)*ROUND(G62,3),2)</f>
      </c>
      <c s="36" t="s">
        <v>55</v>
      </c>
      <c>
        <f>(M62*21)/100</f>
      </c>
      <c t="s">
        <v>28</v>
      </c>
    </row>
    <row r="63" spans="1:5" ht="12.75">
      <c r="A63" s="35" t="s">
        <v>56</v>
      </c>
      <c r="E63" s="39" t="s">
        <v>5050</v>
      </c>
    </row>
    <row r="64" spans="1:5" ht="12.75">
      <c r="A64" s="35" t="s">
        <v>57</v>
      </c>
      <c r="E64" s="40" t="s">
        <v>5</v>
      </c>
    </row>
    <row r="65" spans="1:5" ht="280.5">
      <c r="A65" t="s">
        <v>58</v>
      </c>
      <c r="E65" s="39" t="s">
        <v>5051</v>
      </c>
    </row>
    <row r="66" spans="1:13" ht="12.75">
      <c r="A66" t="s">
        <v>47</v>
      </c>
      <c r="C66" s="31" t="s">
        <v>28</v>
      </c>
      <c r="E66" s="33" t="s">
        <v>1411</v>
      </c>
      <c r="J66" s="32">
        <f>0</f>
      </c>
      <c s="32">
        <f>0</f>
      </c>
      <c s="32">
        <f>0+L67+L71</f>
      </c>
      <c s="32">
        <f>0+M67+M71</f>
      </c>
    </row>
    <row r="67" spans="1:16" ht="12.75">
      <c r="A67" t="s">
        <v>50</v>
      </c>
      <c s="34" t="s">
        <v>107</v>
      </c>
      <c s="34" t="s">
        <v>3284</v>
      </c>
      <c s="35" t="s">
        <v>5</v>
      </c>
      <c s="6" t="s">
        <v>3285</v>
      </c>
      <c s="36" t="s">
        <v>68</v>
      </c>
      <c s="37">
        <v>125</v>
      </c>
      <c s="36">
        <v>0</v>
      </c>
      <c s="36">
        <f>ROUND(G67*H67,6)</f>
      </c>
      <c r="L67" s="38">
        <v>0</v>
      </c>
      <c s="32">
        <f>ROUND(ROUND(L67,2)*ROUND(G67,3),2)</f>
      </c>
      <c s="36" t="s">
        <v>55</v>
      </c>
      <c>
        <f>(M67*21)/100</f>
      </c>
      <c t="s">
        <v>28</v>
      </c>
    </row>
    <row r="68" spans="1:5" ht="12.75">
      <c r="A68" s="35" t="s">
        <v>56</v>
      </c>
      <c r="E68" s="39" t="s">
        <v>5</v>
      </c>
    </row>
    <row r="69" spans="1:5" ht="25.5">
      <c r="A69" s="35" t="s">
        <v>57</v>
      </c>
      <c r="E69" s="40" t="s">
        <v>5052</v>
      </c>
    </row>
    <row r="70" spans="1:5" ht="25.5">
      <c r="A70" t="s">
        <v>58</v>
      </c>
      <c r="E70" s="39" t="s">
        <v>3288</v>
      </c>
    </row>
    <row r="71" spans="1:16" ht="12.75">
      <c r="A71" t="s">
        <v>50</v>
      </c>
      <c s="34" t="s">
        <v>112</v>
      </c>
      <c s="34" t="s">
        <v>5053</v>
      </c>
      <c s="35" t="s">
        <v>5</v>
      </c>
      <c s="6" t="s">
        <v>5054</v>
      </c>
      <c s="36" t="s">
        <v>68</v>
      </c>
      <c s="37">
        <v>200</v>
      </c>
      <c s="36">
        <v>0</v>
      </c>
      <c s="36">
        <f>ROUND(G71*H71,6)</f>
      </c>
      <c r="L71" s="38">
        <v>0</v>
      </c>
      <c s="32">
        <f>ROUND(ROUND(L71,2)*ROUND(G71,3),2)</f>
      </c>
      <c s="36" t="s">
        <v>55</v>
      </c>
      <c>
        <f>(M71*21)/100</f>
      </c>
      <c t="s">
        <v>28</v>
      </c>
    </row>
    <row r="72" spans="1:5" ht="12.75">
      <c r="A72" s="35" t="s">
        <v>56</v>
      </c>
      <c r="E72" s="39" t="s">
        <v>5</v>
      </c>
    </row>
    <row r="73" spans="1:5" ht="12.75">
      <c r="A73" s="35" t="s">
        <v>57</v>
      </c>
      <c r="E73" s="40" t="s">
        <v>5055</v>
      </c>
    </row>
    <row r="74" spans="1:5" ht="102">
      <c r="A74" t="s">
        <v>58</v>
      </c>
      <c r="E74" s="39" t="s">
        <v>5056</v>
      </c>
    </row>
    <row r="75" spans="1:13" ht="12.75">
      <c r="A75" t="s">
        <v>47</v>
      </c>
      <c r="C75" s="31" t="s">
        <v>72</v>
      </c>
      <c r="E75" s="33" t="s">
        <v>2716</v>
      </c>
      <c r="J75" s="32">
        <f>0</f>
      </c>
      <c s="32">
        <f>0</f>
      </c>
      <c s="32">
        <f>0+L76+L80+L84+L88+L92+L96+L100+L104+L108+L112+L116</f>
      </c>
      <c s="32">
        <f>0+M76+M80+M84+M88+M92+M96+M100+M104+M108+M112+M116</f>
      </c>
    </row>
    <row r="76" spans="1:16" ht="12.75">
      <c r="A76" t="s">
        <v>50</v>
      </c>
      <c s="34" t="s">
        <v>116</v>
      </c>
      <c s="34" t="s">
        <v>5057</v>
      </c>
      <c s="35" t="s">
        <v>5</v>
      </c>
      <c s="6" t="s">
        <v>5058</v>
      </c>
      <c s="36" t="s">
        <v>68</v>
      </c>
      <c s="37">
        <v>192</v>
      </c>
      <c s="36">
        <v>0</v>
      </c>
      <c s="36">
        <f>ROUND(G76*H76,6)</f>
      </c>
      <c r="L76" s="38">
        <v>0</v>
      </c>
      <c s="32">
        <f>ROUND(ROUND(L76,2)*ROUND(G76,3),2)</f>
      </c>
      <c s="36" t="s">
        <v>55</v>
      </c>
      <c>
        <f>(M76*21)/100</f>
      </c>
      <c t="s">
        <v>28</v>
      </c>
    </row>
    <row r="77" spans="1:5" ht="12.75">
      <c r="A77" s="35" t="s">
        <v>56</v>
      </c>
      <c r="E77" s="39" t="s">
        <v>5</v>
      </c>
    </row>
    <row r="78" spans="1:5" ht="25.5">
      <c r="A78" s="35" t="s">
        <v>57</v>
      </c>
      <c r="E78" s="40" t="s">
        <v>5059</v>
      </c>
    </row>
    <row r="79" spans="1:5" ht="51">
      <c r="A79" t="s">
        <v>58</v>
      </c>
      <c r="E79" s="39" t="s">
        <v>5060</v>
      </c>
    </row>
    <row r="80" spans="1:16" ht="12.75">
      <c r="A80" t="s">
        <v>50</v>
      </c>
      <c s="34" t="s">
        <v>119</v>
      </c>
      <c s="34" t="s">
        <v>5061</v>
      </c>
      <c s="35" t="s">
        <v>5</v>
      </c>
      <c s="6" t="s">
        <v>5062</v>
      </c>
      <c s="36" t="s">
        <v>68</v>
      </c>
      <c s="37">
        <v>630</v>
      </c>
      <c s="36">
        <v>0</v>
      </c>
      <c s="36">
        <f>ROUND(G80*H80,6)</f>
      </c>
      <c r="L80" s="38">
        <v>0</v>
      </c>
      <c s="32">
        <f>ROUND(ROUND(L80,2)*ROUND(G80,3),2)</f>
      </c>
      <c s="36" t="s">
        <v>55</v>
      </c>
      <c>
        <f>(M80*21)/100</f>
      </c>
      <c t="s">
        <v>28</v>
      </c>
    </row>
    <row r="81" spans="1:5" ht="12.75">
      <c r="A81" s="35" t="s">
        <v>56</v>
      </c>
      <c r="E81" s="39" t="s">
        <v>5</v>
      </c>
    </row>
    <row r="82" spans="1:5" ht="25.5">
      <c r="A82" s="35" t="s">
        <v>57</v>
      </c>
      <c r="E82" s="40" t="s">
        <v>5063</v>
      </c>
    </row>
    <row r="83" spans="1:5" ht="51">
      <c r="A83" t="s">
        <v>58</v>
      </c>
      <c r="E83" s="39" t="s">
        <v>5060</v>
      </c>
    </row>
    <row r="84" spans="1:16" ht="12.75">
      <c r="A84" t="s">
        <v>50</v>
      </c>
      <c s="34" t="s">
        <v>122</v>
      </c>
      <c s="34" t="s">
        <v>5064</v>
      </c>
      <c s="35" t="s">
        <v>5</v>
      </c>
      <c s="6" t="s">
        <v>5065</v>
      </c>
      <c s="36" t="s">
        <v>68</v>
      </c>
      <c s="37">
        <v>18</v>
      </c>
      <c s="36">
        <v>0</v>
      </c>
      <c s="36">
        <f>ROUND(G84*H84,6)</f>
      </c>
      <c r="L84" s="38">
        <v>0</v>
      </c>
      <c s="32">
        <f>ROUND(ROUND(L84,2)*ROUND(G84,3),2)</f>
      </c>
      <c s="36" t="s">
        <v>55</v>
      </c>
      <c>
        <f>(M84*21)/100</f>
      </c>
      <c t="s">
        <v>28</v>
      </c>
    </row>
    <row r="85" spans="1:5" ht="12.75">
      <c r="A85" s="35" t="s">
        <v>56</v>
      </c>
      <c r="E85" s="39" t="s">
        <v>5</v>
      </c>
    </row>
    <row r="86" spans="1:5" ht="25.5">
      <c r="A86" s="35" t="s">
        <v>57</v>
      </c>
      <c r="E86" s="40" t="s">
        <v>5066</v>
      </c>
    </row>
    <row r="87" spans="1:5" ht="51">
      <c r="A87" t="s">
        <v>58</v>
      </c>
      <c r="E87" s="39" t="s">
        <v>5060</v>
      </c>
    </row>
    <row r="88" spans="1:16" ht="12.75">
      <c r="A88" t="s">
        <v>50</v>
      </c>
      <c s="34" t="s">
        <v>126</v>
      </c>
      <c s="34" t="s">
        <v>4329</v>
      </c>
      <c s="35" t="s">
        <v>5</v>
      </c>
      <c s="6" t="s">
        <v>4330</v>
      </c>
      <c s="36" t="s">
        <v>68</v>
      </c>
      <c s="37">
        <v>990</v>
      </c>
      <c s="36">
        <v>0</v>
      </c>
      <c s="36">
        <f>ROUND(G88*H88,6)</f>
      </c>
      <c r="L88" s="38">
        <v>0</v>
      </c>
      <c s="32">
        <f>ROUND(ROUND(L88,2)*ROUND(G88,3),2)</f>
      </c>
      <c s="36" t="s">
        <v>55</v>
      </c>
      <c>
        <f>(M88*21)/100</f>
      </c>
      <c t="s">
        <v>28</v>
      </c>
    </row>
    <row r="89" spans="1:5" ht="12.75">
      <c r="A89" s="35" t="s">
        <v>56</v>
      </c>
      <c r="E89" s="39" t="s">
        <v>5</v>
      </c>
    </row>
    <row r="90" spans="1:5" ht="25.5">
      <c r="A90" s="35" t="s">
        <v>57</v>
      </c>
      <c r="E90" s="40" t="s">
        <v>5067</v>
      </c>
    </row>
    <row r="91" spans="1:5" ht="51">
      <c r="A91" t="s">
        <v>58</v>
      </c>
      <c r="E91" s="39" t="s">
        <v>5060</v>
      </c>
    </row>
    <row r="92" spans="1:16" ht="12.75">
      <c r="A92" t="s">
        <v>50</v>
      </c>
      <c s="34" t="s">
        <v>129</v>
      </c>
      <c s="34" t="s">
        <v>5068</v>
      </c>
      <c s="35" t="s">
        <v>5</v>
      </c>
      <c s="6" t="s">
        <v>5069</v>
      </c>
      <c s="36" t="s">
        <v>68</v>
      </c>
      <c s="37">
        <v>990</v>
      </c>
      <c s="36">
        <v>0</v>
      </c>
      <c s="36">
        <f>ROUND(G92*H92,6)</f>
      </c>
      <c r="L92" s="38">
        <v>0</v>
      </c>
      <c s="32">
        <f>ROUND(ROUND(L92,2)*ROUND(G92,3),2)</f>
      </c>
      <c s="36" t="s">
        <v>55</v>
      </c>
      <c>
        <f>(M92*21)/100</f>
      </c>
      <c t="s">
        <v>28</v>
      </c>
    </row>
    <row r="93" spans="1:5" ht="12.75">
      <c r="A93" s="35" t="s">
        <v>56</v>
      </c>
      <c r="E93" s="39" t="s">
        <v>5</v>
      </c>
    </row>
    <row r="94" spans="1:5" ht="12.75">
      <c r="A94" s="35" t="s">
        <v>57</v>
      </c>
      <c r="E94" s="40" t="s">
        <v>5070</v>
      </c>
    </row>
    <row r="95" spans="1:5" ht="102">
      <c r="A95" t="s">
        <v>58</v>
      </c>
      <c r="E95" s="39" t="s">
        <v>5071</v>
      </c>
    </row>
    <row r="96" spans="1:16" ht="12.75">
      <c r="A96" t="s">
        <v>50</v>
      </c>
      <c s="34" t="s">
        <v>134</v>
      </c>
      <c s="34" t="s">
        <v>4339</v>
      </c>
      <c s="35" t="s">
        <v>5</v>
      </c>
      <c s="6" t="s">
        <v>4340</v>
      </c>
      <c s="36" t="s">
        <v>68</v>
      </c>
      <c s="37">
        <v>315</v>
      </c>
      <c s="36">
        <v>0</v>
      </c>
      <c s="36">
        <f>ROUND(G96*H96,6)</f>
      </c>
      <c r="L96" s="38">
        <v>0</v>
      </c>
      <c s="32">
        <f>ROUND(ROUND(L96,2)*ROUND(G96,3),2)</f>
      </c>
      <c s="36" t="s">
        <v>55</v>
      </c>
      <c>
        <f>(M96*21)/100</f>
      </c>
      <c t="s">
        <v>28</v>
      </c>
    </row>
    <row r="97" spans="1:5" ht="12.75">
      <c r="A97" s="35" t="s">
        <v>56</v>
      </c>
      <c r="E97" s="39" t="s">
        <v>5</v>
      </c>
    </row>
    <row r="98" spans="1:5" ht="12.75">
      <c r="A98" s="35" t="s">
        <v>57</v>
      </c>
      <c r="E98" s="40" t="s">
        <v>5072</v>
      </c>
    </row>
    <row r="99" spans="1:5" ht="51">
      <c r="A99" t="s">
        <v>58</v>
      </c>
      <c r="E99" s="39" t="s">
        <v>5073</v>
      </c>
    </row>
    <row r="100" spans="1:16" ht="12.75">
      <c r="A100" t="s">
        <v>50</v>
      </c>
      <c s="34" t="s">
        <v>137</v>
      </c>
      <c s="34" t="s">
        <v>5074</v>
      </c>
      <c s="35" t="s">
        <v>5</v>
      </c>
      <c s="6" t="s">
        <v>5075</v>
      </c>
      <c s="36" t="s">
        <v>68</v>
      </c>
      <c s="37">
        <v>315</v>
      </c>
      <c s="36">
        <v>0</v>
      </c>
      <c s="36">
        <f>ROUND(G100*H100,6)</f>
      </c>
      <c r="L100" s="38">
        <v>0</v>
      </c>
      <c s="32">
        <f>ROUND(ROUND(L100,2)*ROUND(G100,3),2)</f>
      </c>
      <c s="36" t="s">
        <v>55</v>
      </c>
      <c>
        <f>(M100*21)/100</f>
      </c>
      <c t="s">
        <v>28</v>
      </c>
    </row>
    <row r="101" spans="1:5" ht="12.75">
      <c r="A101" s="35" t="s">
        <v>56</v>
      </c>
      <c r="E101" s="39" t="s">
        <v>5</v>
      </c>
    </row>
    <row r="102" spans="1:5" ht="25.5">
      <c r="A102" s="35" t="s">
        <v>57</v>
      </c>
      <c r="E102" s="40" t="s">
        <v>5076</v>
      </c>
    </row>
    <row r="103" spans="1:5" ht="140.25">
      <c r="A103" t="s">
        <v>58</v>
      </c>
      <c r="E103" s="39" t="s">
        <v>4989</v>
      </c>
    </row>
    <row r="104" spans="1:16" ht="12.75">
      <c r="A104" t="s">
        <v>50</v>
      </c>
      <c s="34" t="s">
        <v>140</v>
      </c>
      <c s="34" t="s">
        <v>5077</v>
      </c>
      <c s="35" t="s">
        <v>5</v>
      </c>
      <c s="6" t="s">
        <v>5078</v>
      </c>
      <c s="36" t="s">
        <v>68</v>
      </c>
      <c s="37">
        <v>990</v>
      </c>
      <c s="36">
        <v>0</v>
      </c>
      <c s="36">
        <f>ROUND(G104*H104,6)</f>
      </c>
      <c r="L104" s="38">
        <v>0</v>
      </c>
      <c s="32">
        <f>ROUND(ROUND(L104,2)*ROUND(G104,3),2)</f>
      </c>
      <c s="36" t="s">
        <v>55</v>
      </c>
      <c>
        <f>(M104*21)/100</f>
      </c>
      <c t="s">
        <v>28</v>
      </c>
    </row>
    <row r="105" spans="1:5" ht="12.75">
      <c r="A105" s="35" t="s">
        <v>56</v>
      </c>
      <c r="E105" s="39" t="s">
        <v>5</v>
      </c>
    </row>
    <row r="106" spans="1:5" ht="25.5">
      <c r="A106" s="35" t="s">
        <v>57</v>
      </c>
      <c r="E106" s="40" t="s">
        <v>5079</v>
      </c>
    </row>
    <row r="107" spans="1:5" ht="140.25">
      <c r="A107" t="s">
        <v>58</v>
      </c>
      <c r="E107" s="39" t="s">
        <v>4989</v>
      </c>
    </row>
    <row r="108" spans="1:16" ht="12.75">
      <c r="A108" t="s">
        <v>50</v>
      </c>
      <c s="34" t="s">
        <v>143</v>
      </c>
      <c s="34" t="s">
        <v>5080</v>
      </c>
      <c s="35" t="s">
        <v>5</v>
      </c>
      <c s="6" t="s">
        <v>5081</v>
      </c>
      <c s="36" t="s">
        <v>68</v>
      </c>
      <c s="37">
        <v>315</v>
      </c>
      <c s="36">
        <v>0</v>
      </c>
      <c s="36">
        <f>ROUND(G108*H108,6)</f>
      </c>
      <c r="L108" s="38">
        <v>0</v>
      </c>
      <c s="32">
        <f>ROUND(ROUND(L108,2)*ROUND(G108,3),2)</f>
      </c>
      <c s="36" t="s">
        <v>55</v>
      </c>
      <c>
        <f>(M108*21)/100</f>
      </c>
      <c t="s">
        <v>28</v>
      </c>
    </row>
    <row r="109" spans="1:5" ht="12.75">
      <c r="A109" s="35" t="s">
        <v>56</v>
      </c>
      <c r="E109" s="39" t="s">
        <v>5</v>
      </c>
    </row>
    <row r="110" spans="1:5" ht="12.75">
      <c r="A110" s="35" t="s">
        <v>57</v>
      </c>
      <c r="E110" s="40" t="s">
        <v>5072</v>
      </c>
    </row>
    <row r="111" spans="1:5" ht="140.25">
      <c r="A111" t="s">
        <v>58</v>
      </c>
      <c r="E111" s="39" t="s">
        <v>4989</v>
      </c>
    </row>
    <row r="112" spans="1:16" ht="12.75">
      <c r="A112" t="s">
        <v>50</v>
      </c>
      <c s="34" t="s">
        <v>147</v>
      </c>
      <c s="34" t="s">
        <v>4248</v>
      </c>
      <c s="35" t="s">
        <v>5</v>
      </c>
      <c s="6" t="s">
        <v>4249</v>
      </c>
      <c s="36" t="s">
        <v>68</v>
      </c>
      <c s="37">
        <v>40</v>
      </c>
      <c s="36">
        <v>0</v>
      </c>
      <c s="36">
        <f>ROUND(G112*H112,6)</f>
      </c>
      <c r="L112" s="38">
        <v>0</v>
      </c>
      <c s="32">
        <f>ROUND(ROUND(L112,2)*ROUND(G112,3),2)</f>
      </c>
      <c s="36" t="s">
        <v>55</v>
      </c>
      <c>
        <f>(M112*21)/100</f>
      </c>
      <c t="s">
        <v>28</v>
      </c>
    </row>
    <row r="113" spans="1:5" ht="12.75">
      <c r="A113" s="35" t="s">
        <v>56</v>
      </c>
      <c r="E113" s="39" t="s">
        <v>5</v>
      </c>
    </row>
    <row r="114" spans="1:5" ht="25.5">
      <c r="A114" s="35" t="s">
        <v>57</v>
      </c>
      <c r="E114" s="40" t="s">
        <v>5082</v>
      </c>
    </row>
    <row r="115" spans="1:5" ht="153">
      <c r="A115" t="s">
        <v>58</v>
      </c>
      <c r="E115" s="39" t="s">
        <v>5083</v>
      </c>
    </row>
    <row r="116" spans="1:16" ht="12.75">
      <c r="A116" t="s">
        <v>50</v>
      </c>
      <c s="34" t="s">
        <v>151</v>
      </c>
      <c s="34" t="s">
        <v>3616</v>
      </c>
      <c s="35" t="s">
        <v>5</v>
      </c>
      <c s="6" t="s">
        <v>3617</v>
      </c>
      <c s="36" t="s">
        <v>68</v>
      </c>
      <c s="37">
        <v>18</v>
      </c>
      <c s="36">
        <v>0</v>
      </c>
      <c s="36">
        <f>ROUND(G116*H116,6)</f>
      </c>
      <c r="L116" s="38">
        <v>0</v>
      </c>
      <c s="32">
        <f>ROUND(ROUND(L116,2)*ROUND(G116,3),2)</f>
      </c>
      <c s="36" t="s">
        <v>55</v>
      </c>
      <c>
        <f>(M116*21)/100</f>
      </c>
      <c t="s">
        <v>28</v>
      </c>
    </row>
    <row r="117" spans="1:5" ht="12.75">
      <c r="A117" s="35" t="s">
        <v>56</v>
      </c>
      <c r="E117" s="39" t="s">
        <v>5</v>
      </c>
    </row>
    <row r="118" spans="1:5" ht="25.5">
      <c r="A118" s="35" t="s">
        <v>57</v>
      </c>
      <c r="E118" s="40" t="s">
        <v>5066</v>
      </c>
    </row>
    <row r="119" spans="1:5" ht="153">
      <c r="A119" t="s">
        <v>58</v>
      </c>
      <c r="E119" s="39" t="s">
        <v>5083</v>
      </c>
    </row>
    <row r="120" spans="1:13" ht="12.75">
      <c r="A120" t="s">
        <v>47</v>
      </c>
      <c r="C120" s="31" t="s">
        <v>83</v>
      </c>
      <c r="E120" s="33" t="s">
        <v>2571</v>
      </c>
      <c r="J120" s="32">
        <f>0</f>
      </c>
      <c s="32">
        <f>0</f>
      </c>
      <c s="32">
        <f>0+L121+L125+L129+L133</f>
      </c>
      <c s="32">
        <f>0+M121+M125+M129+M133</f>
      </c>
    </row>
    <row r="121" spans="1:16" ht="12.75">
      <c r="A121" t="s">
        <v>50</v>
      </c>
      <c s="34" t="s">
        <v>155</v>
      </c>
      <c s="34" t="s">
        <v>3762</v>
      </c>
      <c s="35" t="s">
        <v>5</v>
      </c>
      <c s="6" t="s">
        <v>3763</v>
      </c>
      <c s="36" t="s">
        <v>79</v>
      </c>
      <c s="37">
        <v>60</v>
      </c>
      <c s="36">
        <v>0</v>
      </c>
      <c s="36">
        <f>ROUND(G121*H121,6)</f>
      </c>
      <c r="L121" s="38">
        <v>0</v>
      </c>
      <c s="32">
        <f>ROUND(ROUND(L121,2)*ROUND(G121,3),2)</f>
      </c>
      <c s="36" t="s">
        <v>55</v>
      </c>
      <c>
        <f>(M121*21)/100</f>
      </c>
      <c t="s">
        <v>28</v>
      </c>
    </row>
    <row r="122" spans="1:5" ht="12.75">
      <c r="A122" s="35" t="s">
        <v>56</v>
      </c>
      <c r="E122" s="39" t="s">
        <v>5</v>
      </c>
    </row>
    <row r="123" spans="1:5" ht="12.75">
      <c r="A123" s="35" t="s">
        <v>57</v>
      </c>
      <c r="E123" s="40" t="s">
        <v>5084</v>
      </c>
    </row>
    <row r="124" spans="1:5" ht="267.75">
      <c r="A124" t="s">
        <v>58</v>
      </c>
      <c r="E124" s="39" t="s">
        <v>5085</v>
      </c>
    </row>
    <row r="125" spans="1:16" ht="12.75">
      <c r="A125" t="s">
        <v>50</v>
      </c>
      <c s="34" t="s">
        <v>158</v>
      </c>
      <c s="34" t="s">
        <v>3390</v>
      </c>
      <c s="35" t="s">
        <v>5</v>
      </c>
      <c s="6" t="s">
        <v>3391</v>
      </c>
      <c s="36" t="s">
        <v>75</v>
      </c>
      <c s="37">
        <v>1</v>
      </c>
      <c s="36">
        <v>0</v>
      </c>
      <c s="36">
        <f>ROUND(G125*H125,6)</f>
      </c>
      <c r="L125" s="38">
        <v>0</v>
      </c>
      <c s="32">
        <f>ROUND(ROUND(L125,2)*ROUND(G125,3),2)</f>
      </c>
      <c s="36" t="s">
        <v>55</v>
      </c>
      <c>
        <f>(M125*21)/100</f>
      </c>
      <c t="s">
        <v>28</v>
      </c>
    </row>
    <row r="126" spans="1:5" ht="12.75">
      <c r="A126" s="35" t="s">
        <v>56</v>
      </c>
      <c r="E126" s="39" t="s">
        <v>5</v>
      </c>
    </row>
    <row r="127" spans="1:5" ht="12.75">
      <c r="A127" s="35" t="s">
        <v>57</v>
      </c>
      <c r="E127" s="40" t="s">
        <v>5086</v>
      </c>
    </row>
    <row r="128" spans="1:5" ht="89.25">
      <c r="A128" t="s">
        <v>58</v>
      </c>
      <c r="E128" s="39" t="s">
        <v>5087</v>
      </c>
    </row>
    <row r="129" spans="1:16" ht="12.75">
      <c r="A129" t="s">
        <v>50</v>
      </c>
      <c s="34" t="s">
        <v>162</v>
      </c>
      <c s="34" t="s">
        <v>5088</v>
      </c>
      <c s="35" t="s">
        <v>5</v>
      </c>
      <c s="6" t="s">
        <v>5089</v>
      </c>
      <c s="36" t="s">
        <v>75</v>
      </c>
      <c s="37">
        <v>1</v>
      </c>
      <c s="36">
        <v>0</v>
      </c>
      <c s="36">
        <f>ROUND(G129*H129,6)</f>
      </c>
      <c r="L129" s="38">
        <v>0</v>
      </c>
      <c s="32">
        <f>ROUND(ROUND(L129,2)*ROUND(G129,3),2)</f>
      </c>
      <c s="36" t="s">
        <v>55</v>
      </c>
      <c>
        <f>(M129*21)/100</f>
      </c>
      <c t="s">
        <v>28</v>
      </c>
    </row>
    <row r="130" spans="1:5" ht="12.75">
      <c r="A130" s="35" t="s">
        <v>56</v>
      </c>
      <c r="E130" s="39" t="s">
        <v>5</v>
      </c>
    </row>
    <row r="131" spans="1:5" ht="12.75">
      <c r="A131" s="35" t="s">
        <v>57</v>
      </c>
      <c r="E131" s="40" t="s">
        <v>5086</v>
      </c>
    </row>
    <row r="132" spans="1:5" ht="76.5">
      <c r="A132" t="s">
        <v>58</v>
      </c>
      <c r="E132" s="39" t="s">
        <v>5090</v>
      </c>
    </row>
    <row r="133" spans="1:16" ht="12.75">
      <c r="A133" t="s">
        <v>50</v>
      </c>
      <c s="34" t="s">
        <v>165</v>
      </c>
      <c s="34" t="s">
        <v>5091</v>
      </c>
      <c s="35" t="s">
        <v>5</v>
      </c>
      <c s="6" t="s">
        <v>5092</v>
      </c>
      <c s="36" t="s">
        <v>75</v>
      </c>
      <c s="37">
        <v>1</v>
      </c>
      <c s="36">
        <v>0</v>
      </c>
      <c s="36">
        <f>ROUND(G133*H133,6)</f>
      </c>
      <c r="L133" s="38">
        <v>0</v>
      </c>
      <c s="32">
        <f>ROUND(ROUND(L133,2)*ROUND(G133,3),2)</f>
      </c>
      <c s="36" t="s">
        <v>55</v>
      </c>
      <c>
        <f>(M133*21)/100</f>
      </c>
      <c t="s">
        <v>28</v>
      </c>
    </row>
    <row r="134" spans="1:5" ht="12.75">
      <c r="A134" s="35" t="s">
        <v>56</v>
      </c>
      <c r="E134" s="39" t="s">
        <v>5</v>
      </c>
    </row>
    <row r="135" spans="1:5" ht="12.75">
      <c r="A135" s="35" t="s">
        <v>57</v>
      </c>
      <c r="E135" s="40" t="s">
        <v>5086</v>
      </c>
    </row>
    <row r="136" spans="1:5" ht="25.5">
      <c r="A136" t="s">
        <v>58</v>
      </c>
      <c r="E136" s="39" t="s">
        <v>5093</v>
      </c>
    </row>
    <row r="137" spans="1:13" ht="12.75">
      <c r="A137" t="s">
        <v>47</v>
      </c>
      <c r="C137" s="31" t="s">
        <v>87</v>
      </c>
      <c r="E137" s="33" t="s">
        <v>1506</v>
      </c>
      <c r="J137" s="32">
        <f>0</f>
      </c>
      <c s="32">
        <f>0</f>
      </c>
      <c s="32">
        <f>0+L138+L142</f>
      </c>
      <c s="32">
        <f>0+M138+M142</f>
      </c>
    </row>
    <row r="138" spans="1:16" ht="12.75">
      <c r="A138" t="s">
        <v>50</v>
      </c>
      <c s="34" t="s">
        <v>169</v>
      </c>
      <c s="34" t="s">
        <v>3620</v>
      </c>
      <c s="35" t="s">
        <v>5</v>
      </c>
      <c s="6" t="s">
        <v>3624</v>
      </c>
      <c s="36" t="s">
        <v>79</v>
      </c>
      <c s="37">
        <v>13</v>
      </c>
      <c s="36">
        <v>0</v>
      </c>
      <c s="36">
        <f>ROUND(G138*H138,6)</f>
      </c>
      <c r="L138" s="38">
        <v>0</v>
      </c>
      <c s="32">
        <f>ROUND(ROUND(L138,2)*ROUND(G138,3),2)</f>
      </c>
      <c s="36" t="s">
        <v>55</v>
      </c>
      <c>
        <f>(M138*21)/100</f>
      </c>
      <c t="s">
        <v>28</v>
      </c>
    </row>
    <row r="139" spans="1:5" ht="12.75">
      <c r="A139" s="35" t="s">
        <v>56</v>
      </c>
      <c r="E139" s="39" t="s">
        <v>5</v>
      </c>
    </row>
    <row r="140" spans="1:5" ht="25.5">
      <c r="A140" s="35" t="s">
        <v>57</v>
      </c>
      <c r="E140" s="40" t="s">
        <v>5094</v>
      </c>
    </row>
    <row r="141" spans="1:5" ht="51">
      <c r="A141" t="s">
        <v>58</v>
      </c>
      <c r="E141" s="39" t="s">
        <v>3929</v>
      </c>
    </row>
    <row r="142" spans="1:16" ht="12.75">
      <c r="A142" t="s">
        <v>50</v>
      </c>
      <c s="34" t="s">
        <v>173</v>
      </c>
      <c s="34" t="s">
        <v>5009</v>
      </c>
      <c s="35" t="s">
        <v>5</v>
      </c>
      <c s="6" t="s">
        <v>5010</v>
      </c>
      <c s="36" t="s">
        <v>79</v>
      </c>
      <c s="37">
        <v>424</v>
      </c>
      <c s="36">
        <v>0</v>
      </c>
      <c s="36">
        <f>ROUND(G142*H142,6)</f>
      </c>
      <c r="L142" s="38">
        <v>0</v>
      </c>
      <c s="32">
        <f>ROUND(ROUND(L142,2)*ROUND(G142,3),2)</f>
      </c>
      <c s="36" t="s">
        <v>55</v>
      </c>
      <c>
        <f>(M142*21)/100</f>
      </c>
      <c t="s">
        <v>28</v>
      </c>
    </row>
    <row r="143" spans="1:5" ht="12.75">
      <c r="A143" s="35" t="s">
        <v>56</v>
      </c>
      <c r="E143" s="39" t="s">
        <v>5</v>
      </c>
    </row>
    <row r="144" spans="1:5" ht="25.5">
      <c r="A144" s="35" t="s">
        <v>57</v>
      </c>
      <c r="E144" s="40" t="s">
        <v>5095</v>
      </c>
    </row>
    <row r="145" spans="1:5" ht="51">
      <c r="A145" t="s">
        <v>58</v>
      </c>
      <c r="E145" s="39" t="s">
        <v>3929</v>
      </c>
    </row>
    <row r="146" spans="1:13" ht="12.75">
      <c r="A146" t="s">
        <v>47</v>
      </c>
      <c r="C146" s="31" t="s">
        <v>551</v>
      </c>
      <c r="E146" s="33" t="s">
        <v>4356</v>
      </c>
      <c r="J146" s="32">
        <f>0</f>
      </c>
      <c s="32">
        <f>0</f>
      </c>
      <c s="32">
        <f>0+L147+L151+L155+L159+L163</f>
      </c>
      <c s="32">
        <f>0+M147+M151+M155+M159+M163</f>
      </c>
    </row>
    <row r="147" spans="1:16" ht="38.25">
      <c r="A147" t="s">
        <v>50</v>
      </c>
      <c s="34" t="s">
        <v>177</v>
      </c>
      <c s="34" t="s">
        <v>3483</v>
      </c>
      <c s="35" t="s">
        <v>555</v>
      </c>
      <c s="6" t="s">
        <v>3484</v>
      </c>
      <c s="36" t="s">
        <v>557</v>
      </c>
      <c s="37">
        <v>1905.48</v>
      </c>
      <c s="36">
        <v>0</v>
      </c>
      <c s="36">
        <f>ROUND(G147*H147,6)</f>
      </c>
      <c r="L147" s="38">
        <v>0</v>
      </c>
      <c s="32">
        <f>ROUND(ROUND(L147,2)*ROUND(G147,3),2)</f>
      </c>
      <c s="36" t="s">
        <v>55</v>
      </c>
      <c>
        <f>(M147*21)/100</f>
      </c>
      <c t="s">
        <v>28</v>
      </c>
    </row>
    <row r="148" spans="1:5" ht="12.75">
      <c r="A148" s="35" t="s">
        <v>56</v>
      </c>
      <c r="E148" s="39" t="s">
        <v>558</v>
      </c>
    </row>
    <row r="149" spans="1:5" ht="12.75">
      <c r="A149" s="35" t="s">
        <v>57</v>
      </c>
      <c r="E149" s="40" t="s">
        <v>5096</v>
      </c>
    </row>
    <row r="150" spans="1:5" ht="165.75">
      <c r="A150" t="s">
        <v>58</v>
      </c>
      <c r="E150" s="39" t="s">
        <v>1772</v>
      </c>
    </row>
    <row r="151" spans="1:16" ht="25.5">
      <c r="A151" t="s">
        <v>50</v>
      </c>
      <c s="34" t="s">
        <v>181</v>
      </c>
      <c s="34" t="s">
        <v>4358</v>
      </c>
      <c s="35" t="s">
        <v>555</v>
      </c>
      <c s="6" t="s">
        <v>4359</v>
      </c>
      <c s="36" t="s">
        <v>557</v>
      </c>
      <c s="37">
        <v>172.5</v>
      </c>
      <c s="36">
        <v>0</v>
      </c>
      <c s="36">
        <f>ROUND(G151*H151,6)</f>
      </c>
      <c r="L151" s="38">
        <v>0</v>
      </c>
      <c s="32">
        <f>ROUND(ROUND(L151,2)*ROUND(G151,3),2)</f>
      </c>
      <c s="36" t="s">
        <v>55</v>
      </c>
      <c>
        <f>(M151*21)/100</f>
      </c>
      <c t="s">
        <v>28</v>
      </c>
    </row>
    <row r="152" spans="1:5" ht="12.75">
      <c r="A152" s="35" t="s">
        <v>56</v>
      </c>
      <c r="E152" s="39" t="s">
        <v>558</v>
      </c>
    </row>
    <row r="153" spans="1:5" ht="12.75">
      <c r="A153" s="35" t="s">
        <v>57</v>
      </c>
      <c r="E153" s="40" t="s">
        <v>5097</v>
      </c>
    </row>
    <row r="154" spans="1:5" ht="165.75">
      <c r="A154" t="s">
        <v>58</v>
      </c>
      <c r="E154" s="39" t="s">
        <v>1772</v>
      </c>
    </row>
    <row r="155" spans="1:16" ht="38.25">
      <c r="A155" t="s">
        <v>50</v>
      </c>
      <c s="34" t="s">
        <v>185</v>
      </c>
      <c s="34" t="s">
        <v>561</v>
      </c>
      <c s="35" t="s">
        <v>555</v>
      </c>
      <c s="6" t="s">
        <v>562</v>
      </c>
      <c s="36" t="s">
        <v>557</v>
      </c>
      <c s="37">
        <v>85.2</v>
      </c>
      <c s="36">
        <v>0</v>
      </c>
      <c s="36">
        <f>ROUND(G155*H155,6)</f>
      </c>
      <c r="L155" s="38">
        <v>0</v>
      </c>
      <c s="32">
        <f>ROUND(ROUND(L155,2)*ROUND(G155,3),2)</f>
      </c>
      <c s="36" t="s">
        <v>55</v>
      </c>
      <c>
        <f>(M155*21)/100</f>
      </c>
      <c t="s">
        <v>28</v>
      </c>
    </row>
    <row r="156" spans="1:5" ht="12.75">
      <c r="A156" s="35" t="s">
        <v>56</v>
      </c>
      <c r="E156" s="39" t="s">
        <v>558</v>
      </c>
    </row>
    <row r="157" spans="1:5" ht="25.5">
      <c r="A157" s="35" t="s">
        <v>57</v>
      </c>
      <c r="E157" s="40" t="s">
        <v>5098</v>
      </c>
    </row>
    <row r="158" spans="1:5" ht="165.75">
      <c r="A158" t="s">
        <v>58</v>
      </c>
      <c r="E158" s="39" t="s">
        <v>1772</v>
      </c>
    </row>
    <row r="159" spans="1:16" ht="12.75">
      <c r="A159" t="s">
        <v>50</v>
      </c>
      <c s="34" t="s">
        <v>682</v>
      </c>
      <c s="34" t="s">
        <v>5099</v>
      </c>
      <c s="35" t="s">
        <v>5</v>
      </c>
      <c s="6" t="s">
        <v>4937</v>
      </c>
      <c s="36" t="s">
        <v>63</v>
      </c>
      <c s="37">
        <v>34.5</v>
      </c>
      <c s="36">
        <v>0</v>
      </c>
      <c s="36">
        <f>ROUND(G159*H159,6)</f>
      </c>
      <c r="L159" s="38">
        <v>0</v>
      </c>
      <c s="32">
        <f>ROUND(ROUND(L159,2)*ROUND(G159,3),2)</f>
      </c>
      <c s="36" t="s">
        <v>55</v>
      </c>
      <c>
        <f>(M159*21)/100</f>
      </c>
      <c t="s">
        <v>28</v>
      </c>
    </row>
    <row r="160" spans="1:5" ht="12.75">
      <c r="A160" s="35" t="s">
        <v>56</v>
      </c>
      <c r="E160" s="39" t="s">
        <v>5</v>
      </c>
    </row>
    <row r="161" spans="1:5" ht="12.75">
      <c r="A161" s="35" t="s">
        <v>57</v>
      </c>
      <c r="E161" s="40" t="s">
        <v>5100</v>
      </c>
    </row>
    <row r="162" spans="1:5" ht="25.5">
      <c r="A162" t="s">
        <v>58</v>
      </c>
      <c r="E162" s="39" t="s">
        <v>4938</v>
      </c>
    </row>
    <row r="163" spans="1:16" ht="12.75">
      <c r="A163" t="s">
        <v>50</v>
      </c>
      <c s="34" t="s">
        <v>686</v>
      </c>
      <c s="34" t="s">
        <v>4939</v>
      </c>
      <c s="35" t="s">
        <v>5</v>
      </c>
      <c s="6" t="s">
        <v>4940</v>
      </c>
      <c s="36" t="s">
        <v>63</v>
      </c>
      <c s="37">
        <v>34.5</v>
      </c>
      <c s="36">
        <v>0</v>
      </c>
      <c s="36">
        <f>ROUND(G163*H163,6)</f>
      </c>
      <c r="L163" s="38">
        <v>0</v>
      </c>
      <c s="32">
        <f>ROUND(ROUND(L163,2)*ROUND(G163,3),2)</f>
      </c>
      <c s="36" t="s">
        <v>55</v>
      </c>
      <c>
        <f>(M163*21)/100</f>
      </c>
      <c t="s">
        <v>28</v>
      </c>
    </row>
    <row r="164" spans="1:5" ht="12.75">
      <c r="A164" s="35" t="s">
        <v>56</v>
      </c>
      <c r="E164" s="39" t="s">
        <v>5</v>
      </c>
    </row>
    <row r="165" spans="1:5" ht="12.75">
      <c r="A165" s="35" t="s">
        <v>57</v>
      </c>
      <c r="E165" s="40" t="s">
        <v>5100</v>
      </c>
    </row>
    <row r="166" spans="1:5" ht="306">
      <c r="A166" t="s">
        <v>58</v>
      </c>
      <c r="E166" s="39" t="s">
        <v>5101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5102</v>
      </c>
      <c s="41">
        <f>Rekapitulace!C84</f>
      </c>
      <c s="20" t="s">
        <v>0</v>
      </c>
      <c t="s">
        <v>23</v>
      </c>
      <c t="s">
        <v>28</v>
      </c>
    </row>
    <row r="4" spans="1:16" ht="32" customHeight="1">
      <c r="A4" s="24" t="s">
        <v>20</v>
      </c>
      <c s="25" t="s">
        <v>29</v>
      </c>
      <c s="27" t="s">
        <v>5102</v>
      </c>
      <c r="E4" s="26" t="s">
        <v>5103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5105</v>
      </c>
      <c r="E8" s="30" t="s">
        <v>5103</v>
      </c>
      <c r="J8" s="29">
        <f>0+J9+J74+J87+J104+J109+J122+J143+J148+J153</f>
      </c>
      <c s="29">
        <f>0+K9+K74+K87+K104+K109+K122+K143+K148+K153</f>
      </c>
      <c s="29">
        <f>0+L9+L74+L87+L104+L109+L122+L143+L148+L153</f>
      </c>
      <c s="29">
        <f>0+M9+M74+M87+M104+M109+M122+M143+M148+M153</f>
      </c>
    </row>
    <row r="9" spans="1:13" ht="12.75">
      <c r="A9" t="s">
        <v>47</v>
      </c>
      <c r="C9" s="31" t="s">
        <v>51</v>
      </c>
      <c r="E9" s="33" t="s">
        <v>60</v>
      </c>
      <c r="J9" s="32">
        <f>0</f>
      </c>
      <c s="32">
        <f>0</f>
      </c>
      <c s="32">
        <f>0+L10+L14+L18+L22+L26+L30+L34+L38+L42+L46+L50+L54+L58+L62+L66+L70</f>
      </c>
      <c s="32">
        <f>0+M10+M14+M18+M22+M26+M30+M34+M38+M42+M46+M50+M54+M58+M62+M66+M70</f>
      </c>
    </row>
    <row r="10" spans="1:16" ht="12.75">
      <c r="A10" t="s">
        <v>50</v>
      </c>
      <c s="34" t="s">
        <v>51</v>
      </c>
      <c s="34" t="s">
        <v>5106</v>
      </c>
      <c s="35" t="s">
        <v>5</v>
      </c>
      <c s="6" t="s">
        <v>5107</v>
      </c>
      <c s="36" t="s">
        <v>557</v>
      </c>
      <c s="37">
        <v>1210.327</v>
      </c>
      <c s="36">
        <v>1</v>
      </c>
      <c s="36">
        <f>ROUND(G10*H10,6)</f>
      </c>
      <c r="L10" s="38">
        <v>0</v>
      </c>
      <c s="32">
        <f>ROUND(ROUND(L10,2)*ROUND(G10,3),2)</f>
      </c>
      <c s="36" t="s">
        <v>55</v>
      </c>
      <c>
        <f>(M10*21)/100</f>
      </c>
      <c t="s">
        <v>28</v>
      </c>
    </row>
    <row r="11" spans="1:5" ht="12.75">
      <c r="A11" s="35" t="s">
        <v>56</v>
      </c>
      <c r="E11" s="39" t="s">
        <v>5</v>
      </c>
    </row>
    <row r="12" spans="1:5" ht="76.5">
      <c r="A12" s="35" t="s">
        <v>57</v>
      </c>
      <c r="E12" s="40" t="s">
        <v>5108</v>
      </c>
    </row>
    <row r="13" spans="1:5" ht="12.75">
      <c r="A13" t="s">
        <v>58</v>
      </c>
      <c r="E13" s="39" t="s">
        <v>5</v>
      </c>
    </row>
    <row r="14" spans="1:16" ht="38.25">
      <c r="A14" t="s">
        <v>50</v>
      </c>
      <c s="34" t="s">
        <v>28</v>
      </c>
      <c s="34" t="s">
        <v>5109</v>
      </c>
      <c s="35" t="s">
        <v>5</v>
      </c>
      <c s="6" t="s">
        <v>5110</v>
      </c>
      <c s="36" t="s">
        <v>68</v>
      </c>
      <c s="37">
        <v>50</v>
      </c>
      <c s="36">
        <v>0</v>
      </c>
      <c s="36">
        <f>ROUND(G14*H14,6)</f>
      </c>
      <c r="L14" s="38">
        <v>0</v>
      </c>
      <c s="32">
        <f>ROUND(ROUND(L14,2)*ROUND(G14,3),2)</f>
      </c>
      <c s="36" t="s">
        <v>55</v>
      </c>
      <c>
        <f>(M14*21)/100</f>
      </c>
      <c t="s">
        <v>28</v>
      </c>
    </row>
    <row r="15" spans="1:5" ht="12.75">
      <c r="A15" s="35" t="s">
        <v>56</v>
      </c>
      <c r="E15" s="39" t="s">
        <v>5</v>
      </c>
    </row>
    <row r="16" spans="1:5" ht="38.25">
      <c r="A16" s="35" t="s">
        <v>57</v>
      </c>
      <c r="E16" s="40" t="s">
        <v>5111</v>
      </c>
    </row>
    <row r="17" spans="1:5" ht="12.75">
      <c r="A17" t="s">
        <v>58</v>
      </c>
      <c r="E17" s="39" t="s">
        <v>5</v>
      </c>
    </row>
    <row r="18" spans="1:16" ht="25.5">
      <c r="A18" t="s">
        <v>50</v>
      </c>
      <c s="34" t="s">
        <v>26</v>
      </c>
      <c s="34" t="s">
        <v>5112</v>
      </c>
      <c s="35" t="s">
        <v>5</v>
      </c>
      <c s="6" t="s">
        <v>5113</v>
      </c>
      <c s="36" t="s">
        <v>54</v>
      </c>
      <c s="37">
        <v>7400</v>
      </c>
      <c s="36">
        <v>3E-05</v>
      </c>
      <c s="36">
        <f>ROUND(G18*H18,6)</f>
      </c>
      <c r="L18" s="38">
        <v>0</v>
      </c>
      <c s="32">
        <f>ROUND(ROUND(L18,2)*ROUND(G18,3),2)</f>
      </c>
      <c s="36" t="s">
        <v>55</v>
      </c>
      <c>
        <f>(M18*21)/100</f>
      </c>
      <c t="s">
        <v>28</v>
      </c>
    </row>
    <row r="19" spans="1:5" ht="12.75">
      <c r="A19" s="35" t="s">
        <v>56</v>
      </c>
      <c r="E19" s="39" t="s">
        <v>5</v>
      </c>
    </row>
    <row r="20" spans="1:5" ht="38.25">
      <c r="A20" s="35" t="s">
        <v>57</v>
      </c>
      <c r="E20" s="40" t="s">
        <v>5114</v>
      </c>
    </row>
    <row r="21" spans="1:5" ht="12.75">
      <c r="A21" t="s">
        <v>58</v>
      </c>
      <c r="E21" s="39" t="s">
        <v>5</v>
      </c>
    </row>
    <row r="22" spans="1:16" ht="38.25">
      <c r="A22" t="s">
        <v>50</v>
      </c>
      <c s="34" t="s">
        <v>65</v>
      </c>
      <c s="34" t="s">
        <v>5115</v>
      </c>
      <c s="35" t="s">
        <v>5</v>
      </c>
      <c s="6" t="s">
        <v>5116</v>
      </c>
      <c s="36" t="s">
        <v>63</v>
      </c>
      <c s="37">
        <v>3056.2</v>
      </c>
      <c s="36">
        <v>0</v>
      </c>
      <c s="36">
        <f>ROUND(G22*H22,6)</f>
      </c>
      <c r="L22" s="38">
        <v>0</v>
      </c>
      <c s="32">
        <f>ROUND(ROUND(L22,2)*ROUND(G22,3),2)</f>
      </c>
      <c s="36" t="s">
        <v>55</v>
      </c>
      <c>
        <f>(M22*21)/100</f>
      </c>
      <c t="s">
        <v>28</v>
      </c>
    </row>
    <row r="23" spans="1:5" ht="12.75">
      <c r="A23" s="35" t="s">
        <v>56</v>
      </c>
      <c r="E23" s="39" t="s">
        <v>5</v>
      </c>
    </row>
    <row r="24" spans="1:5" ht="38.25">
      <c r="A24" s="35" t="s">
        <v>57</v>
      </c>
      <c r="E24" s="40" t="s">
        <v>5117</v>
      </c>
    </row>
    <row r="25" spans="1:5" ht="12.75">
      <c r="A25" t="s">
        <v>58</v>
      </c>
      <c r="E25" s="39" t="s">
        <v>5</v>
      </c>
    </row>
    <row r="26" spans="1:16" ht="25.5">
      <c r="A26" t="s">
        <v>50</v>
      </c>
      <c s="34" t="s">
        <v>72</v>
      </c>
      <c s="34" t="s">
        <v>5118</v>
      </c>
      <c s="35" t="s">
        <v>5</v>
      </c>
      <c s="6" t="s">
        <v>5119</v>
      </c>
      <c s="36" t="s">
        <v>63</v>
      </c>
      <c s="37">
        <v>1310.747</v>
      </c>
      <c s="36">
        <v>0</v>
      </c>
      <c s="36">
        <f>ROUND(G26*H26,6)</f>
      </c>
      <c r="L26" s="38">
        <v>0</v>
      </c>
      <c s="32">
        <f>ROUND(ROUND(L26,2)*ROUND(G26,3),2)</f>
      </c>
      <c s="36" t="s">
        <v>55</v>
      </c>
      <c>
        <f>(M26*21)/100</f>
      </c>
      <c t="s">
        <v>28</v>
      </c>
    </row>
    <row r="27" spans="1:5" ht="12.75">
      <c r="A27" s="35" t="s">
        <v>56</v>
      </c>
      <c r="E27" s="39" t="s">
        <v>5</v>
      </c>
    </row>
    <row r="28" spans="1:5" ht="63.75">
      <c r="A28" s="35" t="s">
        <v>57</v>
      </c>
      <c r="E28" s="40" t="s">
        <v>5120</v>
      </c>
    </row>
    <row r="29" spans="1:5" ht="12.75">
      <c r="A29" t="s">
        <v>58</v>
      </c>
      <c r="E29" s="39" t="s">
        <v>5</v>
      </c>
    </row>
    <row r="30" spans="1:16" ht="25.5">
      <c r="A30" t="s">
        <v>50</v>
      </c>
      <c s="34" t="s">
        <v>27</v>
      </c>
      <c s="34" t="s">
        <v>5121</v>
      </c>
      <c s="35" t="s">
        <v>5</v>
      </c>
      <c s="6" t="s">
        <v>5122</v>
      </c>
      <c s="36" t="s">
        <v>68</v>
      </c>
      <c s="37">
        <v>5815.6</v>
      </c>
      <c s="36">
        <v>0.00084</v>
      </c>
      <c s="36">
        <f>ROUND(G30*H30,6)</f>
      </c>
      <c r="L30" s="38">
        <v>0</v>
      </c>
      <c s="32">
        <f>ROUND(ROUND(L30,2)*ROUND(G30,3),2)</f>
      </c>
      <c s="36" t="s">
        <v>55</v>
      </c>
      <c>
        <f>(M30*21)/100</f>
      </c>
      <c t="s">
        <v>28</v>
      </c>
    </row>
    <row r="31" spans="1:5" ht="12.75">
      <c r="A31" s="35" t="s">
        <v>56</v>
      </c>
      <c r="E31" s="39" t="s">
        <v>5</v>
      </c>
    </row>
    <row r="32" spans="1:5" ht="89.25">
      <c r="A32" s="35" t="s">
        <v>57</v>
      </c>
      <c r="E32" s="40" t="s">
        <v>5123</v>
      </c>
    </row>
    <row r="33" spans="1:5" ht="12.75">
      <c r="A33" t="s">
        <v>58</v>
      </c>
      <c r="E33" s="39" t="s">
        <v>5</v>
      </c>
    </row>
    <row r="34" spans="1:16" ht="25.5">
      <c r="A34" t="s">
        <v>50</v>
      </c>
      <c s="34" t="s">
        <v>70</v>
      </c>
      <c s="34" t="s">
        <v>5124</v>
      </c>
      <c s="35" t="s">
        <v>5</v>
      </c>
      <c s="6" t="s">
        <v>5125</v>
      </c>
      <c s="36" t="s">
        <v>68</v>
      </c>
      <c s="37">
        <v>5815.6</v>
      </c>
      <c s="36">
        <v>0</v>
      </c>
      <c s="36">
        <f>ROUND(G34*H34,6)</f>
      </c>
      <c r="L34" s="38">
        <v>0</v>
      </c>
      <c s="32">
        <f>ROUND(ROUND(L34,2)*ROUND(G34,3),2)</f>
      </c>
      <c s="36" t="s">
        <v>55</v>
      </c>
      <c>
        <f>(M34*21)/100</f>
      </c>
      <c t="s">
        <v>28</v>
      </c>
    </row>
    <row r="35" spans="1:5" ht="12.75">
      <c r="A35" s="35" t="s">
        <v>56</v>
      </c>
      <c r="E35" s="39" t="s">
        <v>5</v>
      </c>
    </row>
    <row r="36" spans="1:5" ht="12.75">
      <c r="A36" s="35" t="s">
        <v>57</v>
      </c>
      <c r="E36" s="40" t="s">
        <v>5</v>
      </c>
    </row>
    <row r="37" spans="1:5" ht="12.75">
      <c r="A37" t="s">
        <v>58</v>
      </c>
      <c r="E37" s="39" t="s">
        <v>5</v>
      </c>
    </row>
    <row r="38" spans="1:16" ht="25.5">
      <c r="A38" t="s">
        <v>50</v>
      </c>
      <c s="34" t="s">
        <v>83</v>
      </c>
      <c s="34" t="s">
        <v>5126</v>
      </c>
      <c s="35" t="s">
        <v>5</v>
      </c>
      <c s="6" t="s">
        <v>5127</v>
      </c>
      <c s="36" t="s">
        <v>63</v>
      </c>
      <c s="37">
        <v>4366.947</v>
      </c>
      <c s="36">
        <v>0</v>
      </c>
      <c s="36">
        <f>ROUND(G38*H38,6)</f>
      </c>
      <c r="L38" s="38">
        <v>0</v>
      </c>
      <c s="32">
        <f>ROUND(ROUND(L38,2)*ROUND(G38,3),2)</f>
      </c>
      <c s="36" t="s">
        <v>55</v>
      </c>
      <c>
        <f>(M38*21)/100</f>
      </c>
      <c t="s">
        <v>28</v>
      </c>
    </row>
    <row r="39" spans="1:5" ht="12.75">
      <c r="A39" s="35" t="s">
        <v>56</v>
      </c>
      <c r="E39" s="39" t="s">
        <v>5</v>
      </c>
    </row>
    <row r="40" spans="1:5" ht="204">
      <c r="A40" s="35" t="s">
        <v>57</v>
      </c>
      <c r="E40" s="40" t="s">
        <v>5128</v>
      </c>
    </row>
    <row r="41" spans="1:5" ht="12.75">
      <c r="A41" t="s">
        <v>58</v>
      </c>
      <c r="E41" s="39" t="s">
        <v>5</v>
      </c>
    </row>
    <row r="42" spans="1:16" ht="38.25">
      <c r="A42" t="s">
        <v>50</v>
      </c>
      <c s="34" t="s">
        <v>87</v>
      </c>
      <c s="34" t="s">
        <v>5129</v>
      </c>
      <c s="35" t="s">
        <v>5</v>
      </c>
      <c s="6" t="s">
        <v>5130</v>
      </c>
      <c s="36" t="s">
        <v>63</v>
      </c>
      <c s="37">
        <v>5610.147</v>
      </c>
      <c s="36">
        <v>0</v>
      </c>
      <c s="36">
        <f>ROUND(G42*H42,6)</f>
      </c>
      <c r="L42" s="38">
        <v>0</v>
      </c>
      <c s="32">
        <f>ROUND(ROUND(L42,2)*ROUND(G42,3),2)</f>
      </c>
      <c s="36" t="s">
        <v>55</v>
      </c>
      <c>
        <f>(M42*21)/100</f>
      </c>
      <c t="s">
        <v>28</v>
      </c>
    </row>
    <row r="43" spans="1:5" ht="12.75">
      <c r="A43" s="35" t="s">
        <v>56</v>
      </c>
      <c r="E43" s="39" t="s">
        <v>5</v>
      </c>
    </row>
    <row r="44" spans="1:5" ht="242.25">
      <c r="A44" s="35" t="s">
        <v>57</v>
      </c>
      <c r="E44" s="40" t="s">
        <v>5131</v>
      </c>
    </row>
    <row r="45" spans="1:5" ht="12.75">
      <c r="A45" t="s">
        <v>58</v>
      </c>
      <c r="E45" s="39" t="s">
        <v>5</v>
      </c>
    </row>
    <row r="46" spans="1:16" ht="25.5">
      <c r="A46" t="s">
        <v>50</v>
      </c>
      <c s="34" t="s">
        <v>91</v>
      </c>
      <c s="34" t="s">
        <v>5132</v>
      </c>
      <c s="35" t="s">
        <v>5</v>
      </c>
      <c s="6" t="s">
        <v>5133</v>
      </c>
      <c s="36" t="s">
        <v>63</v>
      </c>
      <c s="37">
        <v>4366.947</v>
      </c>
      <c s="36">
        <v>0</v>
      </c>
      <c s="36">
        <f>ROUND(G46*H46,6)</f>
      </c>
      <c r="L46" s="38">
        <v>0</v>
      </c>
      <c s="32">
        <f>ROUND(ROUND(L46,2)*ROUND(G46,3),2)</f>
      </c>
      <c s="36" t="s">
        <v>55</v>
      </c>
      <c>
        <f>(M46*21)/100</f>
      </c>
      <c t="s">
        <v>28</v>
      </c>
    </row>
    <row r="47" spans="1:5" ht="12.75">
      <c r="A47" s="35" t="s">
        <v>56</v>
      </c>
      <c r="E47" s="39" t="s">
        <v>5</v>
      </c>
    </row>
    <row r="48" spans="1:5" ht="204">
      <c r="A48" s="35" t="s">
        <v>57</v>
      </c>
      <c r="E48" s="40" t="s">
        <v>5134</v>
      </c>
    </row>
    <row r="49" spans="1:5" ht="12.75">
      <c r="A49" t="s">
        <v>58</v>
      </c>
      <c r="E49" s="39" t="s">
        <v>5</v>
      </c>
    </row>
    <row r="50" spans="1:16" ht="25.5">
      <c r="A50" t="s">
        <v>50</v>
      </c>
      <c s="34" t="s">
        <v>95</v>
      </c>
      <c s="34" t="s">
        <v>5135</v>
      </c>
      <c s="35" t="s">
        <v>5</v>
      </c>
      <c s="6" t="s">
        <v>5136</v>
      </c>
      <c s="36" t="s">
        <v>63</v>
      </c>
      <c s="37">
        <v>4366.947</v>
      </c>
      <c s="36">
        <v>0</v>
      </c>
      <c s="36">
        <f>ROUND(G50*H50,6)</f>
      </c>
      <c r="L50" s="38">
        <v>0</v>
      </c>
      <c s="32">
        <f>ROUND(ROUND(L50,2)*ROUND(G50,3),2)</f>
      </c>
      <c s="36" t="s">
        <v>55</v>
      </c>
      <c>
        <f>(M50*21)/100</f>
      </c>
      <c t="s">
        <v>28</v>
      </c>
    </row>
    <row r="51" spans="1:5" ht="12.75">
      <c r="A51" s="35" t="s">
        <v>56</v>
      </c>
      <c r="E51" s="39" t="s">
        <v>5</v>
      </c>
    </row>
    <row r="52" spans="1:5" ht="204">
      <c r="A52" s="35" t="s">
        <v>57</v>
      </c>
      <c r="E52" s="40" t="s">
        <v>5137</v>
      </c>
    </row>
    <row r="53" spans="1:5" ht="12.75">
      <c r="A53" t="s">
        <v>58</v>
      </c>
      <c r="E53" s="39" t="s">
        <v>5</v>
      </c>
    </row>
    <row r="54" spans="1:16" ht="25.5">
      <c r="A54" t="s">
        <v>50</v>
      </c>
      <c s="34" t="s">
        <v>99</v>
      </c>
      <c s="34" t="s">
        <v>5138</v>
      </c>
      <c s="35" t="s">
        <v>5</v>
      </c>
      <c s="6" t="s">
        <v>5139</v>
      </c>
      <c s="36" t="s">
        <v>63</v>
      </c>
      <c s="37">
        <v>1915.604</v>
      </c>
      <c s="36">
        <v>0</v>
      </c>
      <c s="36">
        <f>ROUND(G54*H54,6)</f>
      </c>
      <c r="L54" s="38">
        <v>0</v>
      </c>
      <c s="32">
        <f>ROUND(ROUND(L54,2)*ROUND(G54,3),2)</f>
      </c>
      <c s="36" t="s">
        <v>55</v>
      </c>
      <c>
        <f>(M54*21)/100</f>
      </c>
      <c t="s">
        <v>28</v>
      </c>
    </row>
    <row r="55" spans="1:5" ht="12.75">
      <c r="A55" s="35" t="s">
        <v>56</v>
      </c>
      <c r="E55" s="39" t="s">
        <v>5</v>
      </c>
    </row>
    <row r="56" spans="1:5" ht="153">
      <c r="A56" s="35" t="s">
        <v>57</v>
      </c>
      <c r="E56" s="40" t="s">
        <v>5140</v>
      </c>
    </row>
    <row r="57" spans="1:5" ht="12.75">
      <c r="A57" t="s">
        <v>58</v>
      </c>
      <c r="E57" s="39" t="s">
        <v>5</v>
      </c>
    </row>
    <row r="58" spans="1:16" ht="38.25">
      <c r="A58" t="s">
        <v>50</v>
      </c>
      <c s="34" t="s">
        <v>103</v>
      </c>
      <c s="34" t="s">
        <v>5141</v>
      </c>
      <c s="35" t="s">
        <v>5</v>
      </c>
      <c s="6" t="s">
        <v>5142</v>
      </c>
      <c s="36" t="s">
        <v>63</v>
      </c>
      <c s="37">
        <v>1087.8</v>
      </c>
      <c s="36">
        <v>0</v>
      </c>
      <c s="36">
        <f>ROUND(G58*H58,6)</f>
      </c>
      <c r="L58" s="38">
        <v>0</v>
      </c>
      <c s="32">
        <f>ROUND(ROUND(L58,2)*ROUND(G58,3),2)</f>
      </c>
      <c s="36" t="s">
        <v>55</v>
      </c>
      <c>
        <f>(M58*21)/100</f>
      </c>
      <c t="s">
        <v>28</v>
      </c>
    </row>
    <row r="59" spans="1:5" ht="12.75">
      <c r="A59" s="35" t="s">
        <v>56</v>
      </c>
      <c r="E59" s="39" t="s">
        <v>5</v>
      </c>
    </row>
    <row r="60" spans="1:5" ht="76.5">
      <c r="A60" s="35" t="s">
        <v>57</v>
      </c>
      <c r="E60" s="40" t="s">
        <v>5143</v>
      </c>
    </row>
    <row r="61" spans="1:5" ht="12.75">
      <c r="A61" t="s">
        <v>58</v>
      </c>
      <c r="E61" s="39" t="s">
        <v>5</v>
      </c>
    </row>
    <row r="62" spans="1:16" ht="12.75">
      <c r="A62" t="s">
        <v>50</v>
      </c>
      <c s="34" t="s">
        <v>107</v>
      </c>
      <c s="34" t="s">
        <v>5144</v>
      </c>
      <c s="35" t="s">
        <v>5</v>
      </c>
      <c s="6" t="s">
        <v>5145</v>
      </c>
      <c s="36" t="s">
        <v>557</v>
      </c>
      <c s="37">
        <v>1958.04</v>
      </c>
      <c s="36">
        <v>1</v>
      </c>
      <c s="36">
        <f>ROUND(G62*H62,6)</f>
      </c>
      <c r="L62" s="38">
        <v>0</v>
      </c>
      <c s="32">
        <f>ROUND(ROUND(L62,2)*ROUND(G62,3),2)</f>
      </c>
      <c s="36" t="s">
        <v>55</v>
      </c>
      <c>
        <f>(M62*21)/100</f>
      </c>
      <c t="s">
        <v>28</v>
      </c>
    </row>
    <row r="63" spans="1:5" ht="12.75">
      <c r="A63" s="35" t="s">
        <v>56</v>
      </c>
      <c r="E63" s="39" t="s">
        <v>5</v>
      </c>
    </row>
    <row r="64" spans="1:5" ht="76.5">
      <c r="A64" s="35" t="s">
        <v>57</v>
      </c>
      <c r="E64" s="40" t="s">
        <v>5146</v>
      </c>
    </row>
    <row r="65" spans="1:5" ht="12.75">
      <c r="A65" t="s">
        <v>58</v>
      </c>
      <c r="E65" s="39" t="s">
        <v>5</v>
      </c>
    </row>
    <row r="66" spans="1:16" ht="12.75">
      <c r="A66" t="s">
        <v>50</v>
      </c>
      <c s="34" t="s">
        <v>112</v>
      </c>
      <c s="34" t="s">
        <v>5147</v>
      </c>
      <c s="35" t="s">
        <v>5</v>
      </c>
      <c s="6" t="s">
        <v>5148</v>
      </c>
      <c s="36" t="s">
        <v>557</v>
      </c>
      <c s="37">
        <v>2237.76</v>
      </c>
      <c s="36">
        <v>1</v>
      </c>
      <c s="36">
        <f>ROUND(G66*H66,6)</f>
      </c>
      <c r="L66" s="38">
        <v>0</v>
      </c>
      <c s="32">
        <f>ROUND(ROUND(L66,2)*ROUND(G66,3),2)</f>
      </c>
      <c s="36" t="s">
        <v>55</v>
      </c>
      <c>
        <f>(M66*21)/100</f>
      </c>
      <c t="s">
        <v>28</v>
      </c>
    </row>
    <row r="67" spans="1:5" ht="12.75">
      <c r="A67" s="35" t="s">
        <v>56</v>
      </c>
      <c r="E67" s="39" t="s">
        <v>5</v>
      </c>
    </row>
    <row r="68" spans="1:5" ht="76.5">
      <c r="A68" s="35" t="s">
        <v>57</v>
      </c>
      <c r="E68" s="40" t="s">
        <v>5149</v>
      </c>
    </row>
    <row r="69" spans="1:5" ht="12.75">
      <c r="A69" t="s">
        <v>58</v>
      </c>
      <c r="E69" s="39" t="s">
        <v>5</v>
      </c>
    </row>
    <row r="70" spans="1:16" ht="38.25">
      <c r="A70" t="s">
        <v>50</v>
      </c>
      <c s="34" t="s">
        <v>116</v>
      </c>
      <c s="34" t="s">
        <v>5150</v>
      </c>
      <c s="35" t="s">
        <v>5</v>
      </c>
      <c s="6" t="s">
        <v>5151</v>
      </c>
      <c s="36" t="s">
        <v>68</v>
      </c>
      <c s="37">
        <v>50</v>
      </c>
      <c s="36">
        <v>0</v>
      </c>
      <c s="36">
        <f>ROUND(G70*H70,6)</f>
      </c>
      <c r="L70" s="38">
        <v>0</v>
      </c>
      <c s="32">
        <f>ROUND(ROUND(L70,2)*ROUND(G70,3),2)</f>
      </c>
      <c s="36" t="s">
        <v>55</v>
      </c>
      <c>
        <f>(M70*21)/100</f>
      </c>
      <c t="s">
        <v>28</v>
      </c>
    </row>
    <row r="71" spans="1:5" ht="12.75">
      <c r="A71" s="35" t="s">
        <v>56</v>
      </c>
      <c r="E71" s="39" t="s">
        <v>5</v>
      </c>
    </row>
    <row r="72" spans="1:5" ht="12.75">
      <c r="A72" s="35" t="s">
        <v>57</v>
      </c>
      <c r="E72" s="40" t="s">
        <v>5</v>
      </c>
    </row>
    <row r="73" spans="1:5" ht="12.75">
      <c r="A73" t="s">
        <v>58</v>
      </c>
      <c r="E73" s="39" t="s">
        <v>5</v>
      </c>
    </row>
    <row r="74" spans="1:13" ht="12.75">
      <c r="A74" t="s">
        <v>47</v>
      </c>
      <c r="C74" s="31" t="s">
        <v>28</v>
      </c>
      <c r="E74" s="33" t="s">
        <v>3283</v>
      </c>
      <c r="J74" s="32">
        <f>0</f>
      </c>
      <c s="32">
        <f>0</f>
      </c>
      <c s="32">
        <f>0+L75+L79+L83</f>
      </c>
      <c s="32">
        <f>0+M75+M79+M83</f>
      </c>
    </row>
    <row r="75" spans="1:16" ht="25.5">
      <c r="A75" t="s">
        <v>50</v>
      </c>
      <c s="34" t="s">
        <v>119</v>
      </c>
      <c s="34" t="s">
        <v>5152</v>
      </c>
      <c s="35" t="s">
        <v>5</v>
      </c>
      <c s="6" t="s">
        <v>5153</v>
      </c>
      <c s="36" t="s">
        <v>68</v>
      </c>
      <c s="37">
        <v>962</v>
      </c>
      <c s="36">
        <v>0.0001</v>
      </c>
      <c s="36">
        <f>ROUND(G75*H75,6)</f>
      </c>
      <c r="L75" s="38">
        <v>0</v>
      </c>
      <c s="32">
        <f>ROUND(ROUND(L75,2)*ROUND(G75,3),2)</f>
      </c>
      <c s="36" t="s">
        <v>55</v>
      </c>
      <c>
        <f>(M75*21)/100</f>
      </c>
      <c t="s">
        <v>28</v>
      </c>
    </row>
    <row r="76" spans="1:5" ht="12.75">
      <c r="A76" s="35" t="s">
        <v>56</v>
      </c>
      <c r="E76" s="39" t="s">
        <v>5</v>
      </c>
    </row>
    <row r="77" spans="1:5" ht="38.25">
      <c r="A77" s="35" t="s">
        <v>57</v>
      </c>
      <c r="E77" s="40" t="s">
        <v>5154</v>
      </c>
    </row>
    <row r="78" spans="1:5" ht="12.75">
      <c r="A78" t="s">
        <v>58</v>
      </c>
      <c r="E78" s="39" t="s">
        <v>5</v>
      </c>
    </row>
    <row r="79" spans="1:16" ht="25.5">
      <c r="A79" t="s">
        <v>50</v>
      </c>
      <c s="34" t="s">
        <v>122</v>
      </c>
      <c s="34" t="s">
        <v>5155</v>
      </c>
      <c s="35" t="s">
        <v>5</v>
      </c>
      <c s="6" t="s">
        <v>5156</v>
      </c>
      <c s="36" t="s">
        <v>63</v>
      </c>
      <c s="37">
        <v>138.023</v>
      </c>
      <c s="36">
        <v>1.98</v>
      </c>
      <c s="36">
        <f>ROUND(G79*H79,6)</f>
      </c>
      <c r="L79" s="38">
        <v>0</v>
      </c>
      <c s="32">
        <f>ROUND(ROUND(L79,2)*ROUND(G79,3),2)</f>
      </c>
      <c s="36" t="s">
        <v>55</v>
      </c>
      <c>
        <f>(M79*21)/100</f>
      </c>
      <c t="s">
        <v>28</v>
      </c>
    </row>
    <row r="80" spans="1:5" ht="12.75">
      <c r="A80" s="35" t="s">
        <v>56</v>
      </c>
      <c r="E80" s="39" t="s">
        <v>5</v>
      </c>
    </row>
    <row r="81" spans="1:5" ht="140.25">
      <c r="A81" s="35" t="s">
        <v>57</v>
      </c>
      <c r="E81" s="40" t="s">
        <v>5157</v>
      </c>
    </row>
    <row r="82" spans="1:5" ht="12.75">
      <c r="A82" t="s">
        <v>58</v>
      </c>
      <c r="E82" s="39" t="s">
        <v>5</v>
      </c>
    </row>
    <row r="83" spans="1:16" ht="12.75">
      <c r="A83" t="s">
        <v>50</v>
      </c>
      <c s="34" t="s">
        <v>126</v>
      </c>
      <c s="34" t="s">
        <v>5158</v>
      </c>
      <c s="35" t="s">
        <v>5</v>
      </c>
      <c s="6" t="s">
        <v>5159</v>
      </c>
      <c s="36" t="s">
        <v>68</v>
      </c>
      <c s="37">
        <v>1106.3</v>
      </c>
      <c s="36">
        <v>0.0003</v>
      </c>
      <c s="36">
        <f>ROUND(G83*H83,6)</f>
      </c>
      <c r="L83" s="38">
        <v>0</v>
      </c>
      <c s="32">
        <f>ROUND(ROUND(L83,2)*ROUND(G83,3),2)</f>
      </c>
      <c s="36" t="s">
        <v>55</v>
      </c>
      <c>
        <f>(M83*21)/100</f>
      </c>
      <c t="s">
        <v>28</v>
      </c>
    </row>
    <row r="84" spans="1:5" ht="12.75">
      <c r="A84" s="35" t="s">
        <v>56</v>
      </c>
      <c r="E84" s="39" t="s">
        <v>5</v>
      </c>
    </row>
    <row r="85" spans="1:5" ht="12.75">
      <c r="A85" s="35" t="s">
        <v>57</v>
      </c>
      <c r="E85" s="40" t="s">
        <v>5160</v>
      </c>
    </row>
    <row r="86" spans="1:5" ht="12.75">
      <c r="A86" t="s">
        <v>58</v>
      </c>
      <c r="E86" s="39" t="s">
        <v>5</v>
      </c>
    </row>
    <row r="87" spans="1:13" ht="12.75">
      <c r="A87" t="s">
        <v>47</v>
      </c>
      <c r="C87" s="31" t="s">
        <v>26</v>
      </c>
      <c r="E87" s="33" t="s">
        <v>5161</v>
      </c>
      <c r="J87" s="32">
        <f>0</f>
      </c>
      <c s="32">
        <f>0</f>
      </c>
      <c s="32">
        <f>0+L88+L92+L96+L100</f>
      </c>
      <c s="32">
        <f>0+M88+M92+M96+M100</f>
      </c>
    </row>
    <row r="88" spans="1:16" ht="12.75">
      <c r="A88" t="s">
        <v>50</v>
      </c>
      <c s="34" t="s">
        <v>129</v>
      </c>
      <c s="34" t="s">
        <v>5162</v>
      </c>
      <c s="35" t="s">
        <v>5</v>
      </c>
      <c s="6" t="s">
        <v>5163</v>
      </c>
      <c s="36" t="s">
        <v>63</v>
      </c>
      <c s="37">
        <v>9.072</v>
      </c>
      <c s="36">
        <v>2.4533</v>
      </c>
      <c s="36">
        <f>ROUND(G88*H88,6)</f>
      </c>
      <c r="L88" s="38">
        <v>0</v>
      </c>
      <c s="32">
        <f>ROUND(ROUND(L88,2)*ROUND(G88,3),2)</f>
      </c>
      <c s="36" t="s">
        <v>55</v>
      </c>
      <c>
        <f>(M88*21)/100</f>
      </c>
      <c t="s">
        <v>28</v>
      </c>
    </row>
    <row r="89" spans="1:5" ht="12.75">
      <c r="A89" s="35" t="s">
        <v>56</v>
      </c>
      <c r="E89" s="39" t="s">
        <v>5</v>
      </c>
    </row>
    <row r="90" spans="1:5" ht="63.75">
      <c r="A90" s="35" t="s">
        <v>57</v>
      </c>
      <c r="E90" s="40" t="s">
        <v>5164</v>
      </c>
    </row>
    <row r="91" spans="1:5" ht="12.75">
      <c r="A91" t="s">
        <v>58</v>
      </c>
      <c r="E91" s="39" t="s">
        <v>5</v>
      </c>
    </row>
    <row r="92" spans="1:16" ht="12.75">
      <c r="A92" t="s">
        <v>50</v>
      </c>
      <c s="34" t="s">
        <v>134</v>
      </c>
      <c s="34" t="s">
        <v>5165</v>
      </c>
      <c s="35" t="s">
        <v>5</v>
      </c>
      <c s="6" t="s">
        <v>5166</v>
      </c>
      <c s="36" t="s">
        <v>68</v>
      </c>
      <c s="37">
        <v>120.96</v>
      </c>
      <c s="36">
        <v>0.00275</v>
      </c>
      <c s="36">
        <f>ROUND(G92*H92,6)</f>
      </c>
      <c r="L92" s="38">
        <v>0</v>
      </c>
      <c s="32">
        <f>ROUND(ROUND(L92,2)*ROUND(G92,3),2)</f>
      </c>
      <c s="36" t="s">
        <v>55</v>
      </c>
      <c>
        <f>(M92*21)/100</f>
      </c>
      <c t="s">
        <v>28</v>
      </c>
    </row>
    <row r="93" spans="1:5" ht="12.75">
      <c r="A93" s="35" t="s">
        <v>56</v>
      </c>
      <c r="E93" s="39" t="s">
        <v>5</v>
      </c>
    </row>
    <row r="94" spans="1:5" ht="38.25">
      <c r="A94" s="35" t="s">
        <v>57</v>
      </c>
      <c r="E94" s="40" t="s">
        <v>5167</v>
      </c>
    </row>
    <row r="95" spans="1:5" ht="12.75">
      <c r="A95" t="s">
        <v>58</v>
      </c>
      <c r="E95" s="39" t="s">
        <v>5</v>
      </c>
    </row>
    <row r="96" spans="1:16" ht="12.75">
      <c r="A96" t="s">
        <v>50</v>
      </c>
      <c s="34" t="s">
        <v>137</v>
      </c>
      <c s="34" t="s">
        <v>5168</v>
      </c>
      <c s="35" t="s">
        <v>5</v>
      </c>
      <c s="6" t="s">
        <v>5169</v>
      </c>
      <c s="36" t="s">
        <v>68</v>
      </c>
      <c s="37">
        <v>120.96</v>
      </c>
      <c s="36">
        <v>0</v>
      </c>
      <c s="36">
        <f>ROUND(G96*H96,6)</f>
      </c>
      <c r="L96" s="38">
        <v>0</v>
      </c>
      <c s="32">
        <f>ROUND(ROUND(L96,2)*ROUND(G96,3),2)</f>
      </c>
      <c s="36" t="s">
        <v>55</v>
      </c>
      <c>
        <f>(M96*21)/100</f>
      </c>
      <c t="s">
        <v>28</v>
      </c>
    </row>
    <row r="97" spans="1:5" ht="12.75">
      <c r="A97" s="35" t="s">
        <v>56</v>
      </c>
      <c r="E97" s="39" t="s">
        <v>5</v>
      </c>
    </row>
    <row r="98" spans="1:5" ht="12.75">
      <c r="A98" s="35" t="s">
        <v>57</v>
      </c>
      <c r="E98" s="40" t="s">
        <v>5</v>
      </c>
    </row>
    <row r="99" spans="1:5" ht="12.75">
      <c r="A99" t="s">
        <v>58</v>
      </c>
      <c r="E99" s="39" t="s">
        <v>5</v>
      </c>
    </row>
    <row r="100" spans="1:16" ht="25.5">
      <c r="A100" t="s">
        <v>50</v>
      </c>
      <c s="34" t="s">
        <v>140</v>
      </c>
      <c s="34" t="s">
        <v>5170</v>
      </c>
      <c s="35" t="s">
        <v>5</v>
      </c>
      <c s="6" t="s">
        <v>5171</v>
      </c>
      <c s="36" t="s">
        <v>557</v>
      </c>
      <c s="37">
        <v>0.907</v>
      </c>
      <c s="36">
        <v>1.04632</v>
      </c>
      <c s="36">
        <f>ROUND(G100*H100,6)</f>
      </c>
      <c r="L100" s="38">
        <v>0</v>
      </c>
      <c s="32">
        <f>ROUND(ROUND(L100,2)*ROUND(G100,3),2)</f>
      </c>
      <c s="36" t="s">
        <v>55</v>
      </c>
      <c>
        <f>(M100*21)/100</f>
      </c>
      <c t="s">
        <v>28</v>
      </c>
    </row>
    <row r="101" spans="1:5" ht="12.75">
      <c r="A101" s="35" t="s">
        <v>56</v>
      </c>
      <c r="E101" s="39" t="s">
        <v>5</v>
      </c>
    </row>
    <row r="102" spans="1:5" ht="63.75">
      <c r="A102" s="35" t="s">
        <v>57</v>
      </c>
      <c r="E102" s="40" t="s">
        <v>5172</v>
      </c>
    </row>
    <row r="103" spans="1:5" ht="12.75">
      <c r="A103" t="s">
        <v>58</v>
      </c>
      <c r="E103" s="39" t="s">
        <v>5</v>
      </c>
    </row>
    <row r="104" spans="1:13" ht="12.75">
      <c r="A104" t="s">
        <v>47</v>
      </c>
      <c r="C104" s="31" t="s">
        <v>72</v>
      </c>
      <c r="E104" s="33" t="s">
        <v>5173</v>
      </c>
      <c r="J104" s="32">
        <f>0</f>
      </c>
      <c s="32">
        <f>0</f>
      </c>
      <c s="32">
        <f>0+L105</f>
      </c>
      <c s="32">
        <f>0+M105</f>
      </c>
    </row>
    <row r="105" spans="1:16" ht="38.25">
      <c r="A105" t="s">
        <v>50</v>
      </c>
      <c s="34" t="s">
        <v>143</v>
      </c>
      <c s="34" t="s">
        <v>5174</v>
      </c>
      <c s="35" t="s">
        <v>5</v>
      </c>
      <c s="6" t="s">
        <v>5175</v>
      </c>
      <c s="36" t="s">
        <v>68</v>
      </c>
      <c s="37">
        <v>50</v>
      </c>
      <c s="36">
        <v>0.1837</v>
      </c>
      <c s="36">
        <f>ROUND(G105*H105,6)</f>
      </c>
      <c r="L105" s="38">
        <v>0</v>
      </c>
      <c s="32">
        <f>ROUND(ROUND(L105,2)*ROUND(G105,3),2)</f>
      </c>
      <c s="36" t="s">
        <v>55</v>
      </c>
      <c>
        <f>(M105*21)/100</f>
      </c>
      <c t="s">
        <v>28</v>
      </c>
    </row>
    <row r="106" spans="1:5" ht="12.75">
      <c r="A106" s="35" t="s">
        <v>56</v>
      </c>
      <c r="E106" s="39" t="s">
        <v>5</v>
      </c>
    </row>
    <row r="107" spans="1:5" ht="38.25">
      <c r="A107" s="35" t="s">
        <v>57</v>
      </c>
      <c r="E107" s="40" t="s">
        <v>5176</v>
      </c>
    </row>
    <row r="108" spans="1:5" ht="12.75">
      <c r="A108" t="s">
        <v>58</v>
      </c>
      <c r="E108" s="39" t="s">
        <v>5</v>
      </c>
    </row>
    <row r="109" spans="1:13" ht="12.75">
      <c r="A109" t="s">
        <v>47</v>
      </c>
      <c r="C109" s="31" t="s">
        <v>27</v>
      </c>
      <c r="E109" s="33" t="s">
        <v>5177</v>
      </c>
      <c r="J109" s="32">
        <f>0</f>
      </c>
      <c s="32">
        <f>0</f>
      </c>
      <c s="32">
        <f>0+L110+L114+L118</f>
      </c>
      <c s="32">
        <f>0+M110+M114+M118</f>
      </c>
    </row>
    <row r="110" spans="1:16" ht="25.5">
      <c r="A110" t="s">
        <v>50</v>
      </c>
      <c s="34" t="s">
        <v>147</v>
      </c>
      <c s="34" t="s">
        <v>5178</v>
      </c>
      <c s="35" t="s">
        <v>5</v>
      </c>
      <c s="6" t="s">
        <v>5179</v>
      </c>
      <c s="36" t="s">
        <v>63</v>
      </c>
      <c s="37">
        <v>26.405</v>
      </c>
      <c s="36">
        <v>2.25634</v>
      </c>
      <c s="36">
        <f>ROUND(G110*H110,6)</f>
      </c>
      <c r="L110" s="38">
        <v>0</v>
      </c>
      <c s="32">
        <f>ROUND(ROUND(L110,2)*ROUND(G110,3),2)</f>
      </c>
      <c s="36" t="s">
        <v>55</v>
      </c>
      <c>
        <f>(M110*21)/100</f>
      </c>
      <c t="s">
        <v>28</v>
      </c>
    </row>
    <row r="111" spans="1:5" ht="12.75">
      <c r="A111" s="35" t="s">
        <v>56</v>
      </c>
      <c r="E111" s="39" t="s">
        <v>5</v>
      </c>
    </row>
    <row r="112" spans="1:5" ht="63.75">
      <c r="A112" s="35" t="s">
        <v>57</v>
      </c>
      <c r="E112" s="40" t="s">
        <v>5180</v>
      </c>
    </row>
    <row r="113" spans="1:5" ht="12.75">
      <c r="A113" t="s">
        <v>58</v>
      </c>
      <c r="E113" s="39" t="s">
        <v>5</v>
      </c>
    </row>
    <row r="114" spans="1:16" ht="25.5">
      <c r="A114" t="s">
        <v>50</v>
      </c>
      <c s="34" t="s">
        <v>151</v>
      </c>
      <c s="34" t="s">
        <v>5181</v>
      </c>
      <c s="35" t="s">
        <v>5</v>
      </c>
      <c s="6" t="s">
        <v>5182</v>
      </c>
      <c s="36" t="s">
        <v>63</v>
      </c>
      <c s="37">
        <v>26.405</v>
      </c>
      <c s="36">
        <v>0</v>
      </c>
      <c s="36">
        <f>ROUND(G114*H114,6)</f>
      </c>
      <c r="L114" s="38">
        <v>0</v>
      </c>
      <c s="32">
        <f>ROUND(ROUND(L114,2)*ROUND(G114,3),2)</f>
      </c>
      <c s="36" t="s">
        <v>55</v>
      </c>
      <c>
        <f>(M114*21)/100</f>
      </c>
      <c t="s">
        <v>28</v>
      </c>
    </row>
    <row r="115" spans="1:5" ht="12.75">
      <c r="A115" s="35" t="s">
        <v>56</v>
      </c>
      <c r="E115" s="39" t="s">
        <v>5</v>
      </c>
    </row>
    <row r="116" spans="1:5" ht="12.75">
      <c r="A116" s="35" t="s">
        <v>57</v>
      </c>
      <c r="E116" s="40" t="s">
        <v>5</v>
      </c>
    </row>
    <row r="117" spans="1:5" ht="12.75">
      <c r="A117" t="s">
        <v>58</v>
      </c>
      <c r="E117" s="39" t="s">
        <v>5</v>
      </c>
    </row>
    <row r="118" spans="1:16" ht="25.5">
      <c r="A118" t="s">
        <v>50</v>
      </c>
      <c s="34" t="s">
        <v>155</v>
      </c>
      <c s="34" t="s">
        <v>5183</v>
      </c>
      <c s="35" t="s">
        <v>5</v>
      </c>
      <c s="6" t="s">
        <v>5184</v>
      </c>
      <c s="36" t="s">
        <v>63</v>
      </c>
      <c s="37">
        <v>26.405</v>
      </c>
      <c s="36">
        <v>0</v>
      </c>
      <c s="36">
        <f>ROUND(G118*H118,6)</f>
      </c>
      <c r="L118" s="38">
        <v>0</v>
      </c>
      <c s="32">
        <f>ROUND(ROUND(L118,2)*ROUND(G118,3),2)</f>
      </c>
      <c s="36" t="s">
        <v>55</v>
      </c>
      <c>
        <f>(M118*21)/100</f>
      </c>
      <c t="s">
        <v>28</v>
      </c>
    </row>
    <row r="119" spans="1:5" ht="12.75">
      <c r="A119" s="35" t="s">
        <v>56</v>
      </c>
      <c r="E119" s="39" t="s">
        <v>5</v>
      </c>
    </row>
    <row r="120" spans="1:5" ht="12.75">
      <c r="A120" s="35" t="s">
        <v>57</v>
      </c>
      <c r="E120" s="40" t="s">
        <v>5</v>
      </c>
    </row>
    <row r="121" spans="1:5" ht="12.75">
      <c r="A121" t="s">
        <v>58</v>
      </c>
      <c r="E121" s="39" t="s">
        <v>5</v>
      </c>
    </row>
    <row r="122" spans="1:13" ht="12.75">
      <c r="A122" t="s">
        <v>47</v>
      </c>
      <c r="C122" s="31" t="s">
        <v>83</v>
      </c>
      <c r="E122" s="33" t="s">
        <v>5185</v>
      </c>
      <c r="J122" s="32">
        <f>0</f>
      </c>
      <c s="32">
        <f>0</f>
      </c>
      <c s="32">
        <f>0+L123+L127+L131+L135+L139</f>
      </c>
      <c s="32">
        <f>0+M123+M127+M131+M135+M139</f>
      </c>
    </row>
    <row r="123" spans="1:16" ht="25.5">
      <c r="A123" t="s">
        <v>50</v>
      </c>
      <c s="34" t="s">
        <v>158</v>
      </c>
      <c s="34" t="s">
        <v>5186</v>
      </c>
      <c s="35" t="s">
        <v>5</v>
      </c>
      <c s="6" t="s">
        <v>5187</v>
      </c>
      <c s="36" t="s">
        <v>63</v>
      </c>
      <c s="37">
        <v>20.578</v>
      </c>
      <c s="36">
        <v>2.25634</v>
      </c>
      <c s="36">
        <f>ROUND(G123*H123,6)</f>
      </c>
      <c r="L123" s="38">
        <v>0</v>
      </c>
      <c s="32">
        <f>ROUND(ROUND(L123,2)*ROUND(G123,3),2)</f>
      </c>
      <c s="36" t="s">
        <v>55</v>
      </c>
      <c>
        <f>(M123*21)/100</f>
      </c>
      <c t="s">
        <v>28</v>
      </c>
    </row>
    <row r="124" spans="1:5" ht="12.75">
      <c r="A124" s="35" t="s">
        <v>56</v>
      </c>
      <c r="E124" s="39" t="s">
        <v>5</v>
      </c>
    </row>
    <row r="125" spans="1:5" ht="76.5">
      <c r="A125" s="35" t="s">
        <v>57</v>
      </c>
      <c r="E125" s="40" t="s">
        <v>5188</v>
      </c>
    </row>
    <row r="126" spans="1:5" ht="12.75">
      <c r="A126" t="s">
        <v>58</v>
      </c>
      <c r="E126" s="39" t="s">
        <v>5</v>
      </c>
    </row>
    <row r="127" spans="1:16" ht="12.75">
      <c r="A127" t="s">
        <v>50</v>
      </c>
      <c s="34" t="s">
        <v>162</v>
      </c>
      <c s="34" t="s">
        <v>5189</v>
      </c>
      <c s="35" t="s">
        <v>5</v>
      </c>
      <c s="6" t="s">
        <v>5190</v>
      </c>
      <c s="36" t="s">
        <v>79</v>
      </c>
      <c s="37">
        <v>1480</v>
      </c>
      <c s="36">
        <v>0.00013</v>
      </c>
      <c s="36">
        <f>ROUND(G127*H127,6)</f>
      </c>
      <c r="L127" s="38">
        <v>0</v>
      </c>
      <c s="32">
        <f>ROUND(ROUND(L127,2)*ROUND(G127,3),2)</f>
      </c>
      <c s="36" t="s">
        <v>55</v>
      </c>
      <c>
        <f>(M127*21)/100</f>
      </c>
      <c t="s">
        <v>28</v>
      </c>
    </row>
    <row r="128" spans="1:5" ht="12.75">
      <c r="A128" s="35" t="s">
        <v>56</v>
      </c>
      <c r="E128" s="39" t="s">
        <v>5</v>
      </c>
    </row>
    <row r="129" spans="1:5" ht="38.25">
      <c r="A129" s="35" t="s">
        <v>57</v>
      </c>
      <c r="E129" s="40" t="s">
        <v>5191</v>
      </c>
    </row>
    <row r="130" spans="1:5" ht="12.75">
      <c r="A130" t="s">
        <v>58</v>
      </c>
      <c r="E130" s="39" t="s">
        <v>5</v>
      </c>
    </row>
    <row r="131" spans="1:16" ht="12.75">
      <c r="A131" t="s">
        <v>50</v>
      </c>
      <c s="34" t="s">
        <v>165</v>
      </c>
      <c s="34" t="s">
        <v>5192</v>
      </c>
      <c s="35" t="s">
        <v>5</v>
      </c>
      <c s="6" t="s">
        <v>5193</v>
      </c>
      <c s="36" t="s">
        <v>110</v>
      </c>
      <c s="37">
        <v>8</v>
      </c>
      <c s="36">
        <v>0</v>
      </c>
      <c s="36">
        <f>ROUND(G131*H131,6)</f>
      </c>
      <c r="L131" s="38">
        <v>0</v>
      </c>
      <c s="32">
        <f>ROUND(ROUND(L131,2)*ROUND(G131,3),2)</f>
      </c>
      <c s="36" t="s">
        <v>55</v>
      </c>
      <c>
        <f>(M131*21)/100</f>
      </c>
      <c t="s">
        <v>28</v>
      </c>
    </row>
    <row r="132" spans="1:5" ht="12.75">
      <c r="A132" s="35" t="s">
        <v>56</v>
      </c>
      <c r="E132" s="39" t="s">
        <v>5</v>
      </c>
    </row>
    <row r="133" spans="1:5" ht="12.75">
      <c r="A133" s="35" t="s">
        <v>57</v>
      </c>
      <c r="E133" s="40" t="s">
        <v>5</v>
      </c>
    </row>
    <row r="134" spans="1:5" ht="12.75">
      <c r="A134" t="s">
        <v>58</v>
      </c>
      <c r="E134" s="39" t="s">
        <v>5</v>
      </c>
    </row>
    <row r="135" spans="1:16" ht="25.5">
      <c r="A135" t="s">
        <v>50</v>
      </c>
      <c s="34" t="s">
        <v>169</v>
      </c>
      <c s="34" t="s">
        <v>5194</v>
      </c>
      <c s="35" t="s">
        <v>5</v>
      </c>
      <c s="6" t="s">
        <v>5195</v>
      </c>
      <c s="36" t="s">
        <v>110</v>
      </c>
      <c s="37">
        <v>17</v>
      </c>
      <c s="36">
        <v>0</v>
      </c>
      <c s="36">
        <f>ROUND(G135*H135,6)</f>
      </c>
      <c r="L135" s="38">
        <v>0</v>
      </c>
      <c s="32">
        <f>ROUND(ROUND(L135,2)*ROUND(G135,3),2)</f>
      </c>
      <c s="36" t="s">
        <v>55</v>
      </c>
      <c>
        <f>(M135*21)/100</f>
      </c>
      <c t="s">
        <v>28</v>
      </c>
    </row>
    <row r="136" spans="1:5" ht="12.75">
      <c r="A136" s="35" t="s">
        <v>56</v>
      </c>
      <c r="E136" s="39" t="s">
        <v>5</v>
      </c>
    </row>
    <row r="137" spans="1:5" ht="12.75">
      <c r="A137" s="35" t="s">
        <v>57</v>
      </c>
      <c r="E137" s="40" t="s">
        <v>5</v>
      </c>
    </row>
    <row r="138" spans="1:5" ht="12.75">
      <c r="A138" t="s">
        <v>58</v>
      </c>
      <c r="E138" s="39" t="s">
        <v>5</v>
      </c>
    </row>
    <row r="139" spans="1:16" ht="12.75">
      <c r="A139" t="s">
        <v>50</v>
      </c>
      <c s="34" t="s">
        <v>173</v>
      </c>
      <c s="34" t="s">
        <v>5196</v>
      </c>
      <c s="35" t="s">
        <v>5</v>
      </c>
      <c s="6" t="s">
        <v>5197</v>
      </c>
      <c s="36" t="s">
        <v>79</v>
      </c>
      <c s="37">
        <v>27.2</v>
      </c>
      <c s="36">
        <v>0</v>
      </c>
      <c s="36">
        <f>ROUND(G139*H139,6)</f>
      </c>
      <c r="L139" s="38">
        <v>0</v>
      </c>
      <c s="32">
        <f>ROUND(ROUND(L139,2)*ROUND(G139,3),2)</f>
      </c>
      <c s="36" t="s">
        <v>55</v>
      </c>
      <c>
        <f>(M139*21)/100</f>
      </c>
      <c t="s">
        <v>28</v>
      </c>
    </row>
    <row r="140" spans="1:5" ht="12.75">
      <c r="A140" s="35" t="s">
        <v>56</v>
      </c>
      <c r="E140" s="39" t="s">
        <v>5</v>
      </c>
    </row>
    <row r="141" spans="1:5" ht="12.75">
      <c r="A141" s="35" t="s">
        <v>57</v>
      </c>
      <c r="E141" s="40" t="s">
        <v>5198</v>
      </c>
    </row>
    <row r="142" spans="1:5" ht="12.75">
      <c r="A142" t="s">
        <v>58</v>
      </c>
      <c r="E142" s="39" t="s">
        <v>5</v>
      </c>
    </row>
    <row r="143" spans="1:13" ht="12.75">
      <c r="A143" t="s">
        <v>47</v>
      </c>
      <c r="C143" s="31" t="s">
        <v>551</v>
      </c>
      <c r="E143" s="33" t="s">
        <v>1178</v>
      </c>
      <c r="J143" s="32">
        <f>0</f>
      </c>
      <c s="32">
        <f>0</f>
      </c>
      <c s="32">
        <f>0+L144</f>
      </c>
      <c s="32">
        <f>0+M144</f>
      </c>
    </row>
    <row r="144" spans="1:16" ht="38.25">
      <c r="A144" t="s">
        <v>50</v>
      </c>
      <c s="34" t="s">
        <v>177</v>
      </c>
      <c s="34" t="s">
        <v>1179</v>
      </c>
      <c s="35" t="s">
        <v>555</v>
      </c>
      <c s="6" t="s">
        <v>1180</v>
      </c>
      <c s="36" t="s">
        <v>557</v>
      </c>
      <c s="37">
        <v>4340.122</v>
      </c>
      <c s="36">
        <v>0</v>
      </c>
      <c s="36">
        <f>ROUND(G144*H144,6)</f>
      </c>
      <c r="L144" s="38">
        <v>0</v>
      </c>
      <c s="32">
        <f>ROUND(ROUND(L144,2)*ROUND(G144,3),2)</f>
      </c>
      <c s="36" t="s">
        <v>55</v>
      </c>
      <c>
        <f>(M144*21)/100</f>
      </c>
      <c t="s">
        <v>28</v>
      </c>
    </row>
    <row r="145" spans="1:5" ht="25.5">
      <c r="A145" s="35" t="s">
        <v>56</v>
      </c>
      <c r="E145" s="39" t="s">
        <v>5199</v>
      </c>
    </row>
    <row r="146" spans="1:5" ht="102">
      <c r="A146" s="35" t="s">
        <v>57</v>
      </c>
      <c r="E146" s="40" t="s">
        <v>5200</v>
      </c>
    </row>
    <row r="147" spans="1:5" ht="12.75">
      <c r="A147" t="s">
        <v>58</v>
      </c>
      <c r="E147" s="39" t="s">
        <v>5</v>
      </c>
    </row>
    <row r="148" spans="1:13" ht="12.75">
      <c r="A148" t="s">
        <v>47</v>
      </c>
      <c r="C148" s="31" t="s">
        <v>5201</v>
      </c>
      <c r="E148" s="33" t="s">
        <v>5202</v>
      </c>
      <c r="J148" s="32">
        <f>0</f>
      </c>
      <c s="32">
        <f>0</f>
      </c>
      <c s="32">
        <f>0+L149</f>
      </c>
      <c s="32">
        <f>0+M149</f>
      </c>
    </row>
    <row r="149" spans="1:16" ht="38.25">
      <c r="A149" t="s">
        <v>50</v>
      </c>
      <c s="34" t="s">
        <v>181</v>
      </c>
      <c s="34" t="s">
        <v>5203</v>
      </c>
      <c s="35" t="s">
        <v>5</v>
      </c>
      <c s="6" t="s">
        <v>5204</v>
      </c>
      <c s="36" t="s">
        <v>557</v>
      </c>
      <c s="37">
        <v>5823.873</v>
      </c>
      <c s="36">
        <v>0</v>
      </c>
      <c s="36">
        <f>ROUND(G149*H149,6)</f>
      </c>
      <c r="L149" s="38">
        <v>0</v>
      </c>
      <c s="32">
        <f>ROUND(ROUND(L149,2)*ROUND(G149,3),2)</f>
      </c>
      <c s="36" t="s">
        <v>55</v>
      </c>
      <c>
        <f>(M149*21)/100</f>
      </c>
      <c t="s">
        <v>28</v>
      </c>
    </row>
    <row r="150" spans="1:5" ht="12.75">
      <c r="A150" s="35" t="s">
        <v>56</v>
      </c>
      <c r="E150" s="39" t="s">
        <v>5</v>
      </c>
    </row>
    <row r="151" spans="1:5" ht="12.75">
      <c r="A151" s="35" t="s">
        <v>57</v>
      </c>
      <c r="E151" s="40" t="s">
        <v>5</v>
      </c>
    </row>
    <row r="152" spans="1:5" ht="12.75">
      <c r="A152" t="s">
        <v>58</v>
      </c>
      <c r="E152" s="39" t="s">
        <v>5</v>
      </c>
    </row>
    <row r="153" spans="1:13" ht="12.75">
      <c r="A153" t="s">
        <v>47</v>
      </c>
      <c r="C153" s="31" t="s">
        <v>5205</v>
      </c>
      <c r="E153" s="33" t="s">
        <v>5206</v>
      </c>
      <c r="J153" s="32">
        <f>0</f>
      </c>
      <c s="32">
        <f>0</f>
      </c>
      <c s="32">
        <f>0+L154+L158+L162+L166+L170+L174+L178+L182+L186</f>
      </c>
      <c s="32">
        <f>0+M154+M158+M162+M166+M170+M174+M178+M182+M186</f>
      </c>
    </row>
    <row r="154" spans="1:16" ht="12.75">
      <c r="A154" t="s">
        <v>50</v>
      </c>
      <c s="34" t="s">
        <v>185</v>
      </c>
      <c s="34" t="s">
        <v>5207</v>
      </c>
      <c s="35" t="s">
        <v>5</v>
      </c>
      <c s="6" t="s">
        <v>5208</v>
      </c>
      <c s="36" t="s">
        <v>75</v>
      </c>
      <c s="37">
        <v>180</v>
      </c>
      <c s="36">
        <v>0</v>
      </c>
      <c s="36">
        <f>ROUND(G154*H154,6)</f>
      </c>
      <c r="L154" s="38">
        <v>0</v>
      </c>
      <c s="32">
        <f>ROUND(ROUND(L154,2)*ROUND(G154,3),2)</f>
      </c>
      <c s="36" t="s">
        <v>55</v>
      </c>
      <c>
        <f>(M154*21)/100</f>
      </c>
      <c t="s">
        <v>28</v>
      </c>
    </row>
    <row r="155" spans="1:5" ht="12.75">
      <c r="A155" s="35" t="s">
        <v>56</v>
      </c>
      <c r="E155" s="39" t="s">
        <v>5</v>
      </c>
    </row>
    <row r="156" spans="1:5" ht="12.75">
      <c r="A156" s="35" t="s">
        <v>57</v>
      </c>
      <c r="E156" s="40" t="s">
        <v>5</v>
      </c>
    </row>
    <row r="157" spans="1:5" ht="12.75">
      <c r="A157" t="s">
        <v>58</v>
      </c>
      <c r="E157" s="39" t="s">
        <v>5</v>
      </c>
    </row>
    <row r="158" spans="1:16" ht="12.75">
      <c r="A158" t="s">
        <v>50</v>
      </c>
      <c s="34" t="s">
        <v>682</v>
      </c>
      <c s="34" t="s">
        <v>5209</v>
      </c>
      <c s="35" t="s">
        <v>5</v>
      </c>
      <c s="6" t="s">
        <v>5210</v>
      </c>
      <c s="36" t="s">
        <v>75</v>
      </c>
      <c s="37">
        <v>50</v>
      </c>
      <c s="36">
        <v>0</v>
      </c>
      <c s="36">
        <f>ROUND(G158*H158,6)</f>
      </c>
      <c r="L158" s="38">
        <v>0</v>
      </c>
      <c s="32">
        <f>ROUND(ROUND(L158,2)*ROUND(G158,3),2)</f>
      </c>
      <c s="36" t="s">
        <v>55</v>
      </c>
      <c>
        <f>(M158*21)/100</f>
      </c>
      <c t="s">
        <v>28</v>
      </c>
    </row>
    <row r="159" spans="1:5" ht="12.75">
      <c r="A159" s="35" t="s">
        <v>56</v>
      </c>
      <c r="E159" s="39" t="s">
        <v>5</v>
      </c>
    </row>
    <row r="160" spans="1:5" ht="12.75">
      <c r="A160" s="35" t="s">
        <v>57</v>
      </c>
      <c r="E160" s="40" t="s">
        <v>5</v>
      </c>
    </row>
    <row r="161" spans="1:5" ht="12.75">
      <c r="A161" t="s">
        <v>58</v>
      </c>
      <c r="E161" s="39" t="s">
        <v>5</v>
      </c>
    </row>
    <row r="162" spans="1:16" ht="12.75">
      <c r="A162" t="s">
        <v>50</v>
      </c>
      <c s="34" t="s">
        <v>686</v>
      </c>
      <c s="34" t="s">
        <v>5211</v>
      </c>
      <c s="35" t="s">
        <v>5</v>
      </c>
      <c s="6" t="s">
        <v>5212</v>
      </c>
      <c s="36" t="s">
        <v>75</v>
      </c>
      <c s="37">
        <v>50</v>
      </c>
      <c s="36">
        <v>0</v>
      </c>
      <c s="36">
        <f>ROUND(G162*H162,6)</f>
      </c>
      <c r="L162" s="38">
        <v>0</v>
      </c>
      <c s="32">
        <f>ROUND(ROUND(L162,2)*ROUND(G162,3),2)</f>
      </c>
      <c s="36" t="s">
        <v>55</v>
      </c>
      <c>
        <f>(M162*21)/100</f>
      </c>
      <c t="s">
        <v>28</v>
      </c>
    </row>
    <row r="163" spans="1:5" ht="12.75">
      <c r="A163" s="35" t="s">
        <v>56</v>
      </c>
      <c r="E163" s="39" t="s">
        <v>5</v>
      </c>
    </row>
    <row r="164" spans="1:5" ht="12.75">
      <c r="A164" s="35" t="s">
        <v>57</v>
      </c>
      <c r="E164" s="40" t="s">
        <v>5</v>
      </c>
    </row>
    <row r="165" spans="1:5" ht="12.75">
      <c r="A165" t="s">
        <v>58</v>
      </c>
      <c r="E165" s="39" t="s">
        <v>5</v>
      </c>
    </row>
    <row r="166" spans="1:16" ht="25.5">
      <c r="A166" t="s">
        <v>50</v>
      </c>
      <c s="34" t="s">
        <v>189</v>
      </c>
      <c s="34" t="s">
        <v>5213</v>
      </c>
      <c s="35" t="s">
        <v>5</v>
      </c>
      <c s="6" t="s">
        <v>5214</v>
      </c>
      <c s="36" t="s">
        <v>79</v>
      </c>
      <c s="37">
        <v>2220</v>
      </c>
      <c s="36">
        <v>0</v>
      </c>
      <c s="36">
        <f>ROUND(G166*H166,6)</f>
      </c>
      <c r="L166" s="38">
        <v>0</v>
      </c>
      <c s="32">
        <f>ROUND(ROUND(L166,2)*ROUND(G166,3),2)</f>
      </c>
      <c s="36" t="s">
        <v>55</v>
      </c>
      <c>
        <f>(M166*21)/100</f>
      </c>
      <c t="s">
        <v>28</v>
      </c>
    </row>
    <row r="167" spans="1:5" ht="12.75">
      <c r="A167" s="35" t="s">
        <v>56</v>
      </c>
      <c r="E167" s="39" t="s">
        <v>5</v>
      </c>
    </row>
    <row r="168" spans="1:5" ht="12.75">
      <c r="A168" s="35" t="s">
        <v>57</v>
      </c>
      <c r="E168" s="40" t="s">
        <v>5</v>
      </c>
    </row>
    <row r="169" spans="1:5" ht="12.75">
      <c r="A169" t="s">
        <v>58</v>
      </c>
      <c r="E169" s="39" t="s">
        <v>5</v>
      </c>
    </row>
    <row r="170" spans="1:16" ht="12.75">
      <c r="A170" t="s">
        <v>50</v>
      </c>
      <c s="34" t="s">
        <v>193</v>
      </c>
      <c s="34" t="s">
        <v>5215</v>
      </c>
      <c s="35" t="s">
        <v>5</v>
      </c>
      <c s="6" t="s">
        <v>5216</v>
      </c>
      <c s="36" t="s">
        <v>79</v>
      </c>
      <c s="37">
        <v>740</v>
      </c>
      <c s="36">
        <v>0</v>
      </c>
      <c s="36">
        <f>ROUND(G170*H170,6)</f>
      </c>
      <c r="L170" s="38">
        <v>0</v>
      </c>
      <c s="32">
        <f>ROUND(ROUND(L170,2)*ROUND(G170,3),2)</f>
      </c>
      <c s="36" t="s">
        <v>55</v>
      </c>
      <c>
        <f>(M170*21)/100</f>
      </c>
      <c t="s">
        <v>28</v>
      </c>
    </row>
    <row r="171" spans="1:5" ht="12.75">
      <c r="A171" s="35" t="s">
        <v>56</v>
      </c>
      <c r="E171" s="39" t="s">
        <v>5</v>
      </c>
    </row>
    <row r="172" spans="1:5" ht="12.75">
      <c r="A172" s="35" t="s">
        <v>57</v>
      </c>
      <c r="E172" s="40" t="s">
        <v>5</v>
      </c>
    </row>
    <row r="173" spans="1:5" ht="12.75">
      <c r="A173" t="s">
        <v>58</v>
      </c>
      <c r="E173" s="39" t="s">
        <v>5</v>
      </c>
    </row>
    <row r="174" spans="1:16" ht="12.75">
      <c r="A174" t="s">
        <v>50</v>
      </c>
      <c s="34" t="s">
        <v>197</v>
      </c>
      <c s="34" t="s">
        <v>5217</v>
      </c>
      <c s="35" t="s">
        <v>5</v>
      </c>
      <c s="6" t="s">
        <v>5218</v>
      </c>
      <c s="36" t="s">
        <v>79</v>
      </c>
      <c s="37">
        <v>740</v>
      </c>
      <c s="36">
        <v>0</v>
      </c>
      <c s="36">
        <f>ROUND(G174*H174,6)</f>
      </c>
      <c r="L174" s="38">
        <v>0</v>
      </c>
      <c s="32">
        <f>ROUND(ROUND(L174,2)*ROUND(G174,3),2)</f>
      </c>
      <c s="36" t="s">
        <v>55</v>
      </c>
      <c>
        <f>(M174*21)/100</f>
      </c>
      <c t="s">
        <v>28</v>
      </c>
    </row>
    <row r="175" spans="1:5" ht="12.75">
      <c r="A175" s="35" t="s">
        <v>56</v>
      </c>
      <c r="E175" s="39" t="s">
        <v>5</v>
      </c>
    </row>
    <row r="176" spans="1:5" ht="12.75">
      <c r="A176" s="35" t="s">
        <v>57</v>
      </c>
      <c r="E176" s="40" t="s">
        <v>5</v>
      </c>
    </row>
    <row r="177" spans="1:5" ht="12.75">
      <c r="A177" t="s">
        <v>58</v>
      </c>
      <c r="E177" s="39" t="s">
        <v>5</v>
      </c>
    </row>
    <row r="178" spans="1:16" ht="12.75">
      <c r="A178" t="s">
        <v>50</v>
      </c>
      <c s="34" t="s">
        <v>201</v>
      </c>
      <c s="34" t="s">
        <v>5219</v>
      </c>
      <c s="35" t="s">
        <v>5</v>
      </c>
      <c s="6" t="s">
        <v>5220</v>
      </c>
      <c s="36" t="s">
        <v>75</v>
      </c>
      <c s="37">
        <v>50</v>
      </c>
      <c s="36">
        <v>0</v>
      </c>
      <c s="36">
        <f>ROUND(G178*H178,6)</f>
      </c>
      <c r="L178" s="38">
        <v>0</v>
      </c>
      <c s="32">
        <f>ROUND(ROUND(L178,2)*ROUND(G178,3),2)</f>
      </c>
      <c s="36" t="s">
        <v>55</v>
      </c>
      <c>
        <f>(M178*21)/100</f>
      </c>
      <c t="s">
        <v>28</v>
      </c>
    </row>
    <row r="179" spans="1:5" ht="12.75">
      <c r="A179" s="35" t="s">
        <v>56</v>
      </c>
      <c r="E179" s="39" t="s">
        <v>5</v>
      </c>
    </row>
    <row r="180" spans="1:5" ht="12.75">
      <c r="A180" s="35" t="s">
        <v>57</v>
      </c>
      <c r="E180" s="40" t="s">
        <v>5</v>
      </c>
    </row>
    <row r="181" spans="1:5" ht="12.75">
      <c r="A181" t="s">
        <v>58</v>
      </c>
      <c r="E181" s="39" t="s">
        <v>5</v>
      </c>
    </row>
    <row r="182" spans="1:16" ht="12.75">
      <c r="A182" t="s">
        <v>50</v>
      </c>
      <c s="34" t="s">
        <v>205</v>
      </c>
      <c s="34" t="s">
        <v>5221</v>
      </c>
      <c s="35" t="s">
        <v>5</v>
      </c>
      <c s="6" t="s">
        <v>5222</v>
      </c>
      <c s="36" t="s">
        <v>110</v>
      </c>
      <c s="37">
        <v>90</v>
      </c>
      <c s="36">
        <v>0</v>
      </c>
      <c s="36">
        <f>ROUND(G182*H182,6)</f>
      </c>
      <c r="L182" s="38">
        <v>0</v>
      </c>
      <c s="32">
        <f>ROUND(ROUND(L182,2)*ROUND(G182,3),2)</f>
      </c>
      <c s="36" t="s">
        <v>55</v>
      </c>
      <c>
        <f>(M182*21)/100</f>
      </c>
      <c t="s">
        <v>28</v>
      </c>
    </row>
    <row r="183" spans="1:5" ht="12.75">
      <c r="A183" s="35" t="s">
        <v>56</v>
      </c>
      <c r="E183" s="39" t="s">
        <v>5</v>
      </c>
    </row>
    <row r="184" spans="1:5" ht="12.75">
      <c r="A184" s="35" t="s">
        <v>57</v>
      </c>
      <c r="E184" s="40" t="s">
        <v>5</v>
      </c>
    </row>
    <row r="185" spans="1:5" ht="12.75">
      <c r="A185" t="s">
        <v>58</v>
      </c>
      <c r="E185" s="39" t="s">
        <v>5</v>
      </c>
    </row>
    <row r="186" spans="1:16" ht="12.75">
      <c r="A186" t="s">
        <v>50</v>
      </c>
      <c s="34" t="s">
        <v>209</v>
      </c>
      <c s="34" t="s">
        <v>5223</v>
      </c>
      <c s="35" t="s">
        <v>5</v>
      </c>
      <c s="6" t="s">
        <v>5224</v>
      </c>
      <c s="36" t="s">
        <v>75</v>
      </c>
      <c s="37">
        <v>5</v>
      </c>
      <c s="36">
        <v>0</v>
      </c>
      <c s="36">
        <f>ROUND(G186*H186,6)</f>
      </c>
      <c r="L186" s="38">
        <v>0</v>
      </c>
      <c s="32">
        <f>ROUND(ROUND(L186,2)*ROUND(G186,3),2)</f>
      </c>
      <c s="36" t="s">
        <v>55</v>
      </c>
      <c>
        <f>(M186*21)/100</f>
      </c>
      <c t="s">
        <v>28</v>
      </c>
    </row>
    <row r="187" spans="1:5" ht="12.75">
      <c r="A187" s="35" t="s">
        <v>56</v>
      </c>
      <c r="E187" s="39" t="s">
        <v>5</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5102</v>
      </c>
      <c s="41">
        <f>Rekapitulace!C84</f>
      </c>
      <c s="20" t="s">
        <v>0</v>
      </c>
      <c t="s">
        <v>23</v>
      </c>
      <c t="s">
        <v>28</v>
      </c>
    </row>
    <row r="4" spans="1:16" ht="32" customHeight="1">
      <c r="A4" s="24" t="s">
        <v>20</v>
      </c>
      <c s="25" t="s">
        <v>29</v>
      </c>
      <c s="27" t="s">
        <v>5102</v>
      </c>
      <c r="E4" s="26" t="s">
        <v>5103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COUNTIFS(L8:L99,"=0",A8:A99,"P")+COUNTIFS(L8:L99,"",A8:A99,"P")+SUM(Q8:Q99)</f>
      </c>
    </row>
    <row r="8" spans="1:13" ht="12.75">
      <c r="A8" t="s">
        <v>45</v>
      </c>
      <c r="C8" s="28" t="s">
        <v>5227</v>
      </c>
      <c r="E8" s="30" t="s">
        <v>5226</v>
      </c>
      <c r="J8" s="29">
        <f>0+J9+J46+J67+J76+J93+J98</f>
      </c>
      <c s="29">
        <f>0+K9+K46+K67+K76+K93+K98</f>
      </c>
      <c s="29">
        <f>0+L9+L46+L67+L76+L93+L98</f>
      </c>
      <c s="29">
        <f>0+M9+M46+M67+M76+M93+M98</f>
      </c>
    </row>
    <row r="9" spans="1:13" ht="12.75">
      <c r="A9" t="s">
        <v>47</v>
      </c>
      <c r="C9" s="31" t="s">
        <v>51</v>
      </c>
      <c r="E9" s="33" t="s">
        <v>60</v>
      </c>
      <c r="J9" s="32">
        <f>0</f>
      </c>
      <c s="32">
        <f>0</f>
      </c>
      <c s="32">
        <f>0+L10+L14+L18+L22+L26+L30+L34+L38+L42</f>
      </c>
      <c s="32">
        <f>0+M10+M14+M18+M22+M26+M30+M34+M38+M42</f>
      </c>
    </row>
    <row r="10" spans="1:16" ht="12.75">
      <c r="A10" t="s">
        <v>50</v>
      </c>
      <c s="34" t="s">
        <v>51</v>
      </c>
      <c s="34" t="s">
        <v>5228</v>
      </c>
      <c s="35" t="s">
        <v>5</v>
      </c>
      <c s="6" t="s">
        <v>5229</v>
      </c>
      <c s="36" t="s">
        <v>68</v>
      </c>
      <c s="37">
        <v>224</v>
      </c>
      <c s="36">
        <v>0</v>
      </c>
      <c s="36">
        <f>ROUND(G10*H10,6)</f>
      </c>
      <c r="L10" s="38">
        <v>0</v>
      </c>
      <c s="32">
        <f>ROUND(ROUND(L10,2)*ROUND(G10,3),2)</f>
      </c>
      <c s="36" t="s">
        <v>5230</v>
      </c>
      <c>
        <f>(M10*21)/100</f>
      </c>
      <c t="s">
        <v>28</v>
      </c>
    </row>
    <row r="11" spans="1:5" ht="12.75">
      <c r="A11" s="35" t="s">
        <v>56</v>
      </c>
      <c r="E11" s="39" t="s">
        <v>5</v>
      </c>
    </row>
    <row r="12" spans="1:5" ht="25.5">
      <c r="A12" s="35" t="s">
        <v>57</v>
      </c>
      <c r="E12" s="40" t="s">
        <v>5231</v>
      </c>
    </row>
    <row r="13" spans="1:5" ht="12.75">
      <c r="A13" t="s">
        <v>58</v>
      </c>
      <c r="E13" s="39" t="s">
        <v>5</v>
      </c>
    </row>
    <row r="14" spans="1:16" ht="25.5">
      <c r="A14" t="s">
        <v>50</v>
      </c>
      <c s="34" t="s">
        <v>28</v>
      </c>
      <c s="34" t="s">
        <v>5232</v>
      </c>
      <c s="35" t="s">
        <v>5</v>
      </c>
      <c s="6" t="s">
        <v>5233</v>
      </c>
      <c s="36" t="s">
        <v>63</v>
      </c>
      <c s="37">
        <v>41.982</v>
      </c>
      <c s="36">
        <v>0</v>
      </c>
      <c s="36">
        <f>ROUND(G14*H14,6)</f>
      </c>
      <c r="L14" s="38">
        <v>0</v>
      </c>
      <c s="32">
        <f>ROUND(ROUND(L14,2)*ROUND(G14,3),2)</f>
      </c>
      <c s="36" t="s">
        <v>5230</v>
      </c>
      <c>
        <f>(M14*21)/100</f>
      </c>
      <c t="s">
        <v>28</v>
      </c>
    </row>
    <row r="15" spans="1:5" ht="12.75">
      <c r="A15" s="35" t="s">
        <v>56</v>
      </c>
      <c r="E15" s="39" t="s">
        <v>5</v>
      </c>
    </row>
    <row r="16" spans="1:5" ht="38.25">
      <c r="A16" s="35" t="s">
        <v>57</v>
      </c>
      <c r="E16" s="40" t="s">
        <v>5234</v>
      </c>
    </row>
    <row r="17" spans="1:5" ht="12.75">
      <c r="A17" t="s">
        <v>58</v>
      </c>
      <c r="E17" s="39" t="s">
        <v>5</v>
      </c>
    </row>
    <row r="18" spans="1:16" ht="25.5">
      <c r="A18" t="s">
        <v>50</v>
      </c>
      <c s="34" t="s">
        <v>26</v>
      </c>
      <c s="34" t="s">
        <v>5235</v>
      </c>
      <c s="35" t="s">
        <v>5</v>
      </c>
      <c s="6" t="s">
        <v>5236</v>
      </c>
      <c s="36" t="s">
        <v>63</v>
      </c>
      <c s="37">
        <v>333.989</v>
      </c>
      <c s="36">
        <v>0</v>
      </c>
      <c s="36">
        <f>ROUND(G18*H18,6)</f>
      </c>
      <c r="L18" s="38">
        <v>0</v>
      </c>
      <c s="32">
        <f>ROUND(ROUND(L18,2)*ROUND(G18,3),2)</f>
      </c>
      <c s="36" t="s">
        <v>5230</v>
      </c>
      <c>
        <f>(M18*21)/100</f>
      </c>
      <c t="s">
        <v>28</v>
      </c>
    </row>
    <row r="19" spans="1:5" ht="12.75">
      <c r="A19" s="35" t="s">
        <v>56</v>
      </c>
      <c r="E19" s="39" t="s">
        <v>5</v>
      </c>
    </row>
    <row r="20" spans="1:5" ht="63.75">
      <c r="A20" s="35" t="s">
        <v>57</v>
      </c>
      <c r="E20" s="40" t="s">
        <v>5237</v>
      </c>
    </row>
    <row r="21" spans="1:5" ht="12.75">
      <c r="A21" t="s">
        <v>58</v>
      </c>
      <c r="E21" s="39" t="s">
        <v>5</v>
      </c>
    </row>
    <row r="22" spans="1:16" ht="12.75">
      <c r="A22" t="s">
        <v>50</v>
      </c>
      <c s="34" t="s">
        <v>65</v>
      </c>
      <c s="34" t="s">
        <v>5238</v>
      </c>
      <c s="35" t="s">
        <v>5</v>
      </c>
      <c s="6" t="s">
        <v>5239</v>
      </c>
      <c s="36" t="s">
        <v>68</v>
      </c>
      <c s="37">
        <v>95.29</v>
      </c>
      <c s="36">
        <v>0.00085</v>
      </c>
      <c s="36">
        <f>ROUND(G22*H22,6)</f>
      </c>
      <c r="L22" s="38">
        <v>0</v>
      </c>
      <c s="32">
        <f>ROUND(ROUND(L22,2)*ROUND(G22,3),2)</f>
      </c>
      <c s="36" t="s">
        <v>5240</v>
      </c>
      <c>
        <f>(M22*21)/100</f>
      </c>
      <c t="s">
        <v>28</v>
      </c>
    </row>
    <row r="23" spans="1:5" ht="12.75">
      <c r="A23" s="35" t="s">
        <v>56</v>
      </c>
      <c r="E23" s="39" t="s">
        <v>5</v>
      </c>
    </row>
    <row r="24" spans="1:5" ht="51">
      <c r="A24" s="35" t="s">
        <v>57</v>
      </c>
      <c r="E24" s="40" t="s">
        <v>5241</v>
      </c>
    </row>
    <row r="25" spans="1:5" ht="12.75">
      <c r="A25" t="s">
        <v>58</v>
      </c>
      <c r="E25" s="39" t="s">
        <v>5</v>
      </c>
    </row>
    <row r="26" spans="1:16" ht="12.75">
      <c r="A26" t="s">
        <v>50</v>
      </c>
      <c s="34" t="s">
        <v>72</v>
      </c>
      <c s="34" t="s">
        <v>5242</v>
      </c>
      <c s="35" t="s">
        <v>5</v>
      </c>
      <c s="6" t="s">
        <v>5243</v>
      </c>
      <c s="36" t="s">
        <v>68</v>
      </c>
      <c s="37">
        <v>95.29</v>
      </c>
      <c s="36">
        <v>0</v>
      </c>
      <c s="36">
        <f>ROUND(G26*H26,6)</f>
      </c>
      <c r="L26" s="38">
        <v>0</v>
      </c>
      <c s="32">
        <f>ROUND(ROUND(L26,2)*ROUND(G26,3),2)</f>
      </c>
      <c s="36" t="s">
        <v>5240</v>
      </c>
      <c>
        <f>(M26*21)/100</f>
      </c>
      <c t="s">
        <v>28</v>
      </c>
    </row>
    <row r="27" spans="1:5" ht="12.75">
      <c r="A27" s="35" t="s">
        <v>56</v>
      </c>
      <c r="E27" s="39" t="s">
        <v>5</v>
      </c>
    </row>
    <row r="28" spans="1:5" ht="12.75">
      <c r="A28" s="35" t="s">
        <v>57</v>
      </c>
      <c r="E28" s="40" t="s">
        <v>5</v>
      </c>
    </row>
    <row r="29" spans="1:5" ht="12.75">
      <c r="A29" t="s">
        <v>58</v>
      </c>
      <c r="E29" s="39" t="s">
        <v>5</v>
      </c>
    </row>
    <row r="30" spans="1:16" ht="12.75">
      <c r="A30" t="s">
        <v>50</v>
      </c>
      <c s="34" t="s">
        <v>27</v>
      </c>
      <c s="34" t="s">
        <v>5244</v>
      </c>
      <c s="35" t="s">
        <v>5</v>
      </c>
      <c s="6" t="s">
        <v>5245</v>
      </c>
      <c s="36" t="s">
        <v>63</v>
      </c>
      <c s="37">
        <v>81.803</v>
      </c>
      <c s="36">
        <v>0</v>
      </c>
      <c s="36">
        <f>ROUND(G30*H30,6)</f>
      </c>
      <c r="L30" s="38">
        <v>0</v>
      </c>
      <c s="32">
        <f>ROUND(ROUND(L30,2)*ROUND(G30,3),2)</f>
      </c>
      <c s="36" t="s">
        <v>5230</v>
      </c>
      <c>
        <f>(M30*21)/100</f>
      </c>
      <c t="s">
        <v>28</v>
      </c>
    </row>
    <row r="31" spans="1:5" ht="12.75">
      <c r="A31" s="35" t="s">
        <v>56</v>
      </c>
      <c r="E31" s="39" t="s">
        <v>5</v>
      </c>
    </row>
    <row r="32" spans="1:5" ht="25.5">
      <c r="A32" s="35" t="s">
        <v>57</v>
      </c>
      <c r="E32" s="40" t="s">
        <v>5246</v>
      </c>
    </row>
    <row r="33" spans="1:5" ht="12.75">
      <c r="A33" t="s">
        <v>58</v>
      </c>
      <c r="E33" s="39" t="s">
        <v>5</v>
      </c>
    </row>
    <row r="34" spans="1:16" ht="12.75">
      <c r="A34" t="s">
        <v>50</v>
      </c>
      <c s="34" t="s">
        <v>70</v>
      </c>
      <c s="34" t="s">
        <v>5247</v>
      </c>
      <c s="35" t="s">
        <v>5</v>
      </c>
      <c s="6" t="s">
        <v>5248</v>
      </c>
      <c s="36" t="s">
        <v>63</v>
      </c>
      <c s="37">
        <v>294.168</v>
      </c>
      <c s="36">
        <v>0</v>
      </c>
      <c s="36">
        <f>ROUND(G34*H34,6)</f>
      </c>
      <c r="L34" s="38">
        <v>0</v>
      </c>
      <c s="32">
        <f>ROUND(ROUND(L34,2)*ROUND(G34,3),2)</f>
      </c>
      <c s="36" t="s">
        <v>5230</v>
      </c>
      <c>
        <f>(M34*21)/100</f>
      </c>
      <c t="s">
        <v>28</v>
      </c>
    </row>
    <row r="35" spans="1:5" ht="12.75">
      <c r="A35" s="35" t="s">
        <v>56</v>
      </c>
      <c r="E35" s="39" t="s">
        <v>5</v>
      </c>
    </row>
    <row r="36" spans="1:5" ht="89.25">
      <c r="A36" s="35" t="s">
        <v>57</v>
      </c>
      <c r="E36" s="40" t="s">
        <v>5249</v>
      </c>
    </row>
    <row r="37" spans="1:5" ht="12.75">
      <c r="A37" t="s">
        <v>58</v>
      </c>
      <c r="E37" s="39" t="s">
        <v>5</v>
      </c>
    </row>
    <row r="38" spans="1:16" ht="12.75">
      <c r="A38" t="s">
        <v>50</v>
      </c>
      <c s="34" t="s">
        <v>83</v>
      </c>
      <c s="34" t="s">
        <v>5250</v>
      </c>
      <c s="35" t="s">
        <v>5</v>
      </c>
      <c s="6" t="s">
        <v>5251</v>
      </c>
      <c s="36" t="s">
        <v>557</v>
      </c>
      <c s="37">
        <v>34.608</v>
      </c>
      <c s="36">
        <v>1</v>
      </c>
      <c s="36">
        <f>ROUND(G38*H38,6)</f>
      </c>
      <c r="L38" s="38">
        <v>0</v>
      </c>
      <c s="32">
        <f>ROUND(ROUND(L38,2)*ROUND(G38,3),2)</f>
      </c>
      <c s="36" t="s">
        <v>5230</v>
      </c>
      <c>
        <f>(M38*21)/100</f>
      </c>
      <c t="s">
        <v>28</v>
      </c>
    </row>
    <row r="39" spans="1:5" ht="12.75">
      <c r="A39" s="35" t="s">
        <v>56</v>
      </c>
      <c r="E39" s="39" t="s">
        <v>5</v>
      </c>
    </row>
    <row r="40" spans="1:5" ht="25.5">
      <c r="A40" s="35" t="s">
        <v>57</v>
      </c>
      <c r="E40" s="40" t="s">
        <v>5252</v>
      </c>
    </row>
    <row r="41" spans="1:5" ht="12.75">
      <c r="A41" t="s">
        <v>58</v>
      </c>
      <c r="E41" s="39" t="s">
        <v>5</v>
      </c>
    </row>
    <row r="42" spans="1:16" ht="12.75">
      <c r="A42" t="s">
        <v>50</v>
      </c>
      <c s="34" t="s">
        <v>87</v>
      </c>
      <c s="34" t="s">
        <v>5253</v>
      </c>
      <c s="35" t="s">
        <v>5</v>
      </c>
      <c s="6" t="s">
        <v>5254</v>
      </c>
      <c s="36" t="s">
        <v>557</v>
      </c>
      <c s="37">
        <v>96.902</v>
      </c>
      <c s="36">
        <v>1</v>
      </c>
      <c s="36">
        <f>ROUND(G42*H42,6)</f>
      </c>
      <c r="L42" s="38">
        <v>0</v>
      </c>
      <c s="32">
        <f>ROUND(ROUND(L42,2)*ROUND(G42,3),2)</f>
      </c>
      <c s="36" t="s">
        <v>5230</v>
      </c>
      <c>
        <f>(M42*21)/100</f>
      </c>
      <c t="s">
        <v>28</v>
      </c>
    </row>
    <row r="43" spans="1:5" ht="12.75">
      <c r="A43" s="35" t="s">
        <v>56</v>
      </c>
      <c r="E43" s="39" t="s">
        <v>5</v>
      </c>
    </row>
    <row r="44" spans="1:5" ht="25.5">
      <c r="A44" s="35" t="s">
        <v>57</v>
      </c>
      <c r="E44" s="40" t="s">
        <v>5255</v>
      </c>
    </row>
    <row r="45" spans="1:5" ht="12.75">
      <c r="A45" t="s">
        <v>58</v>
      </c>
      <c r="E45" s="39" t="s">
        <v>5</v>
      </c>
    </row>
    <row r="46" spans="1:13" ht="12.75">
      <c r="A46" t="s">
        <v>47</v>
      </c>
      <c r="C46" s="31" t="s">
        <v>28</v>
      </c>
      <c r="E46" s="33" t="s">
        <v>3283</v>
      </c>
      <c r="J46" s="32">
        <f>0</f>
      </c>
      <c s="32">
        <f>0</f>
      </c>
      <c s="32">
        <f>0+L47+L51+L55+L59+L63</f>
      </c>
      <c s="32">
        <f>0+M47+M51+M55+M59+M63</f>
      </c>
    </row>
    <row r="47" spans="1:16" ht="12.75">
      <c r="A47" t="s">
        <v>50</v>
      </c>
      <c s="34" t="s">
        <v>91</v>
      </c>
      <c s="34" t="s">
        <v>5256</v>
      </c>
      <c s="35" t="s">
        <v>5</v>
      </c>
      <c s="6" t="s">
        <v>5257</v>
      </c>
      <c s="36" t="s">
        <v>63</v>
      </c>
      <c s="37">
        <v>3.928</v>
      </c>
      <c s="36">
        <v>2.30102</v>
      </c>
      <c s="36">
        <f>ROUND(G47*H47,6)</f>
      </c>
      <c r="L47" s="38">
        <v>0</v>
      </c>
      <c s="32">
        <f>ROUND(ROUND(L47,2)*ROUND(G47,3),2)</f>
      </c>
      <c s="36" t="s">
        <v>5240</v>
      </c>
      <c>
        <f>(M47*21)/100</f>
      </c>
      <c t="s">
        <v>28</v>
      </c>
    </row>
    <row r="48" spans="1:5" ht="12.75">
      <c r="A48" s="35" t="s">
        <v>56</v>
      </c>
      <c r="E48" s="39" t="s">
        <v>5</v>
      </c>
    </row>
    <row r="49" spans="1:5" ht="51">
      <c r="A49" s="35" t="s">
        <v>57</v>
      </c>
      <c r="E49" s="40" t="s">
        <v>5258</v>
      </c>
    </row>
    <row r="50" spans="1:5" ht="12.75">
      <c r="A50" t="s">
        <v>58</v>
      </c>
      <c r="E50" s="39" t="s">
        <v>5</v>
      </c>
    </row>
    <row r="51" spans="1:16" ht="12.75">
      <c r="A51" t="s">
        <v>50</v>
      </c>
      <c s="34" t="s">
        <v>95</v>
      </c>
      <c s="34" t="s">
        <v>5259</v>
      </c>
      <c s="35" t="s">
        <v>5</v>
      </c>
      <c s="6" t="s">
        <v>5260</v>
      </c>
      <c s="36" t="s">
        <v>63</v>
      </c>
      <c s="37">
        <v>7.787</v>
      </c>
      <c s="36">
        <v>2.30102</v>
      </c>
      <c s="36">
        <f>ROUND(G51*H51,6)</f>
      </c>
      <c r="L51" s="38">
        <v>0</v>
      </c>
      <c s="32">
        <f>ROUND(ROUND(L51,2)*ROUND(G51,3),2)</f>
      </c>
      <c s="36" t="s">
        <v>5240</v>
      </c>
      <c>
        <f>(M51*21)/100</f>
      </c>
      <c t="s">
        <v>28</v>
      </c>
    </row>
    <row r="52" spans="1:5" ht="12.75">
      <c r="A52" s="35" t="s">
        <v>56</v>
      </c>
      <c r="E52" s="39" t="s">
        <v>5</v>
      </c>
    </row>
    <row r="53" spans="1:5" ht="38.25">
      <c r="A53" s="35" t="s">
        <v>57</v>
      </c>
      <c r="E53" s="40" t="s">
        <v>5261</v>
      </c>
    </row>
    <row r="54" spans="1:5" ht="12.75">
      <c r="A54" t="s">
        <v>58</v>
      </c>
      <c r="E54" s="39" t="s">
        <v>5</v>
      </c>
    </row>
    <row r="55" spans="1:16" ht="12.75">
      <c r="A55" t="s">
        <v>50</v>
      </c>
      <c s="34" t="s">
        <v>99</v>
      </c>
      <c s="34" t="s">
        <v>5262</v>
      </c>
      <c s="35" t="s">
        <v>5</v>
      </c>
      <c s="6" t="s">
        <v>5263</v>
      </c>
      <c s="36" t="s">
        <v>68</v>
      </c>
      <c s="37">
        <v>51.915</v>
      </c>
      <c s="36">
        <v>0.00275</v>
      </c>
      <c s="36">
        <f>ROUND(G55*H55,6)</f>
      </c>
      <c r="L55" s="38">
        <v>0</v>
      </c>
      <c s="32">
        <f>ROUND(ROUND(L55,2)*ROUND(G55,3),2)</f>
      </c>
      <c s="36" t="s">
        <v>5240</v>
      </c>
      <c>
        <f>(M55*21)/100</f>
      </c>
      <c t="s">
        <v>28</v>
      </c>
    </row>
    <row r="56" spans="1:5" ht="12.75">
      <c r="A56" s="35" t="s">
        <v>56</v>
      </c>
      <c r="E56" s="39" t="s">
        <v>5</v>
      </c>
    </row>
    <row r="57" spans="1:5" ht="38.25">
      <c r="A57" s="35" t="s">
        <v>57</v>
      </c>
      <c r="E57" s="40" t="s">
        <v>5264</v>
      </c>
    </row>
    <row r="58" spans="1:5" ht="12.75">
      <c r="A58" t="s">
        <v>58</v>
      </c>
      <c r="E58" s="39" t="s">
        <v>5</v>
      </c>
    </row>
    <row r="59" spans="1:16" ht="12.75">
      <c r="A59" t="s">
        <v>50</v>
      </c>
      <c s="34" t="s">
        <v>103</v>
      </c>
      <c s="34" t="s">
        <v>5265</v>
      </c>
      <c s="35" t="s">
        <v>5</v>
      </c>
      <c s="6" t="s">
        <v>5266</v>
      </c>
      <c s="36" t="s">
        <v>68</v>
      </c>
      <c s="37">
        <v>51.915</v>
      </c>
      <c s="36">
        <v>0</v>
      </c>
      <c s="36">
        <f>ROUND(G59*H59,6)</f>
      </c>
      <c r="L59" s="38">
        <v>0</v>
      </c>
      <c s="32">
        <f>ROUND(ROUND(L59,2)*ROUND(G59,3),2)</f>
      </c>
      <c s="36" t="s">
        <v>5240</v>
      </c>
      <c>
        <f>(M59*21)/100</f>
      </c>
      <c t="s">
        <v>28</v>
      </c>
    </row>
    <row r="60" spans="1:5" ht="12.75">
      <c r="A60" s="35" t="s">
        <v>56</v>
      </c>
      <c r="E60" s="39" t="s">
        <v>5</v>
      </c>
    </row>
    <row r="61" spans="1:5" ht="12.75">
      <c r="A61" s="35" t="s">
        <v>57</v>
      </c>
      <c r="E61" s="40" t="s">
        <v>5</v>
      </c>
    </row>
    <row r="62" spans="1:5" ht="12.75">
      <c r="A62" t="s">
        <v>58</v>
      </c>
      <c r="E62" s="39" t="s">
        <v>5</v>
      </c>
    </row>
    <row r="63" spans="1:16" ht="12.75">
      <c r="A63" t="s">
        <v>50</v>
      </c>
      <c s="34" t="s">
        <v>107</v>
      </c>
      <c s="34" t="s">
        <v>5267</v>
      </c>
      <c s="35" t="s">
        <v>5</v>
      </c>
      <c s="6" t="s">
        <v>5268</v>
      </c>
      <c s="36" t="s">
        <v>557</v>
      </c>
      <c s="37">
        <v>1.168</v>
      </c>
      <c s="36">
        <v>1.06277</v>
      </c>
      <c s="36">
        <f>ROUND(G63*H63,6)</f>
      </c>
      <c r="L63" s="38">
        <v>0</v>
      </c>
      <c s="32">
        <f>ROUND(ROUND(L63,2)*ROUND(G63,3),2)</f>
      </c>
      <c s="36" t="s">
        <v>5240</v>
      </c>
      <c>
        <f>(M63*21)/100</f>
      </c>
      <c t="s">
        <v>28</v>
      </c>
    </row>
    <row r="64" spans="1:5" ht="12.75">
      <c r="A64" s="35" t="s">
        <v>56</v>
      </c>
      <c r="E64" s="39" t="s">
        <v>5</v>
      </c>
    </row>
    <row r="65" spans="1:5" ht="25.5">
      <c r="A65" s="35" t="s">
        <v>57</v>
      </c>
      <c r="E65" s="40" t="s">
        <v>5269</v>
      </c>
    </row>
    <row r="66" spans="1:5" ht="12.75">
      <c r="A66" t="s">
        <v>58</v>
      </c>
      <c r="E66" s="39" t="s">
        <v>5</v>
      </c>
    </row>
    <row r="67" spans="1:13" ht="12.75">
      <c r="A67" t="s">
        <v>47</v>
      </c>
      <c r="C67" s="31" t="s">
        <v>5270</v>
      </c>
      <c r="E67" s="33" t="s">
        <v>5271</v>
      </c>
      <c r="J67" s="32">
        <f>0</f>
      </c>
      <c s="32">
        <f>0</f>
      </c>
      <c s="32">
        <f>0+L68+L72</f>
      </c>
      <c s="32">
        <f>0+M68+M72</f>
      </c>
    </row>
    <row r="68" spans="1:16" ht="12.75">
      <c r="A68" t="s">
        <v>50</v>
      </c>
      <c s="34" t="s">
        <v>112</v>
      </c>
      <c s="34" t="s">
        <v>5272</v>
      </c>
      <c s="35" t="s">
        <v>5</v>
      </c>
      <c s="6" t="s">
        <v>5273</v>
      </c>
      <c s="36" t="s">
        <v>79</v>
      </c>
      <c s="37">
        <v>692.16</v>
      </c>
      <c s="36">
        <v>0</v>
      </c>
      <c s="36">
        <f>ROUND(G68*H68,6)</f>
      </c>
      <c r="L68" s="38">
        <v>0</v>
      </c>
      <c s="32">
        <f>ROUND(ROUND(L68,2)*ROUND(G68,3),2)</f>
      </c>
      <c s="36" t="s">
        <v>55</v>
      </c>
      <c>
        <f>(M68*21)/100</f>
      </c>
      <c t="s">
        <v>28</v>
      </c>
    </row>
    <row r="69" spans="1:5" ht="12.75">
      <c r="A69" s="35" t="s">
        <v>56</v>
      </c>
      <c r="E69" s="39" t="s">
        <v>5</v>
      </c>
    </row>
    <row r="70" spans="1:5" ht="25.5">
      <c r="A70" s="35" t="s">
        <v>57</v>
      </c>
      <c r="E70" s="40" t="s">
        <v>5274</v>
      </c>
    </row>
    <row r="71" spans="1:5" ht="12.75">
      <c r="A71" t="s">
        <v>58</v>
      </c>
      <c r="E71" s="39" t="s">
        <v>5</v>
      </c>
    </row>
    <row r="72" spans="1:16" ht="12.75">
      <c r="A72" t="s">
        <v>50</v>
      </c>
      <c s="34" t="s">
        <v>116</v>
      </c>
      <c s="34" t="s">
        <v>5275</v>
      </c>
      <c s="35" t="s">
        <v>5</v>
      </c>
      <c s="6" t="s">
        <v>5276</v>
      </c>
      <c s="36" t="s">
        <v>79</v>
      </c>
      <c s="37">
        <v>692.16</v>
      </c>
      <c s="36">
        <v>0.00066</v>
      </c>
      <c s="36">
        <f>ROUND(G72*H72,6)</f>
      </c>
      <c r="L72" s="38">
        <v>0</v>
      </c>
      <c s="32">
        <f>ROUND(ROUND(L72,2)*ROUND(G72,3),2)</f>
      </c>
      <c s="36" t="s">
        <v>55</v>
      </c>
      <c>
        <f>(M72*21)/100</f>
      </c>
      <c t="s">
        <v>28</v>
      </c>
    </row>
    <row r="73" spans="1:5" ht="12.75">
      <c r="A73" s="35" t="s">
        <v>56</v>
      </c>
      <c r="E73" s="39" t="s">
        <v>5</v>
      </c>
    </row>
    <row r="74" spans="1:5" ht="25.5">
      <c r="A74" s="35" t="s">
        <v>57</v>
      </c>
      <c r="E74" s="40" t="s">
        <v>5274</v>
      </c>
    </row>
    <row r="75" spans="1:5" ht="12.75">
      <c r="A75" t="s">
        <v>58</v>
      </c>
      <c r="E75" s="39" t="s">
        <v>5</v>
      </c>
    </row>
    <row r="76" spans="1:13" ht="12.75">
      <c r="A76" t="s">
        <v>47</v>
      </c>
      <c r="C76" s="31" t="s">
        <v>83</v>
      </c>
      <c r="E76" s="33" t="s">
        <v>5185</v>
      </c>
      <c r="J76" s="32">
        <f>0</f>
      </c>
      <c s="32">
        <f>0</f>
      </c>
      <c s="32">
        <f>0+L77+L81+L85+L89</f>
      </c>
      <c s="32">
        <f>0+M77+M81+M85+M89</f>
      </c>
    </row>
    <row r="77" spans="1:16" ht="12.75">
      <c r="A77" t="s">
        <v>50</v>
      </c>
      <c s="34" t="s">
        <v>119</v>
      </c>
      <c s="34" t="s">
        <v>5277</v>
      </c>
      <c s="35" t="s">
        <v>5</v>
      </c>
      <c s="6" t="s">
        <v>5278</v>
      </c>
      <c s="36" t="s">
        <v>75</v>
      </c>
      <c s="37">
        <v>8</v>
      </c>
      <c s="36">
        <v>0.095</v>
      </c>
      <c s="36">
        <f>ROUND(G77*H77,6)</f>
      </c>
      <c r="L77" s="38">
        <v>0</v>
      </c>
      <c s="32">
        <f>ROUND(ROUND(L77,2)*ROUND(G77,3),2)</f>
      </c>
      <c s="36" t="s">
        <v>55</v>
      </c>
      <c>
        <f>(M77*21)/100</f>
      </c>
      <c t="s">
        <v>28</v>
      </c>
    </row>
    <row r="78" spans="1:5" ht="12.75">
      <c r="A78" s="35" t="s">
        <v>56</v>
      </c>
      <c r="E78" s="39" t="s">
        <v>5</v>
      </c>
    </row>
    <row r="79" spans="1:5" ht="25.5">
      <c r="A79" s="35" t="s">
        <v>57</v>
      </c>
      <c r="E79" s="40" t="s">
        <v>5279</v>
      </c>
    </row>
    <row r="80" spans="1:5" ht="12.75">
      <c r="A80" t="s">
        <v>58</v>
      </c>
      <c r="E80" s="39" t="s">
        <v>5</v>
      </c>
    </row>
    <row r="81" spans="1:16" ht="12.75">
      <c r="A81" t="s">
        <v>50</v>
      </c>
      <c s="34" t="s">
        <v>122</v>
      </c>
      <c s="34" t="s">
        <v>5280</v>
      </c>
      <c s="35" t="s">
        <v>5</v>
      </c>
      <c s="6" t="s">
        <v>5281</v>
      </c>
      <c s="36" t="s">
        <v>75</v>
      </c>
      <c s="37">
        <v>2</v>
      </c>
      <c s="36">
        <v>0.185</v>
      </c>
      <c s="36">
        <f>ROUND(G81*H81,6)</f>
      </c>
      <c r="L81" s="38">
        <v>0</v>
      </c>
      <c s="32">
        <f>ROUND(ROUND(L81,2)*ROUND(G81,3),2)</f>
      </c>
      <c s="36" t="s">
        <v>55</v>
      </c>
      <c>
        <f>(M81*21)/100</f>
      </c>
      <c t="s">
        <v>28</v>
      </c>
    </row>
    <row r="82" spans="1:5" ht="12.75">
      <c r="A82" s="35" t="s">
        <v>56</v>
      </c>
      <c r="E82" s="39" t="s">
        <v>5</v>
      </c>
    </row>
    <row r="83" spans="1:5" ht="25.5">
      <c r="A83" s="35" t="s">
        <v>57</v>
      </c>
      <c r="E83" s="40" t="s">
        <v>5282</v>
      </c>
    </row>
    <row r="84" spans="1:5" ht="12.75">
      <c r="A84" t="s">
        <v>58</v>
      </c>
      <c r="E84" s="39" t="s">
        <v>5</v>
      </c>
    </row>
    <row r="85" spans="1:16" ht="25.5">
      <c r="A85" t="s">
        <v>50</v>
      </c>
      <c s="34" t="s">
        <v>126</v>
      </c>
      <c s="34" t="s">
        <v>5283</v>
      </c>
      <c s="35" t="s">
        <v>5</v>
      </c>
      <c s="6" t="s">
        <v>5284</v>
      </c>
      <c s="36" t="s">
        <v>75</v>
      </c>
      <c s="37">
        <v>2</v>
      </c>
      <c s="36">
        <v>1.42289</v>
      </c>
      <c s="36">
        <f>ROUND(G85*H85,6)</f>
      </c>
      <c r="L85" s="38">
        <v>0</v>
      </c>
      <c s="32">
        <f>ROUND(ROUND(L85,2)*ROUND(G85,3),2)</f>
      </c>
      <c s="36" t="s">
        <v>55</v>
      </c>
      <c>
        <f>(M85*21)/100</f>
      </c>
      <c t="s">
        <v>28</v>
      </c>
    </row>
    <row r="86" spans="1:5" ht="12.75">
      <c r="A86" s="35" t="s">
        <v>56</v>
      </c>
      <c r="E86" s="39" t="s">
        <v>5</v>
      </c>
    </row>
    <row r="87" spans="1:5" ht="25.5">
      <c r="A87" s="35" t="s">
        <v>57</v>
      </c>
      <c r="E87" s="40" t="s">
        <v>5282</v>
      </c>
    </row>
    <row r="88" spans="1:5" ht="12.75">
      <c r="A88" t="s">
        <v>58</v>
      </c>
      <c r="E88" s="39" t="s">
        <v>5</v>
      </c>
    </row>
    <row r="89" spans="1:16" ht="12.75">
      <c r="A89" t="s">
        <v>50</v>
      </c>
      <c s="34" t="s">
        <v>129</v>
      </c>
      <c s="34" t="s">
        <v>5285</v>
      </c>
      <c s="35" t="s">
        <v>5</v>
      </c>
      <c s="6" t="s">
        <v>5286</v>
      </c>
      <c s="36" t="s">
        <v>75</v>
      </c>
      <c s="37">
        <v>8</v>
      </c>
      <c s="36">
        <v>1.05409</v>
      </c>
      <c s="36">
        <f>ROUND(G89*H89,6)</f>
      </c>
      <c r="L89" s="38">
        <v>0</v>
      </c>
      <c s="32">
        <f>ROUND(ROUND(L89,2)*ROUND(G89,3),2)</f>
      </c>
      <c s="36" t="s">
        <v>55</v>
      </c>
      <c>
        <f>(M89*21)/100</f>
      </c>
      <c t="s">
        <v>28</v>
      </c>
    </row>
    <row r="90" spans="1:5" ht="12.75">
      <c r="A90" s="35" t="s">
        <v>56</v>
      </c>
      <c r="E90" s="39" t="s">
        <v>5</v>
      </c>
    </row>
    <row r="91" spans="1:5" ht="25.5">
      <c r="A91" s="35" t="s">
        <v>57</v>
      </c>
      <c r="E91" s="40" t="s">
        <v>5279</v>
      </c>
    </row>
    <row r="92" spans="1:5" ht="12.75">
      <c r="A92" t="s">
        <v>58</v>
      </c>
      <c r="E92" s="39" t="s">
        <v>5</v>
      </c>
    </row>
    <row r="93" spans="1:13" ht="12.75">
      <c r="A93" t="s">
        <v>47</v>
      </c>
      <c r="C93" s="31" t="s">
        <v>551</v>
      </c>
      <c r="E93" s="33" t="s">
        <v>1178</v>
      </c>
      <c r="J93" s="32">
        <f>0</f>
      </c>
      <c s="32">
        <f>0</f>
      </c>
      <c s="32">
        <f>0+L94</f>
      </c>
      <c s="32">
        <f>0+M94</f>
      </c>
    </row>
    <row r="94" spans="1:16" ht="25.5">
      <c r="A94" t="s">
        <v>50</v>
      </c>
      <c s="34" t="s">
        <v>134</v>
      </c>
      <c s="34" t="s">
        <v>3483</v>
      </c>
      <c s="35" t="s">
        <v>5</v>
      </c>
      <c s="6" t="s">
        <v>5287</v>
      </c>
      <c s="36" t="s">
        <v>557</v>
      </c>
      <c s="37">
        <v>139.065</v>
      </c>
      <c s="36">
        <v>0</v>
      </c>
      <c s="36">
        <f>ROUND(G94*H94,6)</f>
      </c>
      <c r="L94" s="38">
        <v>0</v>
      </c>
      <c s="32">
        <f>ROUND(ROUND(L94,2)*ROUND(G94,3),2)</f>
      </c>
      <c s="36" t="s">
        <v>55</v>
      </c>
      <c>
        <f>(M94*21)/100</f>
      </c>
      <c t="s">
        <v>28</v>
      </c>
    </row>
    <row r="95" spans="1:5" ht="12.75">
      <c r="A95" s="35" t="s">
        <v>56</v>
      </c>
      <c r="E95" s="39" t="s">
        <v>5</v>
      </c>
    </row>
    <row r="96" spans="1:5" ht="25.5">
      <c r="A96" s="35" t="s">
        <v>57</v>
      </c>
      <c r="E96" s="40" t="s">
        <v>5288</v>
      </c>
    </row>
    <row r="97" spans="1:5" ht="12.75">
      <c r="A97" t="s">
        <v>58</v>
      </c>
      <c r="E97" s="39" t="s">
        <v>5</v>
      </c>
    </row>
    <row r="98" spans="1:13" ht="12.75">
      <c r="A98" t="s">
        <v>47</v>
      </c>
      <c r="C98" s="31" t="s">
        <v>5201</v>
      </c>
      <c r="E98" s="33" t="s">
        <v>5202</v>
      </c>
      <c r="J98" s="32">
        <f>0</f>
      </c>
      <c s="32">
        <f>0</f>
      </c>
      <c s="32">
        <f>0+L99</f>
      </c>
      <c s="32">
        <f>0+M99</f>
      </c>
    </row>
    <row r="99" spans="1:16" ht="12.75">
      <c r="A99" t="s">
        <v>50</v>
      </c>
      <c s="34" t="s">
        <v>137</v>
      </c>
      <c s="34" t="s">
        <v>5289</v>
      </c>
      <c s="35" t="s">
        <v>5</v>
      </c>
      <c s="6" t="s">
        <v>5290</v>
      </c>
      <c s="36" t="s">
        <v>557</v>
      </c>
      <c s="37">
        <v>172.34</v>
      </c>
      <c s="36">
        <v>0</v>
      </c>
      <c s="36">
        <f>ROUND(G99*H99,6)</f>
      </c>
      <c r="L99" s="38">
        <v>0</v>
      </c>
      <c s="32">
        <f>ROUND(ROUND(L99,2)*ROUND(G99,3),2)</f>
      </c>
      <c s="36" t="s">
        <v>5240</v>
      </c>
      <c>
        <f>(M99*21)/100</f>
      </c>
      <c t="s">
        <v>28</v>
      </c>
    </row>
    <row r="100" spans="1:5" ht="12.75">
      <c r="A100" s="35" t="s">
        <v>56</v>
      </c>
      <c r="E100" s="39" t="s">
        <v>5</v>
      </c>
    </row>
    <row r="101" spans="1:5" ht="12.75">
      <c r="A101" s="35" t="s">
        <v>57</v>
      </c>
      <c r="E101" s="40" t="s">
        <v>5</v>
      </c>
    </row>
    <row r="102" spans="1:5" ht="12.75">
      <c r="A102" t="s">
        <v>58</v>
      </c>
      <c r="E1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5291</v>
      </c>
      <c s="41">
        <f>Rekapitulace!C87</f>
      </c>
      <c s="20" t="s">
        <v>0</v>
      </c>
      <c t="s">
        <v>23</v>
      </c>
      <c t="s">
        <v>28</v>
      </c>
    </row>
    <row r="4" spans="1:16" ht="32" customHeight="1">
      <c r="A4" s="24" t="s">
        <v>20</v>
      </c>
      <c s="25" t="s">
        <v>29</v>
      </c>
      <c s="27" t="s">
        <v>5291</v>
      </c>
      <c r="E4" s="26" t="s">
        <v>5292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5295</v>
      </c>
      <c r="E8" s="30" t="s">
        <v>5294</v>
      </c>
      <c r="J8" s="29">
        <f>0+J9+J14+J59+J80+J93+J114</f>
      </c>
      <c s="29">
        <f>0+K9+K14+K59+K80+K93+K114</f>
      </c>
      <c s="29">
        <f>0+L9+L14+L59+L80+L93+L114</f>
      </c>
      <c s="29">
        <f>0+M9+M14+M59+M80+M93+M114</f>
      </c>
    </row>
    <row r="9" spans="1:13" ht="12.75">
      <c r="A9" t="s">
        <v>47</v>
      </c>
      <c r="C9" s="31" t="s">
        <v>28</v>
      </c>
      <c r="E9" s="33" t="s">
        <v>3283</v>
      </c>
      <c r="J9" s="32">
        <f>0</f>
      </c>
      <c s="32">
        <f>0</f>
      </c>
      <c s="32">
        <f>0+L10</f>
      </c>
      <c s="32">
        <f>0+M10</f>
      </c>
    </row>
    <row r="10" spans="1:16" ht="12.75">
      <c r="A10" t="s">
        <v>50</v>
      </c>
      <c s="34" t="s">
        <v>51</v>
      </c>
      <c s="34" t="s">
        <v>5296</v>
      </c>
      <c s="35" t="s">
        <v>5</v>
      </c>
      <c s="6" t="s">
        <v>5297</v>
      </c>
      <c s="36" t="s">
        <v>75</v>
      </c>
      <c s="37">
        <v>4</v>
      </c>
      <c s="36">
        <v>0.0053</v>
      </c>
      <c s="36">
        <f>ROUND(G10*H10,6)</f>
      </c>
      <c r="L10" s="38">
        <v>0</v>
      </c>
      <c s="32">
        <f>ROUND(ROUND(L10,2)*ROUND(G10,3),2)</f>
      </c>
      <c s="36" t="s">
        <v>5298</v>
      </c>
      <c>
        <f>(M10*21)/100</f>
      </c>
      <c t="s">
        <v>28</v>
      </c>
    </row>
    <row r="11" spans="1:5" ht="12.75">
      <c r="A11" s="35" t="s">
        <v>56</v>
      </c>
      <c r="E11" s="39" t="s">
        <v>5299</v>
      </c>
    </row>
    <row r="12" spans="1:5" ht="12.75">
      <c r="A12" s="35" t="s">
        <v>57</v>
      </c>
      <c r="E12" s="40" t="s">
        <v>5300</v>
      </c>
    </row>
    <row r="13" spans="1:5" ht="12.75">
      <c r="A13" t="s">
        <v>58</v>
      </c>
      <c r="E13" s="39" t="s">
        <v>5</v>
      </c>
    </row>
    <row r="14" spans="1:13" ht="12.75">
      <c r="A14" t="s">
        <v>47</v>
      </c>
      <c r="C14" s="31" t="s">
        <v>5301</v>
      </c>
      <c r="E14" s="33" t="s">
        <v>5302</v>
      </c>
      <c r="J14" s="32">
        <f>0</f>
      </c>
      <c s="32">
        <f>0</f>
      </c>
      <c s="32">
        <f>0+L15+L19+L23+L27+L31+L35+L39+L43+L47+L51+L55</f>
      </c>
      <c s="32">
        <f>0+M15+M19+M23+M27+M31+M35+M39+M43+M47+M51+M55</f>
      </c>
    </row>
    <row r="15" spans="1:16" ht="12.75">
      <c r="A15" t="s">
        <v>50</v>
      </c>
      <c s="34" t="s">
        <v>28</v>
      </c>
      <c s="34" t="s">
        <v>5303</v>
      </c>
      <c s="35" t="s">
        <v>5</v>
      </c>
      <c s="6" t="s">
        <v>5304</v>
      </c>
      <c s="36" t="s">
        <v>63</v>
      </c>
      <c s="37">
        <v>1.33</v>
      </c>
      <c s="36">
        <v>0.55</v>
      </c>
      <c s="36">
        <f>ROUND(G15*H15,6)</f>
      </c>
      <c r="L15" s="38">
        <v>0</v>
      </c>
      <c s="32">
        <f>ROUND(ROUND(L15,2)*ROUND(G15,3),2)</f>
      </c>
      <c s="36" t="s">
        <v>5298</v>
      </c>
      <c>
        <f>(M15*21)/100</f>
      </c>
      <c t="s">
        <v>28</v>
      </c>
    </row>
    <row r="16" spans="1:5" ht="12.75">
      <c r="A16" s="35" t="s">
        <v>56</v>
      </c>
      <c r="E16" s="39" t="s">
        <v>5304</v>
      </c>
    </row>
    <row r="17" spans="1:5" ht="204">
      <c r="A17" s="35" t="s">
        <v>57</v>
      </c>
      <c r="E17" s="40" t="s">
        <v>5305</v>
      </c>
    </row>
    <row r="18" spans="1:5" ht="12.75">
      <c r="A18" t="s">
        <v>58</v>
      </c>
      <c r="E18" s="39" t="s">
        <v>5</v>
      </c>
    </row>
    <row r="19" spans="1:16" ht="12.75">
      <c r="A19" t="s">
        <v>50</v>
      </c>
      <c s="34" t="s">
        <v>26</v>
      </c>
      <c s="34" t="s">
        <v>5306</v>
      </c>
      <c s="35" t="s">
        <v>5</v>
      </c>
      <c s="6" t="s">
        <v>5307</v>
      </c>
      <c s="36" t="s">
        <v>68</v>
      </c>
      <c s="37">
        <v>22.686</v>
      </c>
      <c s="36">
        <v>0.00735</v>
      </c>
      <c s="36">
        <f>ROUND(G19*H19,6)</f>
      </c>
      <c r="L19" s="38">
        <v>0</v>
      </c>
      <c s="32">
        <f>ROUND(ROUND(L19,2)*ROUND(G19,3),2)</f>
      </c>
      <c s="36" t="s">
        <v>5298</v>
      </c>
      <c>
        <f>(M19*21)/100</f>
      </c>
      <c t="s">
        <v>28</v>
      </c>
    </row>
    <row r="20" spans="1:5" ht="12.75">
      <c r="A20" s="35" t="s">
        <v>56</v>
      </c>
      <c r="E20" s="39" t="s">
        <v>5307</v>
      </c>
    </row>
    <row r="21" spans="1:5" ht="25.5">
      <c r="A21" s="35" t="s">
        <v>57</v>
      </c>
      <c r="E21" s="40" t="s">
        <v>5308</v>
      </c>
    </row>
    <row r="22" spans="1:5" ht="12.75">
      <c r="A22" t="s">
        <v>58</v>
      </c>
      <c r="E22" s="39" t="s">
        <v>5</v>
      </c>
    </row>
    <row r="23" spans="1:16" ht="12.75">
      <c r="A23" t="s">
        <v>50</v>
      </c>
      <c s="34" t="s">
        <v>65</v>
      </c>
      <c s="34" t="s">
        <v>5309</v>
      </c>
      <c s="35" t="s">
        <v>5</v>
      </c>
      <c s="6" t="s">
        <v>5310</v>
      </c>
      <c s="36" t="s">
        <v>63</v>
      </c>
      <c s="37">
        <v>1.33</v>
      </c>
      <c s="36">
        <v>0</v>
      </c>
      <c s="36">
        <f>ROUND(G23*H23,6)</f>
      </c>
      <c r="L23" s="38">
        <v>0</v>
      </c>
      <c s="32">
        <f>ROUND(ROUND(L23,2)*ROUND(G23,3),2)</f>
      </c>
      <c s="36" t="s">
        <v>5298</v>
      </c>
      <c>
        <f>(M23*21)/100</f>
      </c>
      <c t="s">
        <v>28</v>
      </c>
    </row>
    <row r="24" spans="1:5" ht="12.75">
      <c r="A24" s="35" t="s">
        <v>56</v>
      </c>
      <c r="E24" s="39" t="s">
        <v>5311</v>
      </c>
    </row>
    <row r="25" spans="1:5" ht="12.75">
      <c r="A25" s="35" t="s">
        <v>57</v>
      </c>
      <c r="E25" s="40" t="s">
        <v>5312</v>
      </c>
    </row>
    <row r="26" spans="1:5" ht="12.75">
      <c r="A26" t="s">
        <v>58</v>
      </c>
      <c r="E26" s="39" t="s">
        <v>5</v>
      </c>
    </row>
    <row r="27" spans="1:16" ht="12.75">
      <c r="A27" t="s">
        <v>50</v>
      </c>
      <c s="34" t="s">
        <v>72</v>
      </c>
      <c s="34" t="s">
        <v>5313</v>
      </c>
      <c s="35" t="s">
        <v>5</v>
      </c>
      <c s="6" t="s">
        <v>5314</v>
      </c>
      <c s="36" t="s">
        <v>68</v>
      </c>
      <c s="37">
        <v>18.749</v>
      </c>
      <c s="36">
        <v>0</v>
      </c>
      <c s="36">
        <f>ROUND(G27*H27,6)</f>
      </c>
      <c r="L27" s="38">
        <v>0</v>
      </c>
      <c s="32">
        <f>ROUND(ROUND(L27,2)*ROUND(G27,3),2)</f>
      </c>
      <c s="36" t="s">
        <v>5298</v>
      </c>
      <c>
        <f>(M27*21)/100</f>
      </c>
      <c t="s">
        <v>28</v>
      </c>
    </row>
    <row r="28" spans="1:5" ht="12.75">
      <c r="A28" s="35" t="s">
        <v>56</v>
      </c>
      <c r="E28" s="39" t="s">
        <v>5315</v>
      </c>
    </row>
    <row r="29" spans="1:5" ht="12.75">
      <c r="A29" s="35" t="s">
        <v>57</v>
      </c>
      <c r="E29" s="40" t="s">
        <v>5316</v>
      </c>
    </row>
    <row r="30" spans="1:5" ht="12.75">
      <c r="A30" t="s">
        <v>58</v>
      </c>
      <c r="E30" s="39" t="s">
        <v>5</v>
      </c>
    </row>
    <row r="31" spans="1:16" ht="12.75">
      <c r="A31" t="s">
        <v>50</v>
      </c>
      <c s="34" t="s">
        <v>27</v>
      </c>
      <c s="34" t="s">
        <v>5317</v>
      </c>
      <c s="35" t="s">
        <v>5</v>
      </c>
      <c s="6" t="s">
        <v>5318</v>
      </c>
      <c s="36" t="s">
        <v>63</v>
      </c>
      <c s="37">
        <v>2.836</v>
      </c>
      <c s="36">
        <v>0.01266</v>
      </c>
      <c s="36">
        <f>ROUND(G31*H31,6)</f>
      </c>
      <c r="L31" s="38">
        <v>0</v>
      </c>
      <c s="32">
        <f>ROUND(ROUND(L31,2)*ROUND(G31,3),2)</f>
      </c>
      <c s="36" t="s">
        <v>5298</v>
      </c>
      <c>
        <f>(M31*21)/100</f>
      </c>
      <c t="s">
        <v>28</v>
      </c>
    </row>
    <row r="32" spans="1:5" ht="12.75">
      <c r="A32" s="35" t="s">
        <v>56</v>
      </c>
      <c r="E32" s="39" t="s">
        <v>5319</v>
      </c>
    </row>
    <row r="33" spans="1:5" ht="12.75">
      <c r="A33" s="35" t="s">
        <v>57</v>
      </c>
      <c r="E33" s="40" t="s">
        <v>5320</v>
      </c>
    </row>
    <row r="34" spans="1:5" ht="12.75">
      <c r="A34" t="s">
        <v>58</v>
      </c>
      <c r="E34" s="39" t="s">
        <v>5</v>
      </c>
    </row>
    <row r="35" spans="1:16" ht="25.5">
      <c r="A35" t="s">
        <v>50</v>
      </c>
      <c s="34" t="s">
        <v>70</v>
      </c>
      <c s="34" t="s">
        <v>5321</v>
      </c>
      <c s="35" t="s">
        <v>5</v>
      </c>
      <c s="6" t="s">
        <v>5322</v>
      </c>
      <c s="36" t="s">
        <v>79</v>
      </c>
      <c s="37">
        <v>20.5</v>
      </c>
      <c s="36">
        <v>0</v>
      </c>
      <c s="36">
        <f>ROUND(G35*H35,6)</f>
      </c>
      <c r="L35" s="38">
        <v>0</v>
      </c>
      <c s="32">
        <f>ROUND(ROUND(L35,2)*ROUND(G35,3),2)</f>
      </c>
      <c s="36" t="s">
        <v>5298</v>
      </c>
      <c>
        <f>(M35*21)/100</f>
      </c>
      <c t="s">
        <v>28</v>
      </c>
    </row>
    <row r="36" spans="1:5" ht="38.25">
      <c r="A36" s="35" t="s">
        <v>56</v>
      </c>
      <c r="E36" s="39" t="s">
        <v>5323</v>
      </c>
    </row>
    <row r="37" spans="1:5" ht="63.75">
      <c r="A37" s="35" t="s">
        <v>57</v>
      </c>
      <c r="E37" s="40" t="s">
        <v>5324</v>
      </c>
    </row>
    <row r="38" spans="1:5" ht="12.75">
      <c r="A38" t="s">
        <v>58</v>
      </c>
      <c r="E38" s="39" t="s">
        <v>5</v>
      </c>
    </row>
    <row r="39" spans="1:16" ht="25.5">
      <c r="A39" t="s">
        <v>50</v>
      </c>
      <c s="34" t="s">
        <v>83</v>
      </c>
      <c s="34" t="s">
        <v>5325</v>
      </c>
      <c s="35" t="s">
        <v>5</v>
      </c>
      <c s="6" t="s">
        <v>5326</v>
      </c>
      <c s="36" t="s">
        <v>79</v>
      </c>
      <c s="37">
        <v>31.408</v>
      </c>
      <c s="36">
        <v>0</v>
      </c>
      <c s="36">
        <f>ROUND(G39*H39,6)</f>
      </c>
      <c r="L39" s="38">
        <v>0</v>
      </c>
      <c s="32">
        <f>ROUND(ROUND(L39,2)*ROUND(G39,3),2)</f>
      </c>
      <c s="36" t="s">
        <v>5298</v>
      </c>
      <c>
        <f>(M39*21)/100</f>
      </c>
      <c t="s">
        <v>28</v>
      </c>
    </row>
    <row r="40" spans="1:5" ht="38.25">
      <c r="A40" s="35" t="s">
        <v>56</v>
      </c>
      <c r="E40" s="39" t="s">
        <v>5327</v>
      </c>
    </row>
    <row r="41" spans="1:5" ht="114.75">
      <c r="A41" s="35" t="s">
        <v>57</v>
      </c>
      <c r="E41" s="40" t="s">
        <v>5328</v>
      </c>
    </row>
    <row r="42" spans="1:5" ht="12.75">
      <c r="A42" t="s">
        <v>58</v>
      </c>
      <c r="E42" s="39" t="s">
        <v>5</v>
      </c>
    </row>
    <row r="43" spans="1:16" ht="25.5">
      <c r="A43" t="s">
        <v>50</v>
      </c>
      <c s="34" t="s">
        <v>87</v>
      </c>
      <c s="34" t="s">
        <v>5329</v>
      </c>
      <c s="35" t="s">
        <v>5</v>
      </c>
      <c s="6" t="s">
        <v>5330</v>
      </c>
      <c s="36" t="s">
        <v>79</v>
      </c>
      <c s="37">
        <v>12.6</v>
      </c>
      <c s="36">
        <v>0</v>
      </c>
      <c s="36">
        <f>ROUND(G43*H43,6)</f>
      </c>
      <c r="L43" s="38">
        <v>0</v>
      </c>
      <c s="32">
        <f>ROUND(ROUND(L43,2)*ROUND(G43,3),2)</f>
      </c>
      <c s="36" t="s">
        <v>5298</v>
      </c>
      <c>
        <f>(M43*21)/100</f>
      </c>
      <c t="s">
        <v>28</v>
      </c>
    </row>
    <row r="44" spans="1:5" ht="38.25">
      <c r="A44" s="35" t="s">
        <v>56</v>
      </c>
      <c r="E44" s="39" t="s">
        <v>5331</v>
      </c>
    </row>
    <row r="45" spans="1:5" ht="38.25">
      <c r="A45" s="35" t="s">
        <v>57</v>
      </c>
      <c r="E45" s="40" t="s">
        <v>5332</v>
      </c>
    </row>
    <row r="46" spans="1:5" ht="12.75">
      <c r="A46" t="s">
        <v>58</v>
      </c>
      <c r="E46" s="39" t="s">
        <v>5</v>
      </c>
    </row>
    <row r="47" spans="1:16" ht="25.5">
      <c r="A47" t="s">
        <v>50</v>
      </c>
      <c s="34" t="s">
        <v>91</v>
      </c>
      <c s="34" t="s">
        <v>5333</v>
      </c>
      <c s="35" t="s">
        <v>5</v>
      </c>
      <c s="6" t="s">
        <v>5334</v>
      </c>
      <c s="36" t="s">
        <v>68</v>
      </c>
      <c s="37">
        <v>20.625</v>
      </c>
      <c s="36">
        <v>0.00796</v>
      </c>
      <c s="36">
        <f>ROUND(G47*H47,6)</f>
      </c>
      <c r="L47" s="38">
        <v>0</v>
      </c>
      <c s="32">
        <f>ROUND(ROUND(L47,2)*ROUND(G47,3),2)</f>
      </c>
      <c s="36" t="s">
        <v>5298</v>
      </c>
      <c>
        <f>(M47*21)/100</f>
      </c>
      <c t="s">
        <v>28</v>
      </c>
    </row>
    <row r="48" spans="1:5" ht="38.25">
      <c r="A48" s="35" t="s">
        <v>56</v>
      </c>
      <c r="E48" s="39" t="s">
        <v>5335</v>
      </c>
    </row>
    <row r="49" spans="1:5" ht="25.5">
      <c r="A49" s="35" t="s">
        <v>57</v>
      </c>
      <c r="E49" s="40" t="s">
        <v>5336</v>
      </c>
    </row>
    <row r="50" spans="1:5" ht="12.75">
      <c r="A50" t="s">
        <v>58</v>
      </c>
      <c r="E50" s="39" t="s">
        <v>5</v>
      </c>
    </row>
    <row r="51" spans="1:16" ht="12.75">
      <c r="A51" t="s">
        <v>50</v>
      </c>
      <c s="34" t="s">
        <v>95</v>
      </c>
      <c s="34" t="s">
        <v>5337</v>
      </c>
      <c s="35" t="s">
        <v>5</v>
      </c>
      <c s="6" t="s">
        <v>5338</v>
      </c>
      <c s="36" t="s">
        <v>63</v>
      </c>
      <c s="37">
        <v>3.805</v>
      </c>
      <c s="36">
        <v>0.02337</v>
      </c>
      <c s="36">
        <f>ROUND(G51*H51,6)</f>
      </c>
      <c r="L51" s="38">
        <v>0</v>
      </c>
      <c s="32">
        <f>ROUND(ROUND(L51,2)*ROUND(G51,3),2)</f>
      </c>
      <c s="36" t="s">
        <v>5298</v>
      </c>
      <c>
        <f>(M51*21)/100</f>
      </c>
      <c t="s">
        <v>28</v>
      </c>
    </row>
    <row r="52" spans="1:5" ht="25.5">
      <c r="A52" s="35" t="s">
        <v>56</v>
      </c>
      <c r="E52" s="39" t="s">
        <v>5339</v>
      </c>
    </row>
    <row r="53" spans="1:5" ht="12.75">
      <c r="A53" s="35" t="s">
        <v>57</v>
      </c>
      <c r="E53" s="40" t="s">
        <v>5340</v>
      </c>
    </row>
    <row r="54" spans="1:5" ht="12.75">
      <c r="A54" t="s">
        <v>58</v>
      </c>
      <c r="E54" s="39" t="s">
        <v>5</v>
      </c>
    </row>
    <row r="55" spans="1:16" ht="12.75">
      <c r="A55" t="s">
        <v>50</v>
      </c>
      <c s="34" t="s">
        <v>99</v>
      </c>
      <c s="34" t="s">
        <v>5341</v>
      </c>
      <c s="35" t="s">
        <v>5</v>
      </c>
      <c s="6" t="s">
        <v>5342</v>
      </c>
      <c s="36" t="s">
        <v>557</v>
      </c>
      <c s="37">
        <v>1.187</v>
      </c>
      <c s="36">
        <v>0</v>
      </c>
      <c s="36">
        <f>ROUND(G55*H55,6)</f>
      </c>
      <c r="L55" s="38">
        <v>0</v>
      </c>
      <c s="32">
        <f>ROUND(ROUND(L55,2)*ROUND(G55,3),2)</f>
      </c>
      <c s="36" t="s">
        <v>5298</v>
      </c>
      <c>
        <f>(M55*21)/100</f>
      </c>
      <c t="s">
        <v>28</v>
      </c>
    </row>
    <row r="56" spans="1:5" ht="25.5">
      <c r="A56" s="35" t="s">
        <v>56</v>
      </c>
      <c r="E56" s="39" t="s">
        <v>5343</v>
      </c>
    </row>
    <row r="57" spans="1:5" ht="12.75">
      <c r="A57" s="35" t="s">
        <v>57</v>
      </c>
      <c r="E57" s="40" t="s">
        <v>5</v>
      </c>
    </row>
    <row r="58" spans="1:5" ht="12.75">
      <c r="A58" t="s">
        <v>58</v>
      </c>
      <c r="E58" s="39" t="s">
        <v>5</v>
      </c>
    </row>
    <row r="59" spans="1:13" ht="12.75">
      <c r="A59" t="s">
        <v>47</v>
      </c>
      <c r="C59" s="31" t="s">
        <v>5344</v>
      </c>
      <c r="E59" s="33" t="s">
        <v>5345</v>
      </c>
      <c r="J59" s="32">
        <f>0</f>
      </c>
      <c s="32">
        <f>0</f>
      </c>
      <c s="32">
        <f>0+L60+L64+L68+L72+L76</f>
      </c>
      <c s="32">
        <f>0+M60+M64+M68+M72+M76</f>
      </c>
    </row>
    <row r="60" spans="1:16" ht="25.5">
      <c r="A60" t="s">
        <v>50</v>
      </c>
      <c s="34" t="s">
        <v>103</v>
      </c>
      <c s="34" t="s">
        <v>5346</v>
      </c>
      <c s="35" t="s">
        <v>5</v>
      </c>
      <c s="6" t="s">
        <v>5347</v>
      </c>
      <c s="36" t="s">
        <v>68</v>
      </c>
      <c s="37">
        <v>14.62</v>
      </c>
      <c s="36">
        <v>0.00661</v>
      </c>
      <c s="36">
        <f>ROUND(G60*H60,6)</f>
      </c>
      <c r="L60" s="38">
        <v>0</v>
      </c>
      <c s="32">
        <f>ROUND(ROUND(L60,2)*ROUND(G60,3),2)</f>
      </c>
      <c s="36" t="s">
        <v>5298</v>
      </c>
      <c>
        <f>(M60*21)/100</f>
      </c>
      <c t="s">
        <v>28</v>
      </c>
    </row>
    <row r="61" spans="1:5" ht="38.25">
      <c r="A61" s="35" t="s">
        <v>56</v>
      </c>
      <c r="E61" s="39" t="s">
        <v>5348</v>
      </c>
    </row>
    <row r="62" spans="1:5" ht="12.75">
      <c r="A62" s="35" t="s">
        <v>57</v>
      </c>
      <c r="E62" s="40" t="s">
        <v>5349</v>
      </c>
    </row>
    <row r="63" spans="1:5" ht="12.75">
      <c r="A63" t="s">
        <v>58</v>
      </c>
      <c r="E63" s="39" t="s">
        <v>5</v>
      </c>
    </row>
    <row r="64" spans="1:16" ht="12.75">
      <c r="A64" t="s">
        <v>50</v>
      </c>
      <c s="34" t="s">
        <v>107</v>
      </c>
      <c s="34" t="s">
        <v>5350</v>
      </c>
      <c s="35" t="s">
        <v>5</v>
      </c>
      <c s="6" t="s">
        <v>5351</v>
      </c>
      <c s="36" t="s">
        <v>79</v>
      </c>
      <c s="37">
        <v>4.3</v>
      </c>
      <c s="36">
        <v>0.00169</v>
      </c>
      <c s="36">
        <f>ROUND(G64*H64,6)</f>
      </c>
      <c r="L64" s="38">
        <v>0</v>
      </c>
      <c s="32">
        <f>ROUND(ROUND(L64,2)*ROUND(G64,3),2)</f>
      </c>
      <c s="36" t="s">
        <v>5298</v>
      </c>
      <c>
        <f>(M64*21)/100</f>
      </c>
      <c t="s">
        <v>28</v>
      </c>
    </row>
    <row r="65" spans="1:5" ht="25.5">
      <c r="A65" s="35" t="s">
        <v>56</v>
      </c>
      <c r="E65" s="39" t="s">
        <v>5352</v>
      </c>
    </row>
    <row r="66" spans="1:5" ht="12.75">
      <c r="A66" s="35" t="s">
        <v>57</v>
      </c>
      <c r="E66" s="40" t="s">
        <v>5353</v>
      </c>
    </row>
    <row r="67" spans="1:5" ht="12.75">
      <c r="A67" t="s">
        <v>58</v>
      </c>
      <c r="E67" s="39" t="s">
        <v>5</v>
      </c>
    </row>
    <row r="68" spans="1:16" ht="25.5">
      <c r="A68" t="s">
        <v>50</v>
      </c>
      <c s="34" t="s">
        <v>112</v>
      </c>
      <c s="34" t="s">
        <v>5354</v>
      </c>
      <c s="35" t="s">
        <v>5</v>
      </c>
      <c s="6" t="s">
        <v>5355</v>
      </c>
      <c s="36" t="s">
        <v>75</v>
      </c>
      <c s="37">
        <v>1</v>
      </c>
      <c s="36">
        <v>0.00036</v>
      </c>
      <c s="36">
        <f>ROUND(G68*H68,6)</f>
      </c>
      <c r="L68" s="38">
        <v>0</v>
      </c>
      <c s="32">
        <f>ROUND(ROUND(L68,2)*ROUND(G68,3),2)</f>
      </c>
      <c s="36" t="s">
        <v>5298</v>
      </c>
      <c>
        <f>(M68*21)/100</f>
      </c>
      <c t="s">
        <v>28</v>
      </c>
    </row>
    <row r="69" spans="1:5" ht="25.5">
      <c r="A69" s="35" t="s">
        <v>56</v>
      </c>
      <c r="E69" s="39" t="s">
        <v>5356</v>
      </c>
    </row>
    <row r="70" spans="1:5" ht="12.75">
      <c r="A70" s="35" t="s">
        <v>57</v>
      </c>
      <c r="E70" s="40" t="s">
        <v>4407</v>
      </c>
    </row>
    <row r="71" spans="1:5" ht="12.75">
      <c r="A71" t="s">
        <v>58</v>
      </c>
      <c r="E71" s="39" t="s">
        <v>5</v>
      </c>
    </row>
    <row r="72" spans="1:16" ht="25.5">
      <c r="A72" t="s">
        <v>50</v>
      </c>
      <c s="34" t="s">
        <v>116</v>
      </c>
      <c s="34" t="s">
        <v>5357</v>
      </c>
      <c s="35" t="s">
        <v>5</v>
      </c>
      <c s="6" t="s">
        <v>5358</v>
      </c>
      <c s="36" t="s">
        <v>79</v>
      </c>
      <c s="37">
        <v>3.2</v>
      </c>
      <c s="36">
        <v>0.00217</v>
      </c>
      <c s="36">
        <f>ROUND(G72*H72,6)</f>
      </c>
      <c r="L72" s="38">
        <v>0</v>
      </c>
      <c s="32">
        <f>ROUND(ROUND(L72,2)*ROUND(G72,3),2)</f>
      </c>
      <c s="36" t="s">
        <v>5298</v>
      </c>
      <c>
        <f>(M72*21)/100</f>
      </c>
      <c t="s">
        <v>28</v>
      </c>
    </row>
    <row r="73" spans="1:5" ht="25.5">
      <c r="A73" s="35" t="s">
        <v>56</v>
      </c>
      <c r="E73" s="39" t="s">
        <v>5359</v>
      </c>
    </row>
    <row r="74" spans="1:5" ht="12.75">
      <c r="A74" s="35" t="s">
        <v>57</v>
      </c>
      <c r="E74" s="40" t="s">
        <v>5360</v>
      </c>
    </row>
    <row r="75" spans="1:5" ht="12.75">
      <c r="A75" t="s">
        <v>58</v>
      </c>
      <c r="E75" s="39" t="s">
        <v>5</v>
      </c>
    </row>
    <row r="76" spans="1:16" ht="12.75">
      <c r="A76" t="s">
        <v>50</v>
      </c>
      <c s="34" t="s">
        <v>119</v>
      </c>
      <c s="34" t="s">
        <v>5361</v>
      </c>
      <c s="35" t="s">
        <v>5</v>
      </c>
      <c s="6" t="s">
        <v>5362</v>
      </c>
      <c s="36" t="s">
        <v>557</v>
      </c>
      <c s="37">
        <v>0.111</v>
      </c>
      <c s="36">
        <v>0</v>
      </c>
      <c s="36">
        <f>ROUND(G76*H76,6)</f>
      </c>
      <c r="L76" s="38">
        <v>0</v>
      </c>
      <c s="32">
        <f>ROUND(ROUND(L76,2)*ROUND(G76,3),2)</f>
      </c>
      <c s="36" t="s">
        <v>5298</v>
      </c>
      <c>
        <f>(M76*21)/100</f>
      </c>
      <c t="s">
        <v>28</v>
      </c>
    </row>
    <row r="77" spans="1:5" ht="25.5">
      <c r="A77" s="35" t="s">
        <v>56</v>
      </c>
      <c r="E77" s="39" t="s">
        <v>5363</v>
      </c>
    </row>
    <row r="78" spans="1:5" ht="12.75">
      <c r="A78" s="35" t="s">
        <v>57</v>
      </c>
      <c r="E78" s="40" t="s">
        <v>5</v>
      </c>
    </row>
    <row r="79" spans="1:5" ht="12.75">
      <c r="A79" t="s">
        <v>58</v>
      </c>
      <c r="E79" s="39" t="s">
        <v>5</v>
      </c>
    </row>
    <row r="80" spans="1:13" ht="12.75">
      <c r="A80" t="s">
        <v>47</v>
      </c>
      <c r="C80" s="31" t="s">
        <v>5364</v>
      </c>
      <c r="E80" s="33" t="s">
        <v>5365</v>
      </c>
      <c r="J80" s="32">
        <f>0</f>
      </c>
      <c s="32">
        <f>0</f>
      </c>
      <c s="32">
        <f>0+L81+L85+L89</f>
      </c>
      <c s="32">
        <f>0+M81+M85+M89</f>
      </c>
    </row>
    <row r="81" spans="1:16" ht="12.75">
      <c r="A81" t="s">
        <v>50</v>
      </c>
      <c s="34" t="s">
        <v>122</v>
      </c>
      <c s="34" t="s">
        <v>5366</v>
      </c>
      <c s="35" t="s">
        <v>5</v>
      </c>
      <c s="6" t="s">
        <v>5367</v>
      </c>
      <c s="36" t="s">
        <v>68</v>
      </c>
      <c s="37">
        <v>91.677</v>
      </c>
      <c s="36">
        <v>0.00013</v>
      </c>
      <c s="36">
        <f>ROUND(G81*H81,6)</f>
      </c>
      <c r="L81" s="38">
        <v>0</v>
      </c>
      <c s="32">
        <f>ROUND(ROUND(L81,2)*ROUND(G81,3),2)</f>
      </c>
      <c s="36" t="s">
        <v>5298</v>
      </c>
      <c>
        <f>(M81*21)/100</f>
      </c>
      <c t="s">
        <v>28</v>
      </c>
    </row>
    <row r="82" spans="1:5" ht="12.75">
      <c r="A82" s="35" t="s">
        <v>56</v>
      </c>
      <c r="E82" s="39" t="s">
        <v>5368</v>
      </c>
    </row>
    <row r="83" spans="1:5" ht="242.25">
      <c r="A83" s="35" t="s">
        <v>57</v>
      </c>
      <c r="E83" s="40" t="s">
        <v>5369</v>
      </c>
    </row>
    <row r="84" spans="1:5" ht="12.75">
      <c r="A84" t="s">
        <v>58</v>
      </c>
      <c r="E84" s="39" t="s">
        <v>5</v>
      </c>
    </row>
    <row r="85" spans="1:16" ht="12.75">
      <c r="A85" t="s">
        <v>50</v>
      </c>
      <c s="34" t="s">
        <v>126</v>
      </c>
      <c s="34" t="s">
        <v>5370</v>
      </c>
      <c s="35" t="s">
        <v>5</v>
      </c>
      <c s="6" t="s">
        <v>5371</v>
      </c>
      <c s="36" t="s">
        <v>68</v>
      </c>
      <c s="37">
        <v>91.677</v>
      </c>
      <c s="36">
        <v>0.00014</v>
      </c>
      <c s="36">
        <f>ROUND(G85*H85,6)</f>
      </c>
      <c r="L85" s="38">
        <v>0</v>
      </c>
      <c s="32">
        <f>ROUND(ROUND(L85,2)*ROUND(G85,3),2)</f>
      </c>
      <c s="36" t="s">
        <v>5298</v>
      </c>
      <c>
        <f>(M85*21)/100</f>
      </c>
      <c t="s">
        <v>28</v>
      </c>
    </row>
    <row r="86" spans="1:5" ht="12.75">
      <c r="A86" s="35" t="s">
        <v>56</v>
      </c>
      <c r="E86" s="39" t="s">
        <v>5372</v>
      </c>
    </row>
    <row r="87" spans="1:5" ht="12.75">
      <c r="A87" s="35" t="s">
        <v>57</v>
      </c>
      <c r="E87" s="40" t="s">
        <v>5373</v>
      </c>
    </row>
    <row r="88" spans="1:5" ht="12.75">
      <c r="A88" t="s">
        <v>58</v>
      </c>
      <c r="E88" s="39" t="s">
        <v>5</v>
      </c>
    </row>
    <row r="89" spans="1:16" ht="12.75">
      <c r="A89" t="s">
        <v>50</v>
      </c>
      <c s="34" t="s">
        <v>129</v>
      </c>
      <c s="34" t="s">
        <v>5374</v>
      </c>
      <c s="35" t="s">
        <v>5</v>
      </c>
      <c s="6" t="s">
        <v>5375</v>
      </c>
      <c s="36" t="s">
        <v>68</v>
      </c>
      <c s="37">
        <v>91.677</v>
      </c>
      <c s="36">
        <v>0.00012</v>
      </c>
      <c s="36">
        <f>ROUND(G89*H89,6)</f>
      </c>
      <c r="L89" s="38">
        <v>0</v>
      </c>
      <c s="32">
        <f>ROUND(ROUND(L89,2)*ROUND(G89,3),2)</f>
      </c>
      <c s="36" t="s">
        <v>5298</v>
      </c>
      <c>
        <f>(M89*21)/100</f>
      </c>
      <c t="s">
        <v>28</v>
      </c>
    </row>
    <row r="90" spans="1:5" ht="12.75">
      <c r="A90" s="35" t="s">
        <v>56</v>
      </c>
      <c r="E90" s="39" t="s">
        <v>5376</v>
      </c>
    </row>
    <row r="91" spans="1:5" ht="12.75">
      <c r="A91" s="35" t="s">
        <v>57</v>
      </c>
      <c r="E91" s="40" t="s">
        <v>5373</v>
      </c>
    </row>
    <row r="92" spans="1:5" ht="12.75">
      <c r="A92" t="s">
        <v>58</v>
      </c>
      <c r="E92" s="39" t="s">
        <v>5</v>
      </c>
    </row>
    <row r="93" spans="1:13" ht="12.75">
      <c r="A93" t="s">
        <v>47</v>
      </c>
      <c r="C93" s="31" t="s">
        <v>87</v>
      </c>
      <c r="E93" s="33" t="s">
        <v>5377</v>
      </c>
      <c r="J93" s="32">
        <f>0</f>
      </c>
      <c s="32">
        <f>0</f>
      </c>
      <c s="32">
        <f>0+L94+L98+L102+L106+L110</f>
      </c>
      <c s="32">
        <f>0+M94+M98+M102+M106+M110</f>
      </c>
    </row>
    <row r="94" spans="1:16" ht="25.5">
      <c r="A94" t="s">
        <v>50</v>
      </c>
      <c s="34" t="s">
        <v>134</v>
      </c>
      <c s="34" t="s">
        <v>5378</v>
      </c>
      <c s="35" t="s">
        <v>5</v>
      </c>
      <c s="6" t="s">
        <v>5379</v>
      </c>
      <c s="36" t="s">
        <v>68</v>
      </c>
      <c s="37">
        <v>14.28</v>
      </c>
      <c s="36">
        <v>0.00013</v>
      </c>
      <c s="36">
        <f>ROUND(G94*H94,6)</f>
      </c>
      <c r="L94" s="38">
        <v>0</v>
      </c>
      <c s="32">
        <f>ROUND(ROUND(L94,2)*ROUND(G94,3),2)</f>
      </c>
      <c s="36" t="s">
        <v>5298</v>
      </c>
      <c>
        <f>(M94*21)/100</f>
      </c>
      <c t="s">
        <v>28</v>
      </c>
    </row>
    <row r="95" spans="1:5" ht="25.5">
      <c r="A95" s="35" t="s">
        <v>56</v>
      </c>
      <c r="E95" s="39" t="s">
        <v>5380</v>
      </c>
    </row>
    <row r="96" spans="1:5" ht="12.75">
      <c r="A96" s="35" t="s">
        <v>57</v>
      </c>
      <c r="E96" s="40" t="s">
        <v>5381</v>
      </c>
    </row>
    <row r="97" spans="1:5" ht="12.75">
      <c r="A97" t="s">
        <v>58</v>
      </c>
      <c r="E97" s="39" t="s">
        <v>5</v>
      </c>
    </row>
    <row r="98" spans="1:16" ht="12.75">
      <c r="A98" t="s">
        <v>50</v>
      </c>
      <c s="34" t="s">
        <v>137</v>
      </c>
      <c s="34" t="s">
        <v>5382</v>
      </c>
      <c s="35" t="s">
        <v>5</v>
      </c>
      <c s="6" t="s">
        <v>5383</v>
      </c>
      <c s="36" t="s">
        <v>68</v>
      </c>
      <c s="37">
        <v>19.62</v>
      </c>
      <c s="36">
        <v>0</v>
      </c>
      <c s="36">
        <f>ROUND(G98*H98,6)</f>
      </c>
      <c r="L98" s="38">
        <v>0</v>
      </c>
      <c s="32">
        <f>ROUND(ROUND(L98,2)*ROUND(G98,3),2)</f>
      </c>
      <c s="36" t="s">
        <v>5298</v>
      </c>
      <c>
        <f>(M98*21)/100</f>
      </c>
      <c t="s">
        <v>28</v>
      </c>
    </row>
    <row r="99" spans="1:5" ht="25.5">
      <c r="A99" s="35" t="s">
        <v>56</v>
      </c>
      <c r="E99" s="39" t="s">
        <v>5384</v>
      </c>
    </row>
    <row r="100" spans="1:5" ht="12.75">
      <c r="A100" s="35" t="s">
        <v>57</v>
      </c>
      <c r="E100" s="40" t="s">
        <v>5385</v>
      </c>
    </row>
    <row r="101" spans="1:5" ht="12.75">
      <c r="A101" t="s">
        <v>58</v>
      </c>
      <c r="E101" s="39" t="s">
        <v>5</v>
      </c>
    </row>
    <row r="102" spans="1:16" ht="12.75">
      <c r="A102" t="s">
        <v>50</v>
      </c>
      <c s="34" t="s">
        <v>140</v>
      </c>
      <c s="34" t="s">
        <v>5386</v>
      </c>
      <c s="35" t="s">
        <v>5</v>
      </c>
      <c s="6" t="s">
        <v>5387</v>
      </c>
      <c s="36" t="s">
        <v>75</v>
      </c>
      <c s="37">
        <v>1</v>
      </c>
      <c s="36">
        <v>0.07</v>
      </c>
      <c s="36">
        <f>ROUND(G102*H102,6)</f>
      </c>
      <c r="L102" s="38">
        <v>0</v>
      </c>
      <c s="32">
        <f>ROUND(ROUND(L102,2)*ROUND(G102,3),2)</f>
      </c>
      <c s="36" t="s">
        <v>55</v>
      </c>
      <c>
        <f>(M102*21)/100</f>
      </c>
      <c t="s">
        <v>28</v>
      </c>
    </row>
    <row r="103" spans="1:5" ht="12.75">
      <c r="A103" s="35" t="s">
        <v>56</v>
      </c>
      <c r="E103" s="39" t="s">
        <v>5388</v>
      </c>
    </row>
    <row r="104" spans="1:5" ht="12.75">
      <c r="A104" s="35" t="s">
        <v>57</v>
      </c>
      <c r="E104" s="40" t="s">
        <v>4407</v>
      </c>
    </row>
    <row r="105" spans="1:5" ht="12.75">
      <c r="A105" t="s">
        <v>58</v>
      </c>
      <c r="E105" s="39" t="s">
        <v>5</v>
      </c>
    </row>
    <row r="106" spans="1:16" ht="12.75">
      <c r="A106" t="s">
        <v>50</v>
      </c>
      <c s="34" t="s">
        <v>143</v>
      </c>
      <c s="34" t="s">
        <v>5389</v>
      </c>
      <c s="35" t="s">
        <v>5</v>
      </c>
      <c s="6" t="s">
        <v>5390</v>
      </c>
      <c s="36" t="s">
        <v>75</v>
      </c>
      <c s="37">
        <v>1</v>
      </c>
      <c s="36">
        <v>0.07</v>
      </c>
      <c s="36">
        <f>ROUND(G106*H106,6)</f>
      </c>
      <c r="L106" s="38">
        <v>0</v>
      </c>
      <c s="32">
        <f>ROUND(ROUND(L106,2)*ROUND(G106,3),2)</f>
      </c>
      <c s="36" t="s">
        <v>55</v>
      </c>
      <c>
        <f>(M106*21)/100</f>
      </c>
      <c t="s">
        <v>28</v>
      </c>
    </row>
    <row r="107" spans="1:5" ht="12.75">
      <c r="A107" s="35" t="s">
        <v>56</v>
      </c>
      <c r="E107" s="39" t="s">
        <v>5391</v>
      </c>
    </row>
    <row r="108" spans="1:5" ht="12.75">
      <c r="A108" s="35" t="s">
        <v>57</v>
      </c>
      <c r="E108" s="40" t="s">
        <v>4407</v>
      </c>
    </row>
    <row r="109" spans="1:5" ht="12.75">
      <c r="A109" t="s">
        <v>58</v>
      </c>
      <c r="E109" s="39" t="s">
        <v>5</v>
      </c>
    </row>
    <row r="110" spans="1:16" ht="12.75">
      <c r="A110" t="s">
        <v>50</v>
      </c>
      <c s="34" t="s">
        <v>147</v>
      </c>
      <c s="34" t="s">
        <v>5392</v>
      </c>
      <c s="35" t="s">
        <v>5</v>
      </c>
      <c s="6" t="s">
        <v>5393</v>
      </c>
      <c s="36" t="s">
        <v>75</v>
      </c>
      <c s="37">
        <v>1</v>
      </c>
      <c s="36">
        <v>0.07</v>
      </c>
      <c s="36">
        <f>ROUND(G110*H110,6)</f>
      </c>
      <c r="L110" s="38">
        <v>0</v>
      </c>
      <c s="32">
        <f>ROUND(ROUND(L110,2)*ROUND(G110,3),2)</f>
      </c>
      <c s="36" t="s">
        <v>55</v>
      </c>
      <c>
        <f>(M110*21)/100</f>
      </c>
      <c t="s">
        <v>28</v>
      </c>
    </row>
    <row r="111" spans="1:5" ht="12.75">
      <c r="A111" s="35" t="s">
        <v>56</v>
      </c>
      <c r="E111" s="39" t="s">
        <v>5394</v>
      </c>
    </row>
    <row r="112" spans="1:5" ht="12.75">
      <c r="A112" s="35" t="s">
        <v>57</v>
      </c>
      <c r="E112" s="40" t="s">
        <v>4407</v>
      </c>
    </row>
    <row r="113" spans="1:5" ht="12.75">
      <c r="A113" t="s">
        <v>58</v>
      </c>
      <c r="E113" s="39" t="s">
        <v>5</v>
      </c>
    </row>
    <row r="114" spans="1:13" ht="12.75">
      <c r="A114" t="s">
        <v>47</v>
      </c>
      <c r="C114" s="31" t="s">
        <v>5201</v>
      </c>
      <c r="E114" s="33" t="s">
        <v>5202</v>
      </c>
      <c r="J114" s="32">
        <f>0</f>
      </c>
      <c s="32">
        <f>0</f>
      </c>
      <c s="32">
        <f>0+L115</f>
      </c>
      <c s="32">
        <f>0+M115</f>
      </c>
    </row>
    <row r="115" spans="1:16" ht="12.75">
      <c r="A115" t="s">
        <v>50</v>
      </c>
      <c s="34" t="s">
        <v>151</v>
      </c>
      <c s="34" t="s">
        <v>5395</v>
      </c>
      <c s="35" t="s">
        <v>5</v>
      </c>
      <c s="6" t="s">
        <v>5396</v>
      </c>
      <c s="36" t="s">
        <v>557</v>
      </c>
      <c s="37">
        <v>0.023</v>
      </c>
      <c s="36">
        <v>0</v>
      </c>
      <c s="36">
        <f>ROUND(G115*H115,6)</f>
      </c>
      <c r="L115" s="38">
        <v>0</v>
      </c>
      <c s="32">
        <f>ROUND(ROUND(L115,2)*ROUND(G115,3),2)</f>
      </c>
      <c s="36" t="s">
        <v>5298</v>
      </c>
      <c>
        <f>(M115*21)/100</f>
      </c>
      <c t="s">
        <v>28</v>
      </c>
    </row>
    <row r="116" spans="1:5" ht="38.25">
      <c r="A116" s="35" t="s">
        <v>56</v>
      </c>
      <c r="E116" s="39" t="s">
        <v>5397</v>
      </c>
    </row>
    <row r="117" spans="1:5" ht="12.75">
      <c r="A117" s="35" t="s">
        <v>57</v>
      </c>
      <c r="E117" s="40" t="s">
        <v>5</v>
      </c>
    </row>
    <row r="118" spans="1:5" ht="12.75">
      <c r="A118" t="s">
        <v>58</v>
      </c>
      <c r="E1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9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5291</v>
      </c>
      <c s="41">
        <f>Rekapitulace!C87</f>
      </c>
      <c s="20" t="s">
        <v>0</v>
      </c>
      <c t="s">
        <v>23</v>
      </c>
      <c t="s">
        <v>28</v>
      </c>
    </row>
    <row r="4" spans="1:16" ht="32" customHeight="1">
      <c r="A4" s="24" t="s">
        <v>20</v>
      </c>
      <c s="25" t="s">
        <v>29</v>
      </c>
      <c s="27" t="s">
        <v>5291</v>
      </c>
      <c r="E4" s="26" t="s">
        <v>5292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COUNTIFS(L8:L930,"=0",A8:A930,"P")+COUNTIFS(L8:L930,"",A8:A930,"P")+SUM(Q8:Q930)</f>
      </c>
    </row>
    <row r="8" spans="1:13" ht="12.75">
      <c r="A8" t="s">
        <v>45</v>
      </c>
      <c r="C8" s="28" t="s">
        <v>5400</v>
      </c>
      <c r="E8" s="30" t="s">
        <v>5399</v>
      </c>
      <c r="J8" s="29">
        <f>0+J9+J18+J75+J80+J141+J178+J335+J380+J405+J410+J419+J464+J485+J526+J563+J604+J745+J790+J815+J844+J877+J886+J919+J924+J929</f>
      </c>
      <c s="29">
        <f>0+K9+K18+K75+K80+K141+K178+K335+K380+K405+K410+K419+K464+K485+K526+K563+K604+K745+K790+K815+K844+K877+K886+K919+K924+K929</f>
      </c>
      <c s="29">
        <f>0+L9+L18+L75+L80+L141+L178+L335+L380+L405+L410+L419+L464+L485+L526+L563+L604+L745+L790+L815+L844+L877+L886+L919+L924+L929</f>
      </c>
      <c s="29">
        <f>0+M9+M18+M75+M80+M141+M178+M335+M380+M405+M410+M419+M464+M485+M526+M563+M604+M745+M790+M815+M844+M877+M886+M919+M924+M929</f>
      </c>
    </row>
    <row r="9" spans="1:13" ht="12.75">
      <c r="A9" t="s">
        <v>47</v>
      </c>
      <c r="C9" s="31" t="s">
        <v>51</v>
      </c>
      <c r="E9" s="33" t="s">
        <v>60</v>
      </c>
      <c r="J9" s="32">
        <f>0</f>
      </c>
      <c s="32">
        <f>0</f>
      </c>
      <c s="32">
        <f>0+L10+L14</f>
      </c>
      <c s="32">
        <f>0+M10+M14</f>
      </c>
    </row>
    <row r="10" spans="1:16" ht="12.75">
      <c r="A10" t="s">
        <v>50</v>
      </c>
      <c s="34" t="s">
        <v>51</v>
      </c>
      <c s="34" t="s">
        <v>5247</v>
      </c>
      <c s="35" t="s">
        <v>5</v>
      </c>
      <c s="6" t="s">
        <v>5248</v>
      </c>
      <c s="36" t="s">
        <v>63</v>
      </c>
      <c s="37">
        <v>216.27</v>
      </c>
      <c s="36">
        <v>0</v>
      </c>
      <c s="36">
        <f>ROUND(G10*H10,6)</f>
      </c>
      <c r="L10" s="38">
        <v>0</v>
      </c>
      <c s="32">
        <f>ROUND(ROUND(L10,2)*ROUND(G10,3),2)</f>
      </c>
      <c s="36" t="s">
        <v>55</v>
      </c>
      <c>
        <f>(M10*21)/100</f>
      </c>
      <c t="s">
        <v>28</v>
      </c>
    </row>
    <row r="11" spans="1:5" ht="12.75">
      <c r="A11" s="35" t="s">
        <v>56</v>
      </c>
      <c r="E11" s="39" t="s">
        <v>5</v>
      </c>
    </row>
    <row r="12" spans="1:5" ht="38.25">
      <c r="A12" s="35" t="s">
        <v>57</v>
      </c>
      <c r="E12" s="40" t="s">
        <v>5401</v>
      </c>
    </row>
    <row r="13" spans="1:5" ht="12.75">
      <c r="A13" t="s">
        <v>58</v>
      </c>
      <c r="E13" s="39" t="s">
        <v>5</v>
      </c>
    </row>
    <row r="14" spans="1:16" ht="12.75">
      <c r="A14" t="s">
        <v>50</v>
      </c>
      <c s="34" t="s">
        <v>28</v>
      </c>
      <c s="34" t="s">
        <v>5402</v>
      </c>
      <c s="35" t="s">
        <v>5</v>
      </c>
      <c s="6" t="s">
        <v>5403</v>
      </c>
      <c s="36" t="s">
        <v>557</v>
      </c>
      <c s="37">
        <v>389.286</v>
      </c>
      <c s="36">
        <v>0</v>
      </c>
      <c s="36">
        <f>ROUND(G14*H14,6)</f>
      </c>
      <c r="L14" s="38">
        <v>0</v>
      </c>
      <c s="32">
        <f>ROUND(ROUND(L14,2)*ROUND(G14,3),2)</f>
      </c>
      <c s="36" t="s">
        <v>55</v>
      </c>
      <c>
        <f>(M14*21)/100</f>
      </c>
      <c t="s">
        <v>28</v>
      </c>
    </row>
    <row r="15" spans="1:5" ht="12.75">
      <c r="A15" s="35" t="s">
        <v>56</v>
      </c>
      <c r="E15" s="39" t="s">
        <v>5</v>
      </c>
    </row>
    <row r="16" spans="1:5" ht="25.5">
      <c r="A16" s="35" t="s">
        <v>57</v>
      </c>
      <c r="E16" s="40" t="s">
        <v>5404</v>
      </c>
    </row>
    <row r="17" spans="1:5" ht="12.75">
      <c r="A17" t="s">
        <v>58</v>
      </c>
      <c r="E17" s="39" t="s">
        <v>5</v>
      </c>
    </row>
    <row r="18" spans="1:13" ht="12.75">
      <c r="A18" t="s">
        <v>47</v>
      </c>
      <c r="C18" s="31" t="s">
        <v>28</v>
      </c>
      <c r="E18" s="33" t="s">
        <v>3283</v>
      </c>
      <c r="J18" s="32">
        <f>0</f>
      </c>
      <c s="32">
        <f>0</f>
      </c>
      <c s="32">
        <f>0+L19+L23+L27+L31+L35+L39+L43+L47+L51+L55+L59+L63+L67+L71</f>
      </c>
      <c s="32">
        <f>0+M19+M23+M27+M31+M35+M39+M43+M47+M51+M55+M59+M63+M67+M71</f>
      </c>
    </row>
    <row r="19" spans="1:16" ht="25.5">
      <c r="A19" t="s">
        <v>50</v>
      </c>
      <c s="34" t="s">
        <v>26</v>
      </c>
      <c s="34" t="s">
        <v>5405</v>
      </c>
      <c s="35" t="s">
        <v>5</v>
      </c>
      <c s="6" t="s">
        <v>5406</v>
      </c>
      <c s="36" t="s">
        <v>63</v>
      </c>
      <c s="37">
        <v>618.529</v>
      </c>
      <c s="36">
        <v>0</v>
      </c>
      <c s="36">
        <f>ROUND(G19*H19,6)</f>
      </c>
      <c r="L19" s="38">
        <v>0</v>
      </c>
      <c s="32">
        <f>ROUND(ROUND(L19,2)*ROUND(G19,3),2)</f>
      </c>
      <c s="36" t="s">
        <v>55</v>
      </c>
      <c>
        <f>(M19*21)/100</f>
      </c>
      <c t="s">
        <v>28</v>
      </c>
    </row>
    <row r="20" spans="1:5" ht="12.75">
      <c r="A20" s="35" t="s">
        <v>56</v>
      </c>
      <c r="E20" s="39" t="s">
        <v>5</v>
      </c>
    </row>
    <row r="21" spans="1:5" ht="63.75">
      <c r="A21" s="35" t="s">
        <v>57</v>
      </c>
      <c r="E21" s="40" t="s">
        <v>5407</v>
      </c>
    </row>
    <row r="22" spans="1:5" ht="12.75">
      <c r="A22" t="s">
        <v>58</v>
      </c>
      <c r="E22" s="39" t="s">
        <v>5</v>
      </c>
    </row>
    <row r="23" spans="1:16" ht="12.75">
      <c r="A23" t="s">
        <v>50</v>
      </c>
      <c s="34" t="s">
        <v>65</v>
      </c>
      <c s="34" t="s">
        <v>5256</v>
      </c>
      <c s="35" t="s">
        <v>5</v>
      </c>
      <c s="6" t="s">
        <v>5257</v>
      </c>
      <c s="36" t="s">
        <v>63</v>
      </c>
      <c s="37">
        <v>22.548</v>
      </c>
      <c s="36">
        <v>0</v>
      </c>
      <c s="36">
        <f>ROUND(G23*H23,6)</f>
      </c>
      <c r="L23" s="38">
        <v>0</v>
      </c>
      <c s="32">
        <f>ROUND(ROUND(L23,2)*ROUND(G23,3),2)</f>
      </c>
      <c s="36" t="s">
        <v>55</v>
      </c>
      <c>
        <f>(M23*21)/100</f>
      </c>
      <c t="s">
        <v>28</v>
      </c>
    </row>
    <row r="24" spans="1:5" ht="12.75">
      <c r="A24" s="35" t="s">
        <v>56</v>
      </c>
      <c r="E24" s="39" t="s">
        <v>5</v>
      </c>
    </row>
    <row r="25" spans="1:5" ht="216.75">
      <c r="A25" s="35" t="s">
        <v>57</v>
      </c>
      <c r="E25" s="40" t="s">
        <v>5408</v>
      </c>
    </row>
    <row r="26" spans="1:5" ht="12.75">
      <c r="A26" t="s">
        <v>58</v>
      </c>
      <c r="E26" s="39" t="s">
        <v>5</v>
      </c>
    </row>
    <row r="27" spans="1:16" ht="12.75">
      <c r="A27" t="s">
        <v>50</v>
      </c>
      <c s="34" t="s">
        <v>72</v>
      </c>
      <c s="34" t="s">
        <v>5409</v>
      </c>
      <c s="35" t="s">
        <v>5</v>
      </c>
      <c s="6" t="s">
        <v>5410</v>
      </c>
      <c s="36" t="s">
        <v>63</v>
      </c>
      <c s="37">
        <v>55.933</v>
      </c>
      <c s="36">
        <v>0</v>
      </c>
      <c s="36">
        <f>ROUND(G27*H27,6)</f>
      </c>
      <c r="L27" s="38">
        <v>0</v>
      </c>
      <c s="32">
        <f>ROUND(ROUND(L27,2)*ROUND(G27,3),2)</f>
      </c>
      <c s="36" t="s">
        <v>55</v>
      </c>
      <c>
        <f>(M27*21)/100</f>
      </c>
      <c t="s">
        <v>28</v>
      </c>
    </row>
    <row r="28" spans="1:5" ht="12.75">
      <c r="A28" s="35" t="s">
        <v>56</v>
      </c>
      <c r="E28" s="39" t="s">
        <v>5</v>
      </c>
    </row>
    <row r="29" spans="1:5" ht="76.5">
      <c r="A29" s="35" t="s">
        <v>57</v>
      </c>
      <c r="E29" s="40" t="s">
        <v>5411</v>
      </c>
    </row>
    <row r="30" spans="1:5" ht="12.75">
      <c r="A30" t="s">
        <v>58</v>
      </c>
      <c r="E30" s="39" t="s">
        <v>5</v>
      </c>
    </row>
    <row r="31" spans="1:16" ht="12.75">
      <c r="A31" t="s">
        <v>50</v>
      </c>
      <c s="34" t="s">
        <v>27</v>
      </c>
      <c s="34" t="s">
        <v>5412</v>
      </c>
      <c s="35" t="s">
        <v>5</v>
      </c>
      <c s="6" t="s">
        <v>5413</v>
      </c>
      <c s="36" t="s">
        <v>63</v>
      </c>
      <c s="37">
        <v>30.393</v>
      </c>
      <c s="36">
        <v>0</v>
      </c>
      <c s="36">
        <f>ROUND(G31*H31,6)</f>
      </c>
      <c r="L31" s="38">
        <v>0</v>
      </c>
      <c s="32">
        <f>ROUND(ROUND(L31,2)*ROUND(G31,3),2)</f>
      </c>
      <c s="36" t="s">
        <v>55</v>
      </c>
      <c>
        <f>(M31*21)/100</f>
      </c>
      <c t="s">
        <v>28</v>
      </c>
    </row>
    <row r="32" spans="1:5" ht="12.75">
      <c r="A32" s="35" t="s">
        <v>56</v>
      </c>
      <c r="E32" s="39" t="s">
        <v>5</v>
      </c>
    </row>
    <row r="33" spans="1:5" ht="63.75">
      <c r="A33" s="35" t="s">
        <v>57</v>
      </c>
      <c r="E33" s="40" t="s">
        <v>5414</v>
      </c>
    </row>
    <row r="34" spans="1:5" ht="12.75">
      <c r="A34" t="s">
        <v>58</v>
      </c>
      <c r="E34" s="39" t="s">
        <v>5</v>
      </c>
    </row>
    <row r="35" spans="1:16" ht="12.75">
      <c r="A35" t="s">
        <v>50</v>
      </c>
      <c s="34" t="s">
        <v>70</v>
      </c>
      <c s="34" t="s">
        <v>5415</v>
      </c>
      <c s="35" t="s">
        <v>5</v>
      </c>
      <c s="6" t="s">
        <v>5416</v>
      </c>
      <c s="36" t="s">
        <v>68</v>
      </c>
      <c s="37">
        <v>102.658</v>
      </c>
      <c s="36">
        <v>0</v>
      </c>
      <c s="36">
        <f>ROUND(G35*H35,6)</f>
      </c>
      <c r="L35" s="38">
        <v>0</v>
      </c>
      <c s="32">
        <f>ROUND(ROUND(L35,2)*ROUND(G35,3),2)</f>
      </c>
      <c s="36" t="s">
        <v>55</v>
      </c>
      <c>
        <f>(M35*21)/100</f>
      </c>
      <c t="s">
        <v>28</v>
      </c>
    </row>
    <row r="36" spans="1:5" ht="12.75">
      <c r="A36" s="35" t="s">
        <v>56</v>
      </c>
      <c r="E36" s="39" t="s">
        <v>5</v>
      </c>
    </row>
    <row r="37" spans="1:5" ht="280.5">
      <c r="A37" s="35" t="s">
        <v>57</v>
      </c>
      <c r="E37" s="40" t="s">
        <v>5417</v>
      </c>
    </row>
    <row r="38" spans="1:5" ht="12.75">
      <c r="A38" t="s">
        <v>58</v>
      </c>
      <c r="E38" s="39" t="s">
        <v>5</v>
      </c>
    </row>
    <row r="39" spans="1:16" ht="12.75">
      <c r="A39" t="s">
        <v>50</v>
      </c>
      <c s="34" t="s">
        <v>83</v>
      </c>
      <c s="34" t="s">
        <v>5418</v>
      </c>
      <c s="35" t="s">
        <v>5</v>
      </c>
      <c s="6" t="s">
        <v>5419</v>
      </c>
      <c s="36" t="s">
        <v>68</v>
      </c>
      <c s="37">
        <v>102.658</v>
      </c>
      <c s="36">
        <v>0</v>
      </c>
      <c s="36">
        <f>ROUND(G39*H39,6)</f>
      </c>
      <c r="L39" s="38">
        <v>0</v>
      </c>
      <c s="32">
        <f>ROUND(ROUND(L39,2)*ROUND(G39,3),2)</f>
      </c>
      <c s="36" t="s">
        <v>55</v>
      </c>
      <c>
        <f>(M39*21)/100</f>
      </c>
      <c t="s">
        <v>28</v>
      </c>
    </row>
    <row r="40" spans="1:5" ht="12.75">
      <c r="A40" s="35" t="s">
        <v>56</v>
      </c>
      <c r="E40" s="39" t="s">
        <v>5</v>
      </c>
    </row>
    <row r="41" spans="1:5" ht="12.75">
      <c r="A41" s="35" t="s">
        <v>57</v>
      </c>
      <c r="E41" s="40" t="s">
        <v>5</v>
      </c>
    </row>
    <row r="42" spans="1:5" ht="12.75">
      <c r="A42" t="s">
        <v>58</v>
      </c>
      <c r="E42" s="39" t="s">
        <v>5</v>
      </c>
    </row>
    <row r="43" spans="1:16" ht="12.75">
      <c r="A43" t="s">
        <v>50</v>
      </c>
      <c s="34" t="s">
        <v>87</v>
      </c>
      <c s="34" t="s">
        <v>5420</v>
      </c>
      <c s="35" t="s">
        <v>5</v>
      </c>
      <c s="6" t="s">
        <v>5421</v>
      </c>
      <c s="36" t="s">
        <v>557</v>
      </c>
      <c s="37">
        <v>4.581</v>
      </c>
      <c s="36">
        <v>0</v>
      </c>
      <c s="36">
        <f>ROUND(G43*H43,6)</f>
      </c>
      <c r="L43" s="38">
        <v>0</v>
      </c>
      <c s="32">
        <f>ROUND(ROUND(L43,2)*ROUND(G43,3),2)</f>
      </c>
      <c s="36" t="s">
        <v>55</v>
      </c>
      <c>
        <f>(M43*21)/100</f>
      </c>
      <c t="s">
        <v>28</v>
      </c>
    </row>
    <row r="44" spans="1:5" ht="12.75">
      <c r="A44" s="35" t="s">
        <v>56</v>
      </c>
      <c r="E44" s="39" t="s">
        <v>5</v>
      </c>
    </row>
    <row r="45" spans="1:5" ht="76.5">
      <c r="A45" s="35" t="s">
        <v>57</v>
      </c>
      <c r="E45" s="40" t="s">
        <v>5422</v>
      </c>
    </row>
    <row r="46" spans="1:5" ht="12.75">
      <c r="A46" t="s">
        <v>58</v>
      </c>
      <c r="E46" s="39" t="s">
        <v>5</v>
      </c>
    </row>
    <row r="47" spans="1:16" ht="12.75">
      <c r="A47" t="s">
        <v>50</v>
      </c>
      <c s="34" t="s">
        <v>91</v>
      </c>
      <c s="34" t="s">
        <v>5423</v>
      </c>
      <c s="35" t="s">
        <v>5</v>
      </c>
      <c s="6" t="s">
        <v>5424</v>
      </c>
      <c s="36" t="s">
        <v>63</v>
      </c>
      <c s="37">
        <v>32.436</v>
      </c>
      <c s="36">
        <v>0</v>
      </c>
      <c s="36">
        <f>ROUND(G47*H47,6)</f>
      </c>
      <c r="L47" s="38">
        <v>0</v>
      </c>
      <c s="32">
        <f>ROUND(ROUND(L47,2)*ROUND(G47,3),2)</f>
      </c>
      <c s="36" t="s">
        <v>55</v>
      </c>
      <c>
        <f>(M47*21)/100</f>
      </c>
      <c t="s">
        <v>28</v>
      </c>
    </row>
    <row r="48" spans="1:5" ht="12.75">
      <c r="A48" s="35" t="s">
        <v>56</v>
      </c>
      <c r="E48" s="39" t="s">
        <v>5</v>
      </c>
    </row>
    <row r="49" spans="1:5" ht="63.75">
      <c r="A49" s="35" t="s">
        <v>57</v>
      </c>
      <c r="E49" s="40" t="s">
        <v>5425</v>
      </c>
    </row>
    <row r="50" spans="1:5" ht="12.75">
      <c r="A50" t="s">
        <v>58</v>
      </c>
      <c r="E50" s="39" t="s">
        <v>5</v>
      </c>
    </row>
    <row r="51" spans="1:16" ht="12.75">
      <c r="A51" t="s">
        <v>50</v>
      </c>
      <c s="34" t="s">
        <v>95</v>
      </c>
      <c s="34" t="s">
        <v>5426</v>
      </c>
      <c s="35" t="s">
        <v>5</v>
      </c>
      <c s="6" t="s">
        <v>5427</v>
      </c>
      <c s="36" t="s">
        <v>63</v>
      </c>
      <c s="37">
        <v>57.067</v>
      </c>
      <c s="36">
        <v>0</v>
      </c>
      <c s="36">
        <f>ROUND(G51*H51,6)</f>
      </c>
      <c r="L51" s="38">
        <v>0</v>
      </c>
      <c s="32">
        <f>ROUND(ROUND(L51,2)*ROUND(G51,3),2)</f>
      </c>
      <c s="36" t="s">
        <v>55</v>
      </c>
      <c>
        <f>(M51*21)/100</f>
      </c>
      <c t="s">
        <v>28</v>
      </c>
    </row>
    <row r="52" spans="1:5" ht="12.75">
      <c r="A52" s="35" t="s">
        <v>56</v>
      </c>
      <c r="E52" s="39" t="s">
        <v>5</v>
      </c>
    </row>
    <row r="53" spans="1:5" ht="178.5">
      <c r="A53" s="35" t="s">
        <v>57</v>
      </c>
      <c r="E53" s="40" t="s">
        <v>5428</v>
      </c>
    </row>
    <row r="54" spans="1:5" ht="12.75">
      <c r="A54" t="s">
        <v>58</v>
      </c>
      <c r="E54" s="39" t="s">
        <v>5</v>
      </c>
    </row>
    <row r="55" spans="1:16" ht="12.75">
      <c r="A55" t="s">
        <v>50</v>
      </c>
      <c s="34" t="s">
        <v>99</v>
      </c>
      <c s="34" t="s">
        <v>5429</v>
      </c>
      <c s="35" t="s">
        <v>5</v>
      </c>
      <c s="6" t="s">
        <v>5430</v>
      </c>
      <c s="36" t="s">
        <v>68</v>
      </c>
      <c s="37">
        <v>177.16</v>
      </c>
      <c s="36">
        <v>0</v>
      </c>
      <c s="36">
        <f>ROUND(G55*H55,6)</f>
      </c>
      <c r="L55" s="38">
        <v>0</v>
      </c>
      <c s="32">
        <f>ROUND(ROUND(L55,2)*ROUND(G55,3),2)</f>
      </c>
      <c s="36" t="s">
        <v>55</v>
      </c>
      <c>
        <f>(M55*21)/100</f>
      </c>
      <c t="s">
        <v>28</v>
      </c>
    </row>
    <row r="56" spans="1:5" ht="12.75">
      <c r="A56" s="35" t="s">
        <v>56</v>
      </c>
      <c r="E56" s="39" t="s">
        <v>5</v>
      </c>
    </row>
    <row r="57" spans="1:5" ht="204">
      <c r="A57" s="35" t="s">
        <v>57</v>
      </c>
      <c r="E57" s="40" t="s">
        <v>5431</v>
      </c>
    </row>
    <row r="58" spans="1:5" ht="12.75">
      <c r="A58" t="s">
        <v>58</v>
      </c>
      <c r="E58" s="39" t="s">
        <v>5</v>
      </c>
    </row>
    <row r="59" spans="1:16" ht="12.75">
      <c r="A59" t="s">
        <v>50</v>
      </c>
      <c s="34" t="s">
        <v>103</v>
      </c>
      <c s="34" t="s">
        <v>5432</v>
      </c>
      <c s="35" t="s">
        <v>5</v>
      </c>
      <c s="6" t="s">
        <v>5433</v>
      </c>
      <c s="36" t="s">
        <v>68</v>
      </c>
      <c s="37">
        <v>177.16</v>
      </c>
      <c s="36">
        <v>0</v>
      </c>
      <c s="36">
        <f>ROUND(G59*H59,6)</f>
      </c>
      <c r="L59" s="38">
        <v>0</v>
      </c>
      <c s="32">
        <f>ROUND(ROUND(L59,2)*ROUND(G59,3),2)</f>
      </c>
      <c s="36" t="s">
        <v>55</v>
      </c>
      <c>
        <f>(M59*21)/100</f>
      </c>
      <c t="s">
        <v>28</v>
      </c>
    </row>
    <row r="60" spans="1:5" ht="12.75">
      <c r="A60" s="35" t="s">
        <v>56</v>
      </c>
      <c r="E60" s="39" t="s">
        <v>5</v>
      </c>
    </row>
    <row r="61" spans="1:5" ht="12.75">
      <c r="A61" s="35" t="s">
        <v>57</v>
      </c>
      <c r="E61" s="40" t="s">
        <v>5</v>
      </c>
    </row>
    <row r="62" spans="1:5" ht="12.75">
      <c r="A62" t="s">
        <v>58</v>
      </c>
      <c r="E62" s="39" t="s">
        <v>5</v>
      </c>
    </row>
    <row r="63" spans="1:16" ht="25.5">
      <c r="A63" t="s">
        <v>50</v>
      </c>
      <c s="34" t="s">
        <v>107</v>
      </c>
      <c s="34" t="s">
        <v>5434</v>
      </c>
      <c s="35" t="s">
        <v>5</v>
      </c>
      <c s="6" t="s">
        <v>5435</v>
      </c>
      <c s="36" t="s">
        <v>68</v>
      </c>
      <c s="37">
        <v>22.42</v>
      </c>
      <c s="36">
        <v>0</v>
      </c>
      <c s="36">
        <f>ROUND(G63*H63,6)</f>
      </c>
      <c r="L63" s="38">
        <v>0</v>
      </c>
      <c s="32">
        <f>ROUND(ROUND(L63,2)*ROUND(G63,3),2)</f>
      </c>
      <c s="36" t="s">
        <v>55</v>
      </c>
      <c>
        <f>(M63*21)/100</f>
      </c>
      <c t="s">
        <v>28</v>
      </c>
    </row>
    <row r="64" spans="1:5" ht="12.75">
      <c r="A64" s="35" t="s">
        <v>56</v>
      </c>
      <c r="E64" s="39" t="s">
        <v>5</v>
      </c>
    </row>
    <row r="65" spans="1:5" ht="76.5">
      <c r="A65" s="35" t="s">
        <v>57</v>
      </c>
      <c r="E65" s="40" t="s">
        <v>5436</v>
      </c>
    </row>
    <row r="66" spans="1:5" ht="12.75">
      <c r="A66" t="s">
        <v>58</v>
      </c>
      <c r="E66" s="39" t="s">
        <v>5</v>
      </c>
    </row>
    <row r="67" spans="1:16" ht="25.5">
      <c r="A67" t="s">
        <v>50</v>
      </c>
      <c s="34" t="s">
        <v>112</v>
      </c>
      <c s="34" t="s">
        <v>5437</v>
      </c>
      <c s="35" t="s">
        <v>5</v>
      </c>
      <c s="6" t="s">
        <v>5438</v>
      </c>
      <c s="36" t="s">
        <v>68</v>
      </c>
      <c s="37">
        <v>81.09</v>
      </c>
      <c s="36">
        <v>0</v>
      </c>
      <c s="36">
        <f>ROUND(G67*H67,6)</f>
      </c>
      <c r="L67" s="38">
        <v>0</v>
      </c>
      <c s="32">
        <f>ROUND(ROUND(L67,2)*ROUND(G67,3),2)</f>
      </c>
      <c s="36" t="s">
        <v>55</v>
      </c>
      <c>
        <f>(M67*21)/100</f>
      </c>
      <c t="s">
        <v>28</v>
      </c>
    </row>
    <row r="68" spans="1:5" ht="12.75">
      <c r="A68" s="35" t="s">
        <v>56</v>
      </c>
      <c r="E68" s="39" t="s">
        <v>5</v>
      </c>
    </row>
    <row r="69" spans="1:5" ht="63.75">
      <c r="A69" s="35" t="s">
        <v>57</v>
      </c>
      <c r="E69" s="40" t="s">
        <v>5439</v>
      </c>
    </row>
    <row r="70" spans="1:5" ht="12.75">
      <c r="A70" t="s">
        <v>58</v>
      </c>
      <c r="E70" s="39" t="s">
        <v>5</v>
      </c>
    </row>
    <row r="71" spans="1:16" ht="12.75">
      <c r="A71" t="s">
        <v>50</v>
      </c>
      <c s="34" t="s">
        <v>116</v>
      </c>
      <c s="34" t="s">
        <v>5440</v>
      </c>
      <c s="35" t="s">
        <v>5</v>
      </c>
      <c s="6" t="s">
        <v>5441</v>
      </c>
      <c s="36" t="s">
        <v>557</v>
      </c>
      <c s="37">
        <v>8.734</v>
      </c>
      <c s="36">
        <v>0</v>
      </c>
      <c s="36">
        <f>ROUND(G71*H71,6)</f>
      </c>
      <c r="L71" s="38">
        <v>0</v>
      </c>
      <c s="32">
        <f>ROUND(ROUND(L71,2)*ROUND(G71,3),2)</f>
      </c>
      <c s="36" t="s">
        <v>55</v>
      </c>
      <c>
        <f>(M71*21)/100</f>
      </c>
      <c t="s">
        <v>28</v>
      </c>
    </row>
    <row r="72" spans="1:5" ht="12.75">
      <c r="A72" s="35" t="s">
        <v>56</v>
      </c>
      <c r="E72" s="39" t="s">
        <v>5</v>
      </c>
    </row>
    <row r="73" spans="1:5" ht="89.25">
      <c r="A73" s="35" t="s">
        <v>57</v>
      </c>
      <c r="E73" s="40" t="s">
        <v>5442</v>
      </c>
    </row>
    <row r="74" spans="1:5" ht="12.75">
      <c r="A74" t="s">
        <v>58</v>
      </c>
      <c r="E74" s="39" t="s">
        <v>5</v>
      </c>
    </row>
    <row r="75" spans="1:13" ht="12.75">
      <c r="A75" t="s">
        <v>47</v>
      </c>
      <c r="C75" s="31" t="s">
        <v>5270</v>
      </c>
      <c r="E75" s="33" t="s">
        <v>5271</v>
      </c>
      <c r="J75" s="32">
        <f>0</f>
      </c>
      <c s="32">
        <f>0</f>
      </c>
      <c s="32">
        <f>0+L76</f>
      </c>
      <c s="32">
        <f>0+M76</f>
      </c>
    </row>
    <row r="76" spans="1:16" ht="12.75">
      <c r="A76" t="s">
        <v>50</v>
      </c>
      <c s="34" t="s">
        <v>119</v>
      </c>
      <c s="34" t="s">
        <v>5443</v>
      </c>
      <c s="35" t="s">
        <v>5</v>
      </c>
      <c s="6" t="s">
        <v>5444</v>
      </c>
      <c s="36" t="s">
        <v>68</v>
      </c>
      <c s="37">
        <v>38.43</v>
      </c>
      <c s="36">
        <v>0</v>
      </c>
      <c s="36">
        <f>ROUND(G76*H76,6)</f>
      </c>
      <c r="L76" s="38">
        <v>0</v>
      </c>
      <c s="32">
        <f>ROUND(ROUND(L76,2)*ROUND(G76,3),2)</f>
      </c>
      <c s="36" t="s">
        <v>55</v>
      </c>
      <c>
        <f>(M76*21)/100</f>
      </c>
      <c t="s">
        <v>28</v>
      </c>
    </row>
    <row r="77" spans="1:5" ht="12.75">
      <c r="A77" s="35" t="s">
        <v>56</v>
      </c>
      <c r="E77" s="39" t="s">
        <v>5</v>
      </c>
    </row>
    <row r="78" spans="1:5" ht="38.25">
      <c r="A78" s="35" t="s">
        <v>57</v>
      </c>
      <c r="E78" s="40" t="s">
        <v>5445</v>
      </c>
    </row>
    <row r="79" spans="1:5" ht="12.75">
      <c r="A79" t="s">
        <v>58</v>
      </c>
      <c r="E79" s="39" t="s">
        <v>5</v>
      </c>
    </row>
    <row r="80" spans="1:13" ht="12.75">
      <c r="A80" t="s">
        <v>47</v>
      </c>
      <c r="C80" s="31" t="s">
        <v>26</v>
      </c>
      <c r="E80" s="33" t="s">
        <v>5161</v>
      </c>
      <c r="J80" s="32">
        <f>0</f>
      </c>
      <c s="32">
        <f>0</f>
      </c>
      <c s="32">
        <f>0+L81+L85+L89+L93+L97+L101+L105+L109+L113+L117+L121+L125+L129+L133+L137</f>
      </c>
      <c s="32">
        <f>0+M81+M85+M89+M93+M97+M101+M105+M109+M113+M117+M121+M125+M129+M133+M137</f>
      </c>
    </row>
    <row r="81" spans="1:16" ht="12.75">
      <c r="A81" t="s">
        <v>50</v>
      </c>
      <c s="34" t="s">
        <v>122</v>
      </c>
      <c s="34" t="s">
        <v>5446</v>
      </c>
      <c s="35" t="s">
        <v>5</v>
      </c>
      <c s="6" t="s">
        <v>5447</v>
      </c>
      <c s="36" t="s">
        <v>68</v>
      </c>
      <c s="37">
        <v>118.43</v>
      </c>
      <c s="36">
        <v>0</v>
      </c>
      <c s="36">
        <f>ROUND(G81*H81,6)</f>
      </c>
      <c r="L81" s="38">
        <v>0</v>
      </c>
      <c s="32">
        <f>ROUND(ROUND(L81,2)*ROUND(G81,3),2)</f>
      </c>
      <c s="36" t="s">
        <v>55</v>
      </c>
      <c>
        <f>(M81*21)/100</f>
      </c>
      <c t="s">
        <v>28</v>
      </c>
    </row>
    <row r="82" spans="1:5" ht="12.75">
      <c r="A82" s="35" t="s">
        <v>56</v>
      </c>
      <c r="E82" s="39" t="s">
        <v>5</v>
      </c>
    </row>
    <row r="83" spans="1:5" ht="114.75">
      <c r="A83" s="35" t="s">
        <v>57</v>
      </c>
      <c r="E83" s="40" t="s">
        <v>5448</v>
      </c>
    </row>
    <row r="84" spans="1:5" ht="12.75">
      <c r="A84" t="s">
        <v>58</v>
      </c>
      <c r="E84" s="39" t="s">
        <v>5</v>
      </c>
    </row>
    <row r="85" spans="1:16" ht="25.5">
      <c r="A85" t="s">
        <v>50</v>
      </c>
      <c s="34" t="s">
        <v>126</v>
      </c>
      <c s="34" t="s">
        <v>5449</v>
      </c>
      <c s="35" t="s">
        <v>5</v>
      </c>
      <c s="6" t="s">
        <v>5450</v>
      </c>
      <c s="36" t="s">
        <v>68</v>
      </c>
      <c s="37">
        <v>40.05</v>
      </c>
      <c s="36">
        <v>0</v>
      </c>
      <c s="36">
        <f>ROUND(G85*H85,6)</f>
      </c>
      <c r="L85" s="38">
        <v>0</v>
      </c>
      <c s="32">
        <f>ROUND(ROUND(L85,2)*ROUND(G85,3),2)</f>
      </c>
      <c s="36" t="s">
        <v>55</v>
      </c>
      <c>
        <f>(M85*21)/100</f>
      </c>
      <c t="s">
        <v>28</v>
      </c>
    </row>
    <row r="86" spans="1:5" ht="12.75">
      <c r="A86" s="35" t="s">
        <v>56</v>
      </c>
      <c r="E86" s="39" t="s">
        <v>5</v>
      </c>
    </row>
    <row r="87" spans="1:5" ht="63.75">
      <c r="A87" s="35" t="s">
        <v>57</v>
      </c>
      <c r="E87" s="40" t="s">
        <v>5451</v>
      </c>
    </row>
    <row r="88" spans="1:5" ht="12.75">
      <c r="A88" t="s">
        <v>58</v>
      </c>
      <c r="E88" s="39" t="s">
        <v>5</v>
      </c>
    </row>
    <row r="89" spans="1:16" ht="12.75">
      <c r="A89" t="s">
        <v>50</v>
      </c>
      <c s="34" t="s">
        <v>129</v>
      </c>
      <c s="34" t="s">
        <v>5452</v>
      </c>
      <c s="35" t="s">
        <v>5</v>
      </c>
      <c s="6" t="s">
        <v>5453</v>
      </c>
      <c s="36" t="s">
        <v>68</v>
      </c>
      <c s="37">
        <v>235.725</v>
      </c>
      <c s="36">
        <v>0</v>
      </c>
      <c s="36">
        <f>ROUND(G89*H89,6)</f>
      </c>
      <c r="L89" s="38">
        <v>0</v>
      </c>
      <c s="32">
        <f>ROUND(ROUND(L89,2)*ROUND(G89,3),2)</f>
      </c>
      <c s="36" t="s">
        <v>55</v>
      </c>
      <c>
        <f>(M89*21)/100</f>
      </c>
      <c t="s">
        <v>28</v>
      </c>
    </row>
    <row r="90" spans="1:5" ht="12.75">
      <c r="A90" s="35" t="s">
        <v>56</v>
      </c>
      <c r="E90" s="39" t="s">
        <v>5</v>
      </c>
    </row>
    <row r="91" spans="1:5" ht="114.75">
      <c r="A91" s="35" t="s">
        <v>57</v>
      </c>
      <c r="E91" s="40" t="s">
        <v>5454</v>
      </c>
    </row>
    <row r="92" spans="1:5" ht="12.75">
      <c r="A92" t="s">
        <v>58</v>
      </c>
      <c r="E92" s="39" t="s">
        <v>5</v>
      </c>
    </row>
    <row r="93" spans="1:16" ht="12.75">
      <c r="A93" t="s">
        <v>50</v>
      </c>
      <c s="34" t="s">
        <v>134</v>
      </c>
      <c s="34" t="s">
        <v>5455</v>
      </c>
      <c s="35" t="s">
        <v>5</v>
      </c>
      <c s="6" t="s">
        <v>5456</v>
      </c>
      <c s="36" t="s">
        <v>75</v>
      </c>
      <c s="37">
        <v>8</v>
      </c>
      <c s="36">
        <v>0</v>
      </c>
      <c s="36">
        <f>ROUND(G93*H93,6)</f>
      </c>
      <c r="L93" s="38">
        <v>0</v>
      </c>
      <c s="32">
        <f>ROUND(ROUND(L93,2)*ROUND(G93,3),2)</f>
      </c>
      <c s="36" t="s">
        <v>55</v>
      </c>
      <c>
        <f>(M93*21)/100</f>
      </c>
      <c t="s">
        <v>28</v>
      </c>
    </row>
    <row r="94" spans="1:5" ht="12.75">
      <c r="A94" s="35" t="s">
        <v>56</v>
      </c>
      <c r="E94" s="39" t="s">
        <v>5</v>
      </c>
    </row>
    <row r="95" spans="1:5" ht="38.25">
      <c r="A95" s="35" t="s">
        <v>57</v>
      </c>
      <c r="E95" s="40" t="s">
        <v>5457</v>
      </c>
    </row>
    <row r="96" spans="1:5" ht="12.75">
      <c r="A96" t="s">
        <v>58</v>
      </c>
      <c r="E96" s="39" t="s">
        <v>5</v>
      </c>
    </row>
    <row r="97" spans="1:16" ht="12.75">
      <c r="A97" t="s">
        <v>50</v>
      </c>
      <c s="34" t="s">
        <v>137</v>
      </c>
      <c s="34" t="s">
        <v>5458</v>
      </c>
      <c s="35" t="s">
        <v>5</v>
      </c>
      <c s="6" t="s">
        <v>5459</v>
      </c>
      <c s="36" t="s">
        <v>75</v>
      </c>
      <c s="37">
        <v>6</v>
      </c>
      <c s="36">
        <v>0</v>
      </c>
      <c s="36">
        <f>ROUND(G97*H97,6)</f>
      </c>
      <c r="L97" s="38">
        <v>0</v>
      </c>
      <c s="32">
        <f>ROUND(ROUND(L97,2)*ROUND(G97,3),2)</f>
      </c>
      <c s="36" t="s">
        <v>55</v>
      </c>
      <c>
        <f>(M97*21)/100</f>
      </c>
      <c t="s">
        <v>28</v>
      </c>
    </row>
    <row r="98" spans="1:5" ht="12.75">
      <c r="A98" s="35" t="s">
        <v>56</v>
      </c>
      <c r="E98" s="39" t="s">
        <v>5</v>
      </c>
    </row>
    <row r="99" spans="1:5" ht="38.25">
      <c r="A99" s="35" t="s">
        <v>57</v>
      </c>
      <c r="E99" s="40" t="s">
        <v>5460</v>
      </c>
    </row>
    <row r="100" spans="1:5" ht="12.75">
      <c r="A100" t="s">
        <v>58</v>
      </c>
      <c r="E100" s="39" t="s">
        <v>5</v>
      </c>
    </row>
    <row r="101" spans="1:16" ht="12.75">
      <c r="A101" t="s">
        <v>50</v>
      </c>
      <c s="34" t="s">
        <v>140</v>
      </c>
      <c s="34" t="s">
        <v>5461</v>
      </c>
      <c s="35" t="s">
        <v>5</v>
      </c>
      <c s="6" t="s">
        <v>5462</v>
      </c>
      <c s="36" t="s">
        <v>75</v>
      </c>
      <c s="37">
        <v>28</v>
      </c>
      <c s="36">
        <v>0</v>
      </c>
      <c s="36">
        <f>ROUND(G101*H101,6)</f>
      </c>
      <c r="L101" s="38">
        <v>0</v>
      </c>
      <c s="32">
        <f>ROUND(ROUND(L101,2)*ROUND(G101,3),2)</f>
      </c>
      <c s="36" t="s">
        <v>55</v>
      </c>
      <c>
        <f>(M101*21)/100</f>
      </c>
      <c t="s">
        <v>28</v>
      </c>
    </row>
    <row r="102" spans="1:5" ht="12.75">
      <c r="A102" s="35" t="s">
        <v>56</v>
      </c>
      <c r="E102" s="39" t="s">
        <v>5</v>
      </c>
    </row>
    <row r="103" spans="1:5" ht="38.25">
      <c r="A103" s="35" t="s">
        <v>57</v>
      </c>
      <c r="E103" s="40" t="s">
        <v>5463</v>
      </c>
    </row>
    <row r="104" spans="1:5" ht="12.75">
      <c r="A104" t="s">
        <v>58</v>
      </c>
      <c r="E104" s="39" t="s">
        <v>5</v>
      </c>
    </row>
    <row r="105" spans="1:16" ht="12.75">
      <c r="A105" t="s">
        <v>50</v>
      </c>
      <c s="34" t="s">
        <v>143</v>
      </c>
      <c s="34" t="s">
        <v>5464</v>
      </c>
      <c s="35" t="s">
        <v>5</v>
      </c>
      <c s="6" t="s">
        <v>5465</v>
      </c>
      <c s="36" t="s">
        <v>75</v>
      </c>
      <c s="37">
        <v>5</v>
      </c>
      <c s="36">
        <v>0</v>
      </c>
      <c s="36">
        <f>ROUND(G105*H105,6)</f>
      </c>
      <c r="L105" s="38">
        <v>0</v>
      </c>
      <c s="32">
        <f>ROUND(ROUND(L105,2)*ROUND(G105,3),2)</f>
      </c>
      <c s="36" t="s">
        <v>55</v>
      </c>
      <c>
        <f>(M105*21)/100</f>
      </c>
      <c t="s">
        <v>28</v>
      </c>
    </row>
    <row r="106" spans="1:5" ht="12.75">
      <c r="A106" s="35" t="s">
        <v>56</v>
      </c>
      <c r="E106" s="39" t="s">
        <v>5</v>
      </c>
    </row>
    <row r="107" spans="1:5" ht="38.25">
      <c r="A107" s="35" t="s">
        <v>57</v>
      </c>
      <c r="E107" s="40" t="s">
        <v>5466</v>
      </c>
    </row>
    <row r="108" spans="1:5" ht="12.75">
      <c r="A108" t="s">
        <v>58</v>
      </c>
      <c r="E108" s="39" t="s">
        <v>5</v>
      </c>
    </row>
    <row r="109" spans="1:16" ht="12.75">
      <c r="A109" t="s">
        <v>50</v>
      </c>
      <c s="34" t="s">
        <v>147</v>
      </c>
      <c s="34" t="s">
        <v>5467</v>
      </c>
      <c s="35" t="s">
        <v>5</v>
      </c>
      <c s="6" t="s">
        <v>5468</v>
      </c>
      <c s="36" t="s">
        <v>75</v>
      </c>
      <c s="37">
        <v>10</v>
      </c>
      <c s="36">
        <v>0</v>
      </c>
      <c s="36">
        <f>ROUND(G109*H109,6)</f>
      </c>
      <c r="L109" s="38">
        <v>0</v>
      </c>
      <c s="32">
        <f>ROUND(ROUND(L109,2)*ROUND(G109,3),2)</f>
      </c>
      <c s="36" t="s">
        <v>55</v>
      </c>
      <c>
        <f>(M109*21)/100</f>
      </c>
      <c t="s">
        <v>28</v>
      </c>
    </row>
    <row r="110" spans="1:5" ht="12.75">
      <c r="A110" s="35" t="s">
        <v>56</v>
      </c>
      <c r="E110" s="39" t="s">
        <v>5</v>
      </c>
    </row>
    <row r="111" spans="1:5" ht="38.25">
      <c r="A111" s="35" t="s">
        <v>57</v>
      </c>
      <c r="E111" s="40" t="s">
        <v>5469</v>
      </c>
    </row>
    <row r="112" spans="1:5" ht="12.75">
      <c r="A112" t="s">
        <v>58</v>
      </c>
      <c r="E112" s="39" t="s">
        <v>5</v>
      </c>
    </row>
    <row r="113" spans="1:16" ht="12.75">
      <c r="A113" t="s">
        <v>50</v>
      </c>
      <c s="34" t="s">
        <v>151</v>
      </c>
      <c s="34" t="s">
        <v>5470</v>
      </c>
      <c s="35" t="s">
        <v>5</v>
      </c>
      <c s="6" t="s">
        <v>5471</v>
      </c>
      <c s="36" t="s">
        <v>75</v>
      </c>
      <c s="37">
        <v>10</v>
      </c>
      <c s="36">
        <v>0</v>
      </c>
      <c s="36">
        <f>ROUND(G113*H113,6)</f>
      </c>
      <c r="L113" s="38">
        <v>0</v>
      </c>
      <c s="32">
        <f>ROUND(ROUND(L113,2)*ROUND(G113,3),2)</f>
      </c>
      <c s="36" t="s">
        <v>55</v>
      </c>
      <c>
        <f>(M113*21)/100</f>
      </c>
      <c t="s">
        <v>28</v>
      </c>
    </row>
    <row r="114" spans="1:5" ht="12.75">
      <c r="A114" s="35" t="s">
        <v>56</v>
      </c>
      <c r="E114" s="39" t="s">
        <v>5</v>
      </c>
    </row>
    <row r="115" spans="1:5" ht="38.25">
      <c r="A115" s="35" t="s">
        <v>57</v>
      </c>
      <c r="E115" s="40" t="s">
        <v>5472</v>
      </c>
    </row>
    <row r="116" spans="1:5" ht="12.75">
      <c r="A116" t="s">
        <v>58</v>
      </c>
      <c r="E116" s="39" t="s">
        <v>5</v>
      </c>
    </row>
    <row r="117" spans="1:16" ht="12.75">
      <c r="A117" t="s">
        <v>50</v>
      </c>
      <c s="34" t="s">
        <v>155</v>
      </c>
      <c s="34" t="s">
        <v>5473</v>
      </c>
      <c s="35" t="s">
        <v>5</v>
      </c>
      <c s="6" t="s">
        <v>5474</v>
      </c>
      <c s="36" t="s">
        <v>79</v>
      </c>
      <c s="37">
        <v>26</v>
      </c>
      <c s="36">
        <v>0</v>
      </c>
      <c s="36">
        <f>ROUND(G117*H117,6)</f>
      </c>
      <c r="L117" s="38">
        <v>0</v>
      </c>
      <c s="32">
        <f>ROUND(ROUND(L117,2)*ROUND(G117,3),2)</f>
      </c>
      <c s="36" t="s">
        <v>55</v>
      </c>
      <c>
        <f>(M117*21)/100</f>
      </c>
      <c t="s">
        <v>28</v>
      </c>
    </row>
    <row r="118" spans="1:5" ht="12.75">
      <c r="A118" s="35" t="s">
        <v>56</v>
      </c>
      <c r="E118" s="39" t="s">
        <v>5</v>
      </c>
    </row>
    <row r="119" spans="1:5" ht="165.75">
      <c r="A119" s="35" t="s">
        <v>57</v>
      </c>
      <c r="E119" s="40" t="s">
        <v>5475</v>
      </c>
    </row>
    <row r="120" spans="1:5" ht="12.75">
      <c r="A120" t="s">
        <v>58</v>
      </c>
      <c r="E120" s="39" t="s">
        <v>5</v>
      </c>
    </row>
    <row r="121" spans="1:16" ht="12.75">
      <c r="A121" t="s">
        <v>50</v>
      </c>
      <c s="34" t="s">
        <v>158</v>
      </c>
      <c s="34" t="s">
        <v>5476</v>
      </c>
      <c s="35" t="s">
        <v>5</v>
      </c>
      <c s="6" t="s">
        <v>5477</v>
      </c>
      <c s="36" t="s">
        <v>68</v>
      </c>
      <c s="37">
        <v>214.403</v>
      </c>
      <c s="36">
        <v>0</v>
      </c>
      <c s="36">
        <f>ROUND(G121*H121,6)</f>
      </c>
      <c r="L121" s="38">
        <v>0</v>
      </c>
      <c s="32">
        <f>ROUND(ROUND(L121,2)*ROUND(G121,3),2)</f>
      </c>
      <c s="36" t="s">
        <v>55</v>
      </c>
      <c>
        <f>(M121*21)/100</f>
      </c>
      <c t="s">
        <v>28</v>
      </c>
    </row>
    <row r="122" spans="1:5" ht="12.75">
      <c r="A122" s="35" t="s">
        <v>56</v>
      </c>
      <c r="E122" s="39" t="s">
        <v>5</v>
      </c>
    </row>
    <row r="123" spans="1:5" ht="38.25">
      <c r="A123" s="35" t="s">
        <v>57</v>
      </c>
      <c r="E123" s="40" t="s">
        <v>5478</v>
      </c>
    </row>
    <row r="124" spans="1:5" ht="12.75">
      <c r="A124" t="s">
        <v>58</v>
      </c>
      <c r="E124" s="39" t="s">
        <v>5</v>
      </c>
    </row>
    <row r="125" spans="1:16" ht="12.75">
      <c r="A125" t="s">
        <v>50</v>
      </c>
      <c s="34" t="s">
        <v>162</v>
      </c>
      <c s="34" t="s">
        <v>5479</v>
      </c>
      <c s="35" t="s">
        <v>5</v>
      </c>
      <c s="6" t="s">
        <v>5480</v>
      </c>
      <c s="36" t="s">
        <v>79</v>
      </c>
      <c s="37">
        <v>65.97</v>
      </c>
      <c s="36">
        <v>0</v>
      </c>
      <c s="36">
        <f>ROUND(G125*H125,6)</f>
      </c>
      <c r="L125" s="38">
        <v>0</v>
      </c>
      <c s="32">
        <f>ROUND(ROUND(L125,2)*ROUND(G125,3),2)</f>
      </c>
      <c s="36" t="s">
        <v>55</v>
      </c>
      <c>
        <f>(M125*21)/100</f>
      </c>
      <c t="s">
        <v>28</v>
      </c>
    </row>
    <row r="126" spans="1:5" ht="12.75">
      <c r="A126" s="35" t="s">
        <v>56</v>
      </c>
      <c r="E126" s="39" t="s">
        <v>5</v>
      </c>
    </row>
    <row r="127" spans="1:5" ht="51">
      <c r="A127" s="35" t="s">
        <v>57</v>
      </c>
      <c r="E127" s="40" t="s">
        <v>5481</v>
      </c>
    </row>
    <row r="128" spans="1:5" ht="12.75">
      <c r="A128" t="s">
        <v>58</v>
      </c>
      <c r="E128" s="39" t="s">
        <v>5</v>
      </c>
    </row>
    <row r="129" spans="1:16" ht="12.75">
      <c r="A129" t="s">
        <v>50</v>
      </c>
      <c s="34" t="s">
        <v>165</v>
      </c>
      <c s="34" t="s">
        <v>5482</v>
      </c>
      <c s="35" t="s">
        <v>5</v>
      </c>
      <c s="6" t="s">
        <v>5483</v>
      </c>
      <c s="36" t="s">
        <v>79</v>
      </c>
      <c s="37">
        <v>65</v>
      </c>
      <c s="36">
        <v>0</v>
      </c>
      <c s="36">
        <f>ROUND(G129*H129,6)</f>
      </c>
      <c r="L129" s="38">
        <v>0</v>
      </c>
      <c s="32">
        <f>ROUND(ROUND(L129,2)*ROUND(G129,3),2)</f>
      </c>
      <c s="36" t="s">
        <v>55</v>
      </c>
      <c>
        <f>(M129*21)/100</f>
      </c>
      <c t="s">
        <v>28</v>
      </c>
    </row>
    <row r="130" spans="1:5" ht="12.75">
      <c r="A130" s="35" t="s">
        <v>56</v>
      </c>
      <c r="E130" s="39" t="s">
        <v>5</v>
      </c>
    </row>
    <row r="131" spans="1:5" ht="38.25">
      <c r="A131" s="35" t="s">
        <v>57</v>
      </c>
      <c r="E131" s="40" t="s">
        <v>5484</v>
      </c>
    </row>
    <row r="132" spans="1:5" ht="12.75">
      <c r="A132" t="s">
        <v>58</v>
      </c>
      <c r="E132" s="39" t="s">
        <v>5</v>
      </c>
    </row>
    <row r="133" spans="1:16" ht="12.75">
      <c r="A133" t="s">
        <v>50</v>
      </c>
      <c s="34" t="s">
        <v>169</v>
      </c>
      <c s="34" t="s">
        <v>5485</v>
      </c>
      <c s="35" t="s">
        <v>5</v>
      </c>
      <c s="6" t="s">
        <v>5486</v>
      </c>
      <c s="36" t="s">
        <v>557</v>
      </c>
      <c s="37">
        <v>0.5</v>
      </c>
      <c s="36">
        <v>0</v>
      </c>
      <c s="36">
        <f>ROUND(G133*H133,6)</f>
      </c>
      <c r="L133" s="38">
        <v>0</v>
      </c>
      <c s="32">
        <f>ROUND(ROUND(L133,2)*ROUND(G133,3),2)</f>
      </c>
      <c s="36" t="s">
        <v>55</v>
      </c>
      <c>
        <f>(M133*21)/100</f>
      </c>
      <c t="s">
        <v>28</v>
      </c>
    </row>
    <row r="134" spans="1:5" ht="12.75">
      <c r="A134" s="35" t="s">
        <v>56</v>
      </c>
      <c r="E134" s="39" t="s">
        <v>5</v>
      </c>
    </row>
    <row r="135" spans="1:5" ht="25.5">
      <c r="A135" s="35" t="s">
        <v>57</v>
      </c>
      <c r="E135" s="40" t="s">
        <v>5487</v>
      </c>
    </row>
    <row r="136" spans="1:5" ht="12.75">
      <c r="A136" t="s">
        <v>58</v>
      </c>
      <c r="E136" s="39" t="s">
        <v>5</v>
      </c>
    </row>
    <row r="137" spans="1:16" ht="12.75">
      <c r="A137" t="s">
        <v>50</v>
      </c>
      <c s="34" t="s">
        <v>173</v>
      </c>
      <c s="34" t="s">
        <v>5488</v>
      </c>
      <c s="35" t="s">
        <v>5</v>
      </c>
      <c s="6" t="s">
        <v>5489</v>
      </c>
      <c s="36" t="s">
        <v>63</v>
      </c>
      <c s="37">
        <v>1.25</v>
      </c>
      <c s="36">
        <v>0</v>
      </c>
      <c s="36">
        <f>ROUND(G137*H137,6)</f>
      </c>
      <c r="L137" s="38">
        <v>0</v>
      </c>
      <c s="32">
        <f>ROUND(ROUND(L137,2)*ROUND(G137,3),2)</f>
      </c>
      <c s="36" t="s">
        <v>55</v>
      </c>
      <c>
        <f>(M137*21)/100</f>
      </c>
      <c t="s">
        <v>28</v>
      </c>
    </row>
    <row r="138" spans="1:5" ht="12.75">
      <c r="A138" s="35" t="s">
        <v>56</v>
      </c>
      <c r="E138" s="39" t="s">
        <v>5</v>
      </c>
    </row>
    <row r="139" spans="1:5" ht="38.25">
      <c r="A139" s="35" t="s">
        <v>57</v>
      </c>
      <c r="E139" s="40" t="s">
        <v>5490</v>
      </c>
    </row>
    <row r="140" spans="1:5" ht="12.75">
      <c r="A140" t="s">
        <v>58</v>
      </c>
      <c r="E140" s="39" t="s">
        <v>5</v>
      </c>
    </row>
    <row r="141" spans="1:13" ht="12.75">
      <c r="A141" t="s">
        <v>47</v>
      </c>
      <c r="C141" s="31" t="s">
        <v>65</v>
      </c>
      <c r="E141" s="33" t="s">
        <v>3308</v>
      </c>
      <c r="J141" s="32">
        <f>0</f>
      </c>
      <c s="32">
        <f>0</f>
      </c>
      <c s="32">
        <f>0+L142+L146+L150+L154+L158+L162+L166+L170+L174</f>
      </c>
      <c s="32">
        <f>0+M142+M146+M150+M154+M158+M162+M166+M170+M174</f>
      </c>
    </row>
    <row r="142" spans="1:16" ht="25.5">
      <c r="A142" t="s">
        <v>50</v>
      </c>
      <c s="34" t="s">
        <v>177</v>
      </c>
      <c s="34" t="s">
        <v>5491</v>
      </c>
      <c s="35" t="s">
        <v>5</v>
      </c>
      <c s="6" t="s">
        <v>5492</v>
      </c>
      <c s="36" t="s">
        <v>75</v>
      </c>
      <c s="37">
        <v>31</v>
      </c>
      <c s="36">
        <v>0</v>
      </c>
      <c s="36">
        <f>ROUND(G142*H142,6)</f>
      </c>
      <c r="L142" s="38">
        <v>0</v>
      </c>
      <c s="32">
        <f>ROUND(ROUND(L142,2)*ROUND(G142,3),2)</f>
      </c>
      <c s="36" t="s">
        <v>55</v>
      </c>
      <c>
        <f>(M142*21)/100</f>
      </c>
      <c t="s">
        <v>28</v>
      </c>
    </row>
    <row r="143" spans="1:5" ht="12.75">
      <c r="A143" s="35" t="s">
        <v>56</v>
      </c>
      <c r="E143" s="39" t="s">
        <v>5</v>
      </c>
    </row>
    <row r="144" spans="1:5" ht="25.5">
      <c r="A144" s="35" t="s">
        <v>57</v>
      </c>
      <c r="E144" s="40" t="s">
        <v>5493</v>
      </c>
    </row>
    <row r="145" spans="1:5" ht="12.75">
      <c r="A145" t="s">
        <v>58</v>
      </c>
      <c r="E145" s="39" t="s">
        <v>5</v>
      </c>
    </row>
    <row r="146" spans="1:16" ht="12.75">
      <c r="A146" t="s">
        <v>50</v>
      </c>
      <c s="34" t="s">
        <v>181</v>
      </c>
      <c s="34" t="s">
        <v>5494</v>
      </c>
      <c s="35" t="s">
        <v>5</v>
      </c>
      <c s="6" t="s">
        <v>5495</v>
      </c>
      <c s="36" t="s">
        <v>75</v>
      </c>
      <c s="37">
        <v>10</v>
      </c>
      <c s="36">
        <v>0</v>
      </c>
      <c s="36">
        <f>ROUND(G146*H146,6)</f>
      </c>
      <c r="L146" s="38">
        <v>0</v>
      </c>
      <c s="32">
        <f>ROUND(ROUND(L146,2)*ROUND(G146,3),2)</f>
      </c>
      <c s="36" t="s">
        <v>55</v>
      </c>
      <c>
        <f>(M146*21)/100</f>
      </c>
      <c t="s">
        <v>28</v>
      </c>
    </row>
    <row r="147" spans="1:5" ht="12.75">
      <c r="A147" s="35" t="s">
        <v>56</v>
      </c>
      <c r="E147" s="39" t="s">
        <v>5</v>
      </c>
    </row>
    <row r="148" spans="1:5" ht="25.5">
      <c r="A148" s="35" t="s">
        <v>57</v>
      </c>
      <c r="E148" s="40" t="s">
        <v>5496</v>
      </c>
    </row>
    <row r="149" spans="1:5" ht="12.75">
      <c r="A149" t="s">
        <v>58</v>
      </c>
      <c r="E149" s="39" t="s">
        <v>5</v>
      </c>
    </row>
    <row r="150" spans="1:16" ht="12.75">
      <c r="A150" t="s">
        <v>50</v>
      </c>
      <c s="34" t="s">
        <v>185</v>
      </c>
      <c s="34" t="s">
        <v>5497</v>
      </c>
      <c s="35" t="s">
        <v>5</v>
      </c>
      <c s="6" t="s">
        <v>5498</v>
      </c>
      <c s="36" t="s">
        <v>68</v>
      </c>
      <c s="37">
        <v>350.235</v>
      </c>
      <c s="36">
        <v>0</v>
      </c>
      <c s="36">
        <f>ROUND(G150*H150,6)</f>
      </c>
      <c r="L150" s="38">
        <v>0</v>
      </c>
      <c s="32">
        <f>ROUND(ROUND(L150,2)*ROUND(G150,3),2)</f>
      </c>
      <c s="36" t="s">
        <v>55</v>
      </c>
      <c>
        <f>(M150*21)/100</f>
      </c>
      <c t="s">
        <v>28</v>
      </c>
    </row>
    <row r="151" spans="1:5" ht="12.75">
      <c r="A151" s="35" t="s">
        <v>56</v>
      </c>
      <c r="E151" s="39" t="s">
        <v>5</v>
      </c>
    </row>
    <row r="152" spans="1:5" ht="63.75">
      <c r="A152" s="35" t="s">
        <v>57</v>
      </c>
      <c r="E152" s="40" t="s">
        <v>5499</v>
      </c>
    </row>
    <row r="153" spans="1:5" ht="12.75">
      <c r="A153" t="s">
        <v>58</v>
      </c>
      <c r="E153" s="39" t="s">
        <v>5</v>
      </c>
    </row>
    <row r="154" spans="1:16" ht="12.75">
      <c r="A154" t="s">
        <v>50</v>
      </c>
      <c s="34" t="s">
        <v>682</v>
      </c>
      <c s="34" t="s">
        <v>5500</v>
      </c>
      <c s="35" t="s">
        <v>5</v>
      </c>
      <c s="6" t="s">
        <v>5501</v>
      </c>
      <c s="36" t="s">
        <v>68</v>
      </c>
      <c s="37">
        <v>350.235</v>
      </c>
      <c s="36">
        <v>0</v>
      </c>
      <c s="36">
        <f>ROUND(G154*H154,6)</f>
      </c>
      <c r="L154" s="38">
        <v>0</v>
      </c>
      <c s="32">
        <f>ROUND(ROUND(L154,2)*ROUND(G154,3),2)</f>
      </c>
      <c s="36" t="s">
        <v>55</v>
      </c>
      <c>
        <f>(M154*21)/100</f>
      </c>
      <c t="s">
        <v>28</v>
      </c>
    </row>
    <row r="155" spans="1:5" ht="12.75">
      <c r="A155" s="35" t="s">
        <v>56</v>
      </c>
      <c r="E155" s="39" t="s">
        <v>5</v>
      </c>
    </row>
    <row r="156" spans="1:5" ht="12.75">
      <c r="A156" s="35" t="s">
        <v>57</v>
      </c>
      <c r="E156" s="40" t="s">
        <v>5</v>
      </c>
    </row>
    <row r="157" spans="1:5" ht="12.75">
      <c r="A157" t="s">
        <v>58</v>
      </c>
      <c r="E157" s="39" t="s">
        <v>5</v>
      </c>
    </row>
    <row r="158" spans="1:16" ht="12.75">
      <c r="A158" t="s">
        <v>50</v>
      </c>
      <c s="34" t="s">
        <v>686</v>
      </c>
      <c s="34" t="s">
        <v>5502</v>
      </c>
      <c s="35" t="s">
        <v>5</v>
      </c>
      <c s="6" t="s">
        <v>5503</v>
      </c>
      <c s="36" t="s">
        <v>63</v>
      </c>
      <c s="37">
        <v>27.057</v>
      </c>
      <c s="36">
        <v>0</v>
      </c>
      <c s="36">
        <f>ROUND(G158*H158,6)</f>
      </c>
      <c r="L158" s="38">
        <v>0</v>
      </c>
      <c s="32">
        <f>ROUND(ROUND(L158,2)*ROUND(G158,3),2)</f>
      </c>
      <c s="36" t="s">
        <v>55</v>
      </c>
      <c>
        <f>(M158*21)/100</f>
      </c>
      <c t="s">
        <v>28</v>
      </c>
    </row>
    <row r="159" spans="1:5" ht="12.75">
      <c r="A159" s="35" t="s">
        <v>56</v>
      </c>
      <c r="E159" s="39" t="s">
        <v>5</v>
      </c>
    </row>
    <row r="160" spans="1:5" ht="114.75">
      <c r="A160" s="35" t="s">
        <v>57</v>
      </c>
      <c r="E160" s="40" t="s">
        <v>5504</v>
      </c>
    </row>
    <row r="161" spans="1:5" ht="12.75">
      <c r="A161" t="s">
        <v>58</v>
      </c>
      <c r="E161" s="39" t="s">
        <v>5</v>
      </c>
    </row>
    <row r="162" spans="1:16" ht="12.75">
      <c r="A162" t="s">
        <v>50</v>
      </c>
      <c s="34" t="s">
        <v>189</v>
      </c>
      <c s="34" t="s">
        <v>5505</v>
      </c>
      <c s="35" t="s">
        <v>5</v>
      </c>
      <c s="6" t="s">
        <v>5506</v>
      </c>
      <c s="36" t="s">
        <v>68</v>
      </c>
      <c s="37">
        <v>158.76</v>
      </c>
      <c s="36">
        <v>0</v>
      </c>
      <c s="36">
        <f>ROUND(G162*H162,6)</f>
      </c>
      <c r="L162" s="38">
        <v>0</v>
      </c>
      <c s="32">
        <f>ROUND(ROUND(L162,2)*ROUND(G162,3),2)</f>
      </c>
      <c s="36" t="s">
        <v>55</v>
      </c>
      <c>
        <f>(M162*21)/100</f>
      </c>
      <c t="s">
        <v>28</v>
      </c>
    </row>
    <row r="163" spans="1:5" ht="12.75">
      <c r="A163" s="35" t="s">
        <v>56</v>
      </c>
      <c r="E163" s="39" t="s">
        <v>5</v>
      </c>
    </row>
    <row r="164" spans="1:5" ht="114.75">
      <c r="A164" s="35" t="s">
        <v>57</v>
      </c>
      <c r="E164" s="40" t="s">
        <v>5507</v>
      </c>
    </row>
    <row r="165" spans="1:5" ht="12.75">
      <c r="A165" t="s">
        <v>58</v>
      </c>
      <c r="E165" s="39" t="s">
        <v>5</v>
      </c>
    </row>
    <row r="166" spans="1:16" ht="12.75">
      <c r="A166" t="s">
        <v>50</v>
      </c>
      <c s="34" t="s">
        <v>193</v>
      </c>
      <c s="34" t="s">
        <v>5508</v>
      </c>
      <c s="35" t="s">
        <v>5</v>
      </c>
      <c s="6" t="s">
        <v>5509</v>
      </c>
      <c s="36" t="s">
        <v>68</v>
      </c>
      <c s="37">
        <v>158.76</v>
      </c>
      <c s="36">
        <v>0</v>
      </c>
      <c s="36">
        <f>ROUND(G166*H166,6)</f>
      </c>
      <c r="L166" s="38">
        <v>0</v>
      </c>
      <c s="32">
        <f>ROUND(ROUND(L166,2)*ROUND(G166,3),2)</f>
      </c>
      <c s="36" t="s">
        <v>55</v>
      </c>
      <c>
        <f>(M166*21)/100</f>
      </c>
      <c t="s">
        <v>28</v>
      </c>
    </row>
    <row r="167" spans="1:5" ht="12.75">
      <c r="A167" s="35" t="s">
        <v>56</v>
      </c>
      <c r="E167" s="39" t="s">
        <v>5</v>
      </c>
    </row>
    <row r="168" spans="1:5" ht="12.75">
      <c r="A168" s="35" t="s">
        <v>57</v>
      </c>
      <c r="E168" s="40" t="s">
        <v>5</v>
      </c>
    </row>
    <row r="169" spans="1:5" ht="12.75">
      <c r="A169" t="s">
        <v>58</v>
      </c>
      <c r="E169" s="39" t="s">
        <v>5</v>
      </c>
    </row>
    <row r="170" spans="1:16" ht="12.75">
      <c r="A170" t="s">
        <v>50</v>
      </c>
      <c s="34" t="s">
        <v>197</v>
      </c>
      <c s="34" t="s">
        <v>5510</v>
      </c>
      <c s="35" t="s">
        <v>5</v>
      </c>
      <c s="6" t="s">
        <v>5511</v>
      </c>
      <c s="36" t="s">
        <v>557</v>
      </c>
      <c s="37">
        <v>2.316</v>
      </c>
      <c s="36">
        <v>0</v>
      </c>
      <c s="36">
        <f>ROUND(G170*H170,6)</f>
      </c>
      <c r="L170" s="38">
        <v>0</v>
      </c>
      <c s="32">
        <f>ROUND(ROUND(L170,2)*ROUND(G170,3),2)</f>
      </c>
      <c s="36" t="s">
        <v>55</v>
      </c>
      <c>
        <f>(M170*21)/100</f>
      </c>
      <c t="s">
        <v>28</v>
      </c>
    </row>
    <row r="171" spans="1:5" ht="12.75">
      <c r="A171" s="35" t="s">
        <v>56</v>
      </c>
      <c r="E171" s="39" t="s">
        <v>5</v>
      </c>
    </row>
    <row r="172" spans="1:5" ht="63.75">
      <c r="A172" s="35" t="s">
        <v>57</v>
      </c>
      <c r="E172" s="40" t="s">
        <v>5512</v>
      </c>
    </row>
    <row r="173" spans="1:5" ht="12.75">
      <c r="A173" t="s">
        <v>58</v>
      </c>
      <c r="E173" s="39" t="s">
        <v>5</v>
      </c>
    </row>
    <row r="174" spans="1:16" ht="25.5">
      <c r="A174" t="s">
        <v>50</v>
      </c>
      <c s="34" t="s">
        <v>201</v>
      </c>
      <c s="34" t="s">
        <v>5513</v>
      </c>
      <c s="35" t="s">
        <v>5</v>
      </c>
      <c s="6" t="s">
        <v>5514</v>
      </c>
      <c s="36" t="s">
        <v>68</v>
      </c>
      <c s="37">
        <v>350.235</v>
      </c>
      <c s="36">
        <v>0</v>
      </c>
      <c s="36">
        <f>ROUND(G174*H174,6)</f>
      </c>
      <c r="L174" s="38">
        <v>0</v>
      </c>
      <c s="32">
        <f>ROUND(ROUND(L174,2)*ROUND(G174,3),2)</f>
      </c>
      <c s="36" t="s">
        <v>55</v>
      </c>
      <c>
        <f>(M174*21)/100</f>
      </c>
      <c t="s">
        <v>28</v>
      </c>
    </row>
    <row r="175" spans="1:5" ht="12.75">
      <c r="A175" s="35" t="s">
        <v>56</v>
      </c>
      <c r="E175" s="39" t="s">
        <v>5</v>
      </c>
    </row>
    <row r="176" spans="1:5" ht="63.75">
      <c r="A176" s="35" t="s">
        <v>57</v>
      </c>
      <c r="E176" s="40" t="s">
        <v>5499</v>
      </c>
    </row>
    <row r="177" spans="1:5" ht="12.75">
      <c r="A177" t="s">
        <v>58</v>
      </c>
      <c r="E177" s="39" t="s">
        <v>5</v>
      </c>
    </row>
    <row r="178" spans="1:13" ht="12.75">
      <c r="A178" t="s">
        <v>47</v>
      </c>
      <c r="C178" s="31" t="s">
        <v>27</v>
      </c>
      <c r="E178" s="33" t="s">
        <v>5177</v>
      </c>
      <c r="J178" s="32">
        <f>0</f>
      </c>
      <c s="32">
        <f>0</f>
      </c>
      <c s="32">
        <f>0+L179+L183+L187+L191+L195+L199+L203+L207+L211+L215+L219+L223+L227+L231+L235+L239+L243+L247+L251+L255+L259+L263+L267+L271+L275+L279+L283+L287+L291+L295+L299+L303+L307+L311+L315+L319+L323+L327+L331</f>
      </c>
      <c s="32">
        <f>0+M179+M183+M187+M191+M195+M199+M203+M207+M211+M215+M219+M223+M227+M231+M235+M239+M243+M247+M251+M255+M259+M263+M267+M271+M275+M279+M283+M287+M291+M295+M299+M303+M307+M311+M315+M319+M323+M327+M331</f>
      </c>
    </row>
    <row r="179" spans="1:16" ht="12.75">
      <c r="A179" t="s">
        <v>50</v>
      </c>
      <c s="34" t="s">
        <v>205</v>
      </c>
      <c s="34" t="s">
        <v>5515</v>
      </c>
      <c s="35" t="s">
        <v>5</v>
      </c>
      <c s="6" t="s">
        <v>5516</v>
      </c>
      <c s="36" t="s">
        <v>79</v>
      </c>
      <c s="37">
        <v>146.08</v>
      </c>
      <c s="36">
        <v>0</v>
      </c>
      <c s="36">
        <f>ROUND(G179*H179,6)</f>
      </c>
      <c r="L179" s="38">
        <v>0</v>
      </c>
      <c s="32">
        <f>ROUND(ROUND(L179,2)*ROUND(G179,3),2)</f>
      </c>
      <c s="36" t="s">
        <v>55</v>
      </c>
      <c>
        <f>(M179*21)/100</f>
      </c>
      <c t="s">
        <v>28</v>
      </c>
    </row>
    <row r="180" spans="1:5" ht="12.75">
      <c r="A180" s="35" t="s">
        <v>56</v>
      </c>
      <c r="E180" s="39" t="s">
        <v>5</v>
      </c>
    </row>
    <row r="181" spans="1:5" ht="63.75">
      <c r="A181" s="35" t="s">
        <v>57</v>
      </c>
      <c r="E181" s="40" t="s">
        <v>5517</v>
      </c>
    </row>
    <row r="182" spans="1:5" ht="12.75">
      <c r="A182" t="s">
        <v>58</v>
      </c>
      <c r="E182" s="39" t="s">
        <v>5</v>
      </c>
    </row>
    <row r="183" spans="1:16" ht="12.75">
      <c r="A183" t="s">
        <v>50</v>
      </c>
      <c s="34" t="s">
        <v>209</v>
      </c>
      <c s="34" t="s">
        <v>5518</v>
      </c>
      <c s="35" t="s">
        <v>5</v>
      </c>
      <c s="6" t="s">
        <v>5519</v>
      </c>
      <c s="36" t="s">
        <v>68</v>
      </c>
      <c s="37">
        <v>52.866</v>
      </c>
      <c s="36">
        <v>0</v>
      </c>
      <c s="36">
        <f>ROUND(G183*H183,6)</f>
      </c>
      <c r="L183" s="38">
        <v>0</v>
      </c>
      <c s="32">
        <f>ROUND(ROUND(L183,2)*ROUND(G183,3),2)</f>
      </c>
      <c s="36" t="s">
        <v>55</v>
      </c>
      <c>
        <f>(M183*21)/100</f>
      </c>
      <c t="s">
        <v>28</v>
      </c>
    </row>
    <row r="184" spans="1:5" ht="12.75">
      <c r="A184" s="35" t="s">
        <v>56</v>
      </c>
      <c r="E184" s="39" t="s">
        <v>5</v>
      </c>
    </row>
    <row r="185" spans="1:5" ht="63.75">
      <c r="A185" s="35" t="s">
        <v>57</v>
      </c>
      <c r="E185" s="40" t="s">
        <v>5520</v>
      </c>
    </row>
    <row r="186" spans="1:5" ht="12.75">
      <c r="A186" t="s">
        <v>58</v>
      </c>
      <c r="E186" s="39" t="s">
        <v>5</v>
      </c>
    </row>
    <row r="187" spans="1:16" ht="12.75">
      <c r="A187" t="s">
        <v>50</v>
      </c>
      <c s="34" t="s">
        <v>213</v>
      </c>
      <c s="34" t="s">
        <v>5521</v>
      </c>
      <c s="35" t="s">
        <v>5</v>
      </c>
      <c s="6" t="s">
        <v>5522</v>
      </c>
      <c s="36" t="s">
        <v>68</v>
      </c>
      <c s="37">
        <v>129.092</v>
      </c>
      <c s="36">
        <v>0</v>
      </c>
      <c s="36">
        <f>ROUND(G187*H187,6)</f>
      </c>
      <c r="L187" s="38">
        <v>0</v>
      </c>
      <c s="32">
        <f>ROUND(ROUND(L187,2)*ROUND(G187,3),2)</f>
      </c>
      <c s="36" t="s">
        <v>55</v>
      </c>
      <c>
        <f>(M187*21)/100</f>
      </c>
      <c t="s">
        <v>28</v>
      </c>
    </row>
    <row r="188" spans="1:5" ht="12.75">
      <c r="A188" s="35" t="s">
        <v>56</v>
      </c>
      <c r="E188" s="39" t="s">
        <v>5</v>
      </c>
    </row>
    <row r="189" spans="1:5" ht="12.75">
      <c r="A189" s="35" t="s">
        <v>57</v>
      </c>
      <c r="E189" s="40" t="s">
        <v>5523</v>
      </c>
    </row>
    <row r="190" spans="1:5" ht="12.75">
      <c r="A190" t="s">
        <v>58</v>
      </c>
      <c r="E190" s="39" t="s">
        <v>5</v>
      </c>
    </row>
    <row r="191" spans="1:16" ht="12.75">
      <c r="A191" t="s">
        <v>50</v>
      </c>
      <c s="34" t="s">
        <v>218</v>
      </c>
      <c s="34" t="s">
        <v>5524</v>
      </c>
      <c s="35" t="s">
        <v>5</v>
      </c>
      <c s="6" t="s">
        <v>5525</v>
      </c>
      <c s="36" t="s">
        <v>68</v>
      </c>
      <c s="37">
        <v>44.055</v>
      </c>
      <c s="36">
        <v>0</v>
      </c>
      <c s="36">
        <f>ROUND(G191*H191,6)</f>
      </c>
      <c r="L191" s="38">
        <v>0</v>
      </c>
      <c s="32">
        <f>ROUND(ROUND(L191,2)*ROUND(G191,3),2)</f>
      </c>
      <c s="36" t="s">
        <v>55</v>
      </c>
      <c>
        <f>(M191*21)/100</f>
      </c>
      <c t="s">
        <v>28</v>
      </c>
    </row>
    <row r="192" spans="1:5" ht="12.75">
      <c r="A192" s="35" t="s">
        <v>56</v>
      </c>
      <c r="E192" s="39" t="s">
        <v>5</v>
      </c>
    </row>
    <row r="193" spans="1:5" ht="63.75">
      <c r="A193" s="35" t="s">
        <v>57</v>
      </c>
      <c r="E193" s="40" t="s">
        <v>5526</v>
      </c>
    </row>
    <row r="194" spans="1:5" ht="12.75">
      <c r="A194" t="s">
        <v>58</v>
      </c>
      <c r="E194" s="39" t="s">
        <v>5</v>
      </c>
    </row>
    <row r="195" spans="1:16" ht="25.5">
      <c r="A195" t="s">
        <v>50</v>
      </c>
      <c s="34" t="s">
        <v>222</v>
      </c>
      <c s="34" t="s">
        <v>5527</v>
      </c>
      <c s="35" t="s">
        <v>5</v>
      </c>
      <c s="6" t="s">
        <v>5528</v>
      </c>
      <c s="36" t="s">
        <v>75</v>
      </c>
      <c s="37">
        <v>1</v>
      </c>
      <c s="36">
        <v>0</v>
      </c>
      <c s="36">
        <f>ROUND(G195*H195,6)</f>
      </c>
      <c r="L195" s="38">
        <v>0</v>
      </c>
      <c s="32">
        <f>ROUND(ROUND(L195,2)*ROUND(G195,3),2)</f>
      </c>
      <c s="36" t="s">
        <v>55</v>
      </c>
      <c>
        <f>(M195*21)/100</f>
      </c>
      <c t="s">
        <v>28</v>
      </c>
    </row>
    <row r="196" spans="1:5" ht="12.75">
      <c r="A196" s="35" t="s">
        <v>56</v>
      </c>
      <c r="E196" s="39" t="s">
        <v>5</v>
      </c>
    </row>
    <row r="197" spans="1:5" ht="38.25">
      <c r="A197" s="35" t="s">
        <v>57</v>
      </c>
      <c r="E197" s="40" t="s">
        <v>5529</v>
      </c>
    </row>
    <row r="198" spans="1:5" ht="12.75">
      <c r="A198" t="s">
        <v>58</v>
      </c>
      <c r="E198" s="39" t="s">
        <v>5</v>
      </c>
    </row>
    <row r="199" spans="1:16" ht="25.5">
      <c r="A199" t="s">
        <v>50</v>
      </c>
      <c s="34" t="s">
        <v>226</v>
      </c>
      <c s="34" t="s">
        <v>5530</v>
      </c>
      <c s="35" t="s">
        <v>5</v>
      </c>
      <c s="6" t="s">
        <v>5531</v>
      </c>
      <c s="36" t="s">
        <v>75</v>
      </c>
      <c s="37">
        <v>7</v>
      </c>
      <c s="36">
        <v>0</v>
      </c>
      <c s="36">
        <f>ROUND(G199*H199,6)</f>
      </c>
      <c r="L199" s="38">
        <v>0</v>
      </c>
      <c s="32">
        <f>ROUND(ROUND(L199,2)*ROUND(G199,3),2)</f>
      </c>
      <c s="36" t="s">
        <v>55</v>
      </c>
      <c>
        <f>(M199*21)/100</f>
      </c>
      <c t="s">
        <v>28</v>
      </c>
    </row>
    <row r="200" spans="1:5" ht="12.75">
      <c r="A200" s="35" t="s">
        <v>56</v>
      </c>
      <c r="E200" s="39" t="s">
        <v>5</v>
      </c>
    </row>
    <row r="201" spans="1:5" ht="38.25">
      <c r="A201" s="35" t="s">
        <v>57</v>
      </c>
      <c r="E201" s="40" t="s">
        <v>5532</v>
      </c>
    </row>
    <row r="202" spans="1:5" ht="12.75">
      <c r="A202" t="s">
        <v>58</v>
      </c>
      <c r="E202" s="39" t="s">
        <v>5</v>
      </c>
    </row>
    <row r="203" spans="1:16" ht="25.5">
      <c r="A203" t="s">
        <v>50</v>
      </c>
      <c s="34" t="s">
        <v>230</v>
      </c>
      <c s="34" t="s">
        <v>5533</v>
      </c>
      <c s="35" t="s">
        <v>5</v>
      </c>
      <c s="6" t="s">
        <v>5534</v>
      </c>
      <c s="36" t="s">
        <v>75</v>
      </c>
      <c s="37">
        <v>1</v>
      </c>
      <c s="36">
        <v>0</v>
      </c>
      <c s="36">
        <f>ROUND(G203*H203,6)</f>
      </c>
      <c r="L203" s="38">
        <v>0</v>
      </c>
      <c s="32">
        <f>ROUND(ROUND(L203,2)*ROUND(G203,3),2)</f>
      </c>
      <c s="36" t="s">
        <v>55</v>
      </c>
      <c>
        <f>(M203*21)/100</f>
      </c>
      <c t="s">
        <v>28</v>
      </c>
    </row>
    <row r="204" spans="1:5" ht="12.75">
      <c r="A204" s="35" t="s">
        <v>56</v>
      </c>
      <c r="E204" s="39" t="s">
        <v>5</v>
      </c>
    </row>
    <row r="205" spans="1:5" ht="38.25">
      <c r="A205" s="35" t="s">
        <v>57</v>
      </c>
      <c r="E205" s="40" t="s">
        <v>5535</v>
      </c>
    </row>
    <row r="206" spans="1:5" ht="12.75">
      <c r="A206" t="s">
        <v>58</v>
      </c>
      <c r="E206" s="39" t="s">
        <v>5</v>
      </c>
    </row>
    <row r="207" spans="1:16" ht="12.75">
      <c r="A207" t="s">
        <v>50</v>
      </c>
      <c s="34" t="s">
        <v>234</v>
      </c>
      <c s="34" t="s">
        <v>5536</v>
      </c>
      <c s="35" t="s">
        <v>5</v>
      </c>
      <c s="6" t="s">
        <v>5537</v>
      </c>
      <c s="36" t="s">
        <v>68</v>
      </c>
      <c s="37">
        <v>295.66</v>
      </c>
      <c s="36">
        <v>0</v>
      </c>
      <c s="36">
        <f>ROUND(G207*H207,6)</f>
      </c>
      <c r="L207" s="38">
        <v>0</v>
      </c>
      <c s="32">
        <f>ROUND(ROUND(L207,2)*ROUND(G207,3),2)</f>
      </c>
      <c s="36" t="s">
        <v>55</v>
      </c>
      <c>
        <f>(M207*21)/100</f>
      </c>
      <c t="s">
        <v>28</v>
      </c>
    </row>
    <row r="208" spans="1:5" ht="12.75">
      <c r="A208" s="35" t="s">
        <v>56</v>
      </c>
      <c r="E208" s="39" t="s">
        <v>5</v>
      </c>
    </row>
    <row r="209" spans="1:5" ht="12.75">
      <c r="A209" s="35" t="s">
        <v>57</v>
      </c>
      <c r="E209" s="40" t="s">
        <v>5</v>
      </c>
    </row>
    <row r="210" spans="1:5" ht="12.75">
      <c r="A210" t="s">
        <v>58</v>
      </c>
      <c r="E210" s="39" t="s">
        <v>5</v>
      </c>
    </row>
    <row r="211" spans="1:16" ht="25.5">
      <c r="A211" t="s">
        <v>50</v>
      </c>
      <c s="34" t="s">
        <v>238</v>
      </c>
      <c s="34" t="s">
        <v>5538</v>
      </c>
      <c s="35" t="s">
        <v>5</v>
      </c>
      <c s="6" t="s">
        <v>5539</v>
      </c>
      <c s="36" t="s">
        <v>68</v>
      </c>
      <c s="37">
        <v>295.66</v>
      </c>
      <c s="36">
        <v>0</v>
      </c>
      <c s="36">
        <f>ROUND(G211*H211,6)</f>
      </c>
      <c r="L211" s="38">
        <v>0</v>
      </c>
      <c s="32">
        <f>ROUND(ROUND(L211,2)*ROUND(G211,3),2)</f>
      </c>
      <c s="36" t="s">
        <v>55</v>
      </c>
      <c>
        <f>(M211*21)/100</f>
      </c>
      <c t="s">
        <v>28</v>
      </c>
    </row>
    <row r="212" spans="1:5" ht="12.75">
      <c r="A212" s="35" t="s">
        <v>56</v>
      </c>
      <c r="E212" s="39" t="s">
        <v>5</v>
      </c>
    </row>
    <row r="213" spans="1:5" ht="12.75">
      <c r="A213" s="35" t="s">
        <v>57</v>
      </c>
      <c r="E213" s="40" t="s">
        <v>5</v>
      </c>
    </row>
    <row r="214" spans="1:5" ht="12.75">
      <c r="A214" t="s">
        <v>58</v>
      </c>
      <c r="E214" s="39" t="s">
        <v>5</v>
      </c>
    </row>
    <row r="215" spans="1:16" ht="12.75">
      <c r="A215" t="s">
        <v>50</v>
      </c>
      <c s="34" t="s">
        <v>721</v>
      </c>
      <c s="34" t="s">
        <v>5540</v>
      </c>
      <c s="35" t="s">
        <v>5</v>
      </c>
      <c s="6" t="s">
        <v>5541</v>
      </c>
      <c s="36" t="s">
        <v>68</v>
      </c>
      <c s="37">
        <v>295.66</v>
      </c>
      <c s="36">
        <v>0</v>
      </c>
      <c s="36">
        <f>ROUND(G215*H215,6)</f>
      </c>
      <c r="L215" s="38">
        <v>0</v>
      </c>
      <c s="32">
        <f>ROUND(ROUND(L215,2)*ROUND(G215,3),2)</f>
      </c>
      <c s="36" t="s">
        <v>55</v>
      </c>
      <c>
        <f>(M215*21)/100</f>
      </c>
      <c t="s">
        <v>28</v>
      </c>
    </row>
    <row r="216" spans="1:5" ht="12.75">
      <c r="A216" s="35" t="s">
        <v>56</v>
      </c>
      <c r="E216" s="39" t="s">
        <v>5</v>
      </c>
    </row>
    <row r="217" spans="1:5" ht="12.75">
      <c r="A217" s="35" t="s">
        <v>57</v>
      </c>
      <c r="E217" s="40" t="s">
        <v>5</v>
      </c>
    </row>
    <row r="218" spans="1:5" ht="12.75">
      <c r="A218" t="s">
        <v>58</v>
      </c>
      <c r="E218" s="39" t="s">
        <v>5</v>
      </c>
    </row>
    <row r="219" spans="1:16" ht="12.75">
      <c r="A219" t="s">
        <v>50</v>
      </c>
      <c s="34" t="s">
        <v>242</v>
      </c>
      <c s="34" t="s">
        <v>5542</v>
      </c>
      <c s="35" t="s">
        <v>5</v>
      </c>
      <c s="6" t="s">
        <v>5543</v>
      </c>
      <c s="36" t="s">
        <v>68</v>
      </c>
      <c s="37">
        <v>295.66</v>
      </c>
      <c s="36">
        <v>0</v>
      </c>
      <c s="36">
        <f>ROUND(G219*H219,6)</f>
      </c>
      <c r="L219" s="38">
        <v>0</v>
      </c>
      <c s="32">
        <f>ROUND(ROUND(L219,2)*ROUND(G219,3),2)</f>
      </c>
      <c s="36" t="s">
        <v>55</v>
      </c>
      <c>
        <f>(M219*21)/100</f>
      </c>
      <c t="s">
        <v>28</v>
      </c>
    </row>
    <row r="220" spans="1:5" ht="12.75">
      <c r="A220" s="35" t="s">
        <v>56</v>
      </c>
      <c r="E220" s="39" t="s">
        <v>5</v>
      </c>
    </row>
    <row r="221" spans="1:5" ht="12.75">
      <c r="A221" s="35" t="s">
        <v>57</v>
      </c>
      <c r="E221" s="40" t="s">
        <v>5</v>
      </c>
    </row>
    <row r="222" spans="1:5" ht="12.75">
      <c r="A222" t="s">
        <v>58</v>
      </c>
      <c r="E222" s="39" t="s">
        <v>5</v>
      </c>
    </row>
    <row r="223" spans="1:16" ht="25.5">
      <c r="A223" t="s">
        <v>50</v>
      </c>
      <c s="34" t="s">
        <v>246</v>
      </c>
      <c s="34" t="s">
        <v>5544</v>
      </c>
      <c s="35" t="s">
        <v>5</v>
      </c>
      <c s="6" t="s">
        <v>5545</v>
      </c>
      <c s="36" t="s">
        <v>68</v>
      </c>
      <c s="37">
        <v>295.66</v>
      </c>
      <c s="36">
        <v>0</v>
      </c>
      <c s="36">
        <f>ROUND(G223*H223,6)</f>
      </c>
      <c r="L223" s="38">
        <v>0</v>
      </c>
      <c s="32">
        <f>ROUND(ROUND(L223,2)*ROUND(G223,3),2)</f>
      </c>
      <c s="36" t="s">
        <v>55</v>
      </c>
      <c>
        <f>(M223*21)/100</f>
      </c>
      <c t="s">
        <v>28</v>
      </c>
    </row>
    <row r="224" spans="1:5" ht="12.75">
      <c r="A224" s="35" t="s">
        <v>56</v>
      </c>
      <c r="E224" s="39" t="s">
        <v>5</v>
      </c>
    </row>
    <row r="225" spans="1:5" ht="76.5">
      <c r="A225" s="35" t="s">
        <v>57</v>
      </c>
      <c r="E225" s="40" t="s">
        <v>5546</v>
      </c>
    </row>
    <row r="226" spans="1:5" ht="12.75">
      <c r="A226" t="s">
        <v>58</v>
      </c>
      <c r="E226" s="39" t="s">
        <v>5</v>
      </c>
    </row>
    <row r="227" spans="1:16" ht="25.5">
      <c r="A227" t="s">
        <v>50</v>
      </c>
      <c s="34" t="s">
        <v>250</v>
      </c>
      <c s="34" t="s">
        <v>5547</v>
      </c>
      <c s="35" t="s">
        <v>5</v>
      </c>
      <c s="6" t="s">
        <v>5548</v>
      </c>
      <c s="36" t="s">
        <v>68</v>
      </c>
      <c s="37">
        <v>886.98</v>
      </c>
      <c s="36">
        <v>0</v>
      </c>
      <c s="36">
        <f>ROUND(G227*H227,6)</f>
      </c>
      <c r="L227" s="38">
        <v>0</v>
      </c>
      <c s="32">
        <f>ROUND(ROUND(L227,2)*ROUND(G227,3),2)</f>
      </c>
      <c s="36" t="s">
        <v>55</v>
      </c>
      <c>
        <f>(M227*21)/100</f>
      </c>
      <c t="s">
        <v>28</v>
      </c>
    </row>
    <row r="228" spans="1:5" ht="12.75">
      <c r="A228" s="35" t="s">
        <v>56</v>
      </c>
      <c r="E228" s="39" t="s">
        <v>5</v>
      </c>
    </row>
    <row r="229" spans="1:5" ht="25.5">
      <c r="A229" s="35" t="s">
        <v>57</v>
      </c>
      <c r="E229" s="40" t="s">
        <v>5549</v>
      </c>
    </row>
    <row r="230" spans="1:5" ht="12.75">
      <c r="A230" t="s">
        <v>58</v>
      </c>
      <c r="E230" s="39" t="s">
        <v>5</v>
      </c>
    </row>
    <row r="231" spans="1:16" ht="12.75">
      <c r="A231" t="s">
        <v>50</v>
      </c>
      <c s="34" t="s">
        <v>254</v>
      </c>
      <c s="34" t="s">
        <v>5550</v>
      </c>
      <c s="35" t="s">
        <v>5</v>
      </c>
      <c s="6" t="s">
        <v>5551</v>
      </c>
      <c s="36" t="s">
        <v>68</v>
      </c>
      <c s="37">
        <v>1035.909</v>
      </c>
      <c s="36">
        <v>0</v>
      </c>
      <c s="36">
        <f>ROUND(G231*H231,6)</f>
      </c>
      <c r="L231" s="38">
        <v>0</v>
      </c>
      <c s="32">
        <f>ROUND(ROUND(L231,2)*ROUND(G231,3),2)</f>
      </c>
      <c s="36" t="s">
        <v>55</v>
      </c>
      <c>
        <f>(M231*21)/100</f>
      </c>
      <c t="s">
        <v>28</v>
      </c>
    </row>
    <row r="232" spans="1:5" ht="12.75">
      <c r="A232" s="35" t="s">
        <v>56</v>
      </c>
      <c r="E232" s="39" t="s">
        <v>5</v>
      </c>
    </row>
    <row r="233" spans="1:5" ht="12.75">
      <c r="A233" s="35" t="s">
        <v>57</v>
      </c>
      <c r="E233" s="40" t="s">
        <v>5</v>
      </c>
    </row>
    <row r="234" spans="1:5" ht="12.75">
      <c r="A234" t="s">
        <v>58</v>
      </c>
      <c r="E234" s="39" t="s">
        <v>5</v>
      </c>
    </row>
    <row r="235" spans="1:16" ht="12.75">
      <c r="A235" t="s">
        <v>50</v>
      </c>
      <c s="34" t="s">
        <v>258</v>
      </c>
      <c s="34" t="s">
        <v>5552</v>
      </c>
      <c s="35" t="s">
        <v>5</v>
      </c>
      <c s="6" t="s">
        <v>5553</v>
      </c>
      <c s="36" t="s">
        <v>68</v>
      </c>
      <c s="37">
        <v>1035.909</v>
      </c>
      <c s="36">
        <v>0</v>
      </c>
      <c s="36">
        <f>ROUND(G235*H235,6)</f>
      </c>
      <c r="L235" s="38">
        <v>0</v>
      </c>
      <c s="32">
        <f>ROUND(ROUND(L235,2)*ROUND(G235,3),2)</f>
      </c>
      <c s="36" t="s">
        <v>55</v>
      </c>
      <c>
        <f>(M235*21)/100</f>
      </c>
      <c t="s">
        <v>28</v>
      </c>
    </row>
    <row r="236" spans="1:5" ht="12.75">
      <c r="A236" s="35" t="s">
        <v>56</v>
      </c>
      <c r="E236" s="39" t="s">
        <v>5</v>
      </c>
    </row>
    <row r="237" spans="1:5" ht="12.75">
      <c r="A237" s="35" t="s">
        <v>57</v>
      </c>
      <c r="E237" s="40" t="s">
        <v>5</v>
      </c>
    </row>
    <row r="238" spans="1:5" ht="12.75">
      <c r="A238" t="s">
        <v>58</v>
      </c>
      <c r="E238" s="39" t="s">
        <v>5</v>
      </c>
    </row>
    <row r="239" spans="1:16" ht="12.75">
      <c r="A239" t="s">
        <v>50</v>
      </c>
      <c s="34" t="s">
        <v>262</v>
      </c>
      <c s="34" t="s">
        <v>5554</v>
      </c>
      <c s="35" t="s">
        <v>5</v>
      </c>
      <c s="6" t="s">
        <v>5555</v>
      </c>
      <c s="36" t="s">
        <v>68</v>
      </c>
      <c s="37">
        <v>1035.909</v>
      </c>
      <c s="36">
        <v>0</v>
      </c>
      <c s="36">
        <f>ROUND(G239*H239,6)</f>
      </c>
      <c r="L239" s="38">
        <v>0</v>
      </c>
      <c s="32">
        <f>ROUND(ROUND(L239,2)*ROUND(G239,3),2)</f>
      </c>
      <c s="36" t="s">
        <v>55</v>
      </c>
      <c>
        <f>(M239*21)/100</f>
      </c>
      <c t="s">
        <v>28</v>
      </c>
    </row>
    <row r="240" spans="1:5" ht="12.75">
      <c r="A240" s="35" t="s">
        <v>56</v>
      </c>
      <c r="E240" s="39" t="s">
        <v>5</v>
      </c>
    </row>
    <row r="241" spans="1:5" ht="382.5">
      <c r="A241" s="35" t="s">
        <v>57</v>
      </c>
      <c r="E241" s="40" t="s">
        <v>5556</v>
      </c>
    </row>
    <row r="242" spans="1:5" ht="12.75">
      <c r="A242" t="s">
        <v>58</v>
      </c>
      <c r="E242" s="39" t="s">
        <v>5</v>
      </c>
    </row>
    <row r="243" spans="1:16" ht="25.5">
      <c r="A243" t="s">
        <v>50</v>
      </c>
      <c s="34" t="s">
        <v>266</v>
      </c>
      <c s="34" t="s">
        <v>5557</v>
      </c>
      <c s="35" t="s">
        <v>5</v>
      </c>
      <c s="6" t="s">
        <v>5558</v>
      </c>
      <c s="36" t="s">
        <v>68</v>
      </c>
      <c s="37">
        <v>1035.909</v>
      </c>
      <c s="36">
        <v>0</v>
      </c>
      <c s="36">
        <f>ROUND(G243*H243,6)</f>
      </c>
      <c r="L243" s="38">
        <v>0</v>
      </c>
      <c s="32">
        <f>ROUND(ROUND(L243,2)*ROUND(G243,3),2)</f>
      </c>
      <c s="36" t="s">
        <v>55</v>
      </c>
      <c>
        <f>(M243*21)/100</f>
      </c>
      <c t="s">
        <v>28</v>
      </c>
    </row>
    <row r="244" spans="1:5" ht="12.75">
      <c r="A244" s="35" t="s">
        <v>56</v>
      </c>
      <c r="E244" s="39" t="s">
        <v>5</v>
      </c>
    </row>
    <row r="245" spans="1:5" ht="12.75">
      <c r="A245" s="35" t="s">
        <v>57</v>
      </c>
      <c r="E245" s="40" t="s">
        <v>5</v>
      </c>
    </row>
    <row r="246" spans="1:5" ht="12.75">
      <c r="A246" t="s">
        <v>58</v>
      </c>
      <c r="E246" s="39" t="s">
        <v>5</v>
      </c>
    </row>
    <row r="247" spans="1:16" ht="12.75">
      <c r="A247" t="s">
        <v>50</v>
      </c>
      <c s="34" t="s">
        <v>270</v>
      </c>
      <c s="34" t="s">
        <v>5559</v>
      </c>
      <c s="35" t="s">
        <v>5</v>
      </c>
      <c s="6" t="s">
        <v>5560</v>
      </c>
      <c s="36" t="s">
        <v>68</v>
      </c>
      <c s="37">
        <v>61.4</v>
      </c>
      <c s="36">
        <v>0</v>
      </c>
      <c s="36">
        <f>ROUND(G247*H247,6)</f>
      </c>
      <c r="L247" s="38">
        <v>0</v>
      </c>
      <c s="32">
        <f>ROUND(ROUND(L247,2)*ROUND(G247,3),2)</f>
      </c>
      <c s="36" t="s">
        <v>55</v>
      </c>
      <c>
        <f>(M247*21)/100</f>
      </c>
      <c t="s">
        <v>28</v>
      </c>
    </row>
    <row r="248" spans="1:5" ht="12.75">
      <c r="A248" s="35" t="s">
        <v>56</v>
      </c>
      <c r="E248" s="39" t="s">
        <v>5</v>
      </c>
    </row>
    <row r="249" spans="1:5" ht="12.75">
      <c r="A249" s="35" t="s">
        <v>57</v>
      </c>
      <c r="E249" s="40" t="s">
        <v>5</v>
      </c>
    </row>
    <row r="250" spans="1:5" ht="12.75">
      <c r="A250" t="s">
        <v>58</v>
      </c>
      <c r="E250" s="39" t="s">
        <v>5</v>
      </c>
    </row>
    <row r="251" spans="1:16" ht="12.75">
      <c r="A251" t="s">
        <v>50</v>
      </c>
      <c s="34" t="s">
        <v>274</v>
      </c>
      <c s="34" t="s">
        <v>5561</v>
      </c>
      <c s="35" t="s">
        <v>5</v>
      </c>
      <c s="6" t="s">
        <v>5562</v>
      </c>
      <c s="36" t="s">
        <v>68</v>
      </c>
      <c s="37">
        <v>61.4</v>
      </c>
      <c s="36">
        <v>0</v>
      </c>
      <c s="36">
        <f>ROUND(G251*H251,6)</f>
      </c>
      <c r="L251" s="38">
        <v>0</v>
      </c>
      <c s="32">
        <f>ROUND(ROUND(L251,2)*ROUND(G251,3),2)</f>
      </c>
      <c s="36" t="s">
        <v>55</v>
      </c>
      <c>
        <f>(M251*21)/100</f>
      </c>
      <c t="s">
        <v>28</v>
      </c>
    </row>
    <row r="252" spans="1:5" ht="12.75">
      <c r="A252" s="35" t="s">
        <v>56</v>
      </c>
      <c r="E252" s="39" t="s">
        <v>5</v>
      </c>
    </row>
    <row r="253" spans="1:5" ht="12.75">
      <c r="A253" s="35" t="s">
        <v>57</v>
      </c>
      <c r="E253" s="40" t="s">
        <v>5</v>
      </c>
    </row>
    <row r="254" spans="1:5" ht="12.75">
      <c r="A254" t="s">
        <v>58</v>
      </c>
      <c r="E254" s="39" t="s">
        <v>5</v>
      </c>
    </row>
    <row r="255" spans="1:16" ht="25.5">
      <c r="A255" t="s">
        <v>50</v>
      </c>
      <c s="34" t="s">
        <v>278</v>
      </c>
      <c s="34" t="s">
        <v>5563</v>
      </c>
      <c s="35" t="s">
        <v>5</v>
      </c>
      <c s="6" t="s">
        <v>5564</v>
      </c>
      <c s="36" t="s">
        <v>68</v>
      </c>
      <c s="37">
        <v>61.4</v>
      </c>
      <c s="36">
        <v>0</v>
      </c>
      <c s="36">
        <f>ROUND(G255*H255,6)</f>
      </c>
      <c r="L255" s="38">
        <v>0</v>
      </c>
      <c s="32">
        <f>ROUND(ROUND(L255,2)*ROUND(G255,3),2)</f>
      </c>
      <c s="36" t="s">
        <v>55</v>
      </c>
      <c>
        <f>(M255*21)/100</f>
      </c>
      <c t="s">
        <v>28</v>
      </c>
    </row>
    <row r="256" spans="1:5" ht="12.75">
      <c r="A256" s="35" t="s">
        <v>56</v>
      </c>
      <c r="E256" s="39" t="s">
        <v>5</v>
      </c>
    </row>
    <row r="257" spans="1:5" ht="12.75">
      <c r="A257" s="35" t="s">
        <v>57</v>
      </c>
      <c r="E257" s="40" t="s">
        <v>5</v>
      </c>
    </row>
    <row r="258" spans="1:5" ht="12.75">
      <c r="A258" t="s">
        <v>58</v>
      </c>
      <c r="E258" s="39" t="s">
        <v>5</v>
      </c>
    </row>
    <row r="259" spans="1:16" ht="12.75">
      <c r="A259" t="s">
        <v>50</v>
      </c>
      <c s="34" t="s">
        <v>282</v>
      </c>
      <c s="34" t="s">
        <v>5565</v>
      </c>
      <c s="35" t="s">
        <v>5</v>
      </c>
      <c s="6" t="s">
        <v>5566</v>
      </c>
      <c s="36" t="s">
        <v>68</v>
      </c>
      <c s="37">
        <v>61.4</v>
      </c>
      <c s="36">
        <v>0</v>
      </c>
      <c s="36">
        <f>ROUND(G259*H259,6)</f>
      </c>
      <c r="L259" s="38">
        <v>0</v>
      </c>
      <c s="32">
        <f>ROUND(ROUND(L259,2)*ROUND(G259,3),2)</f>
      </c>
      <c s="36" t="s">
        <v>55</v>
      </c>
      <c>
        <f>(M259*21)/100</f>
      </c>
      <c t="s">
        <v>28</v>
      </c>
    </row>
    <row r="260" spans="1:5" ht="12.75">
      <c r="A260" s="35" t="s">
        <v>56</v>
      </c>
      <c r="E260" s="39" t="s">
        <v>5</v>
      </c>
    </row>
    <row r="261" spans="1:5" ht="51">
      <c r="A261" s="35" t="s">
        <v>57</v>
      </c>
      <c r="E261" s="40" t="s">
        <v>5567</v>
      </c>
    </row>
    <row r="262" spans="1:5" ht="12.75">
      <c r="A262" t="s">
        <v>58</v>
      </c>
      <c r="E262" s="39" t="s">
        <v>5</v>
      </c>
    </row>
    <row r="263" spans="1:16" ht="12.75">
      <c r="A263" t="s">
        <v>50</v>
      </c>
      <c s="34" t="s">
        <v>286</v>
      </c>
      <c s="34" t="s">
        <v>5568</v>
      </c>
      <c s="35" t="s">
        <v>5</v>
      </c>
      <c s="6" t="s">
        <v>5569</v>
      </c>
      <c s="36" t="s">
        <v>68</v>
      </c>
      <c s="37">
        <v>332.571</v>
      </c>
      <c s="36">
        <v>0</v>
      </c>
      <c s="36">
        <f>ROUND(G263*H263,6)</f>
      </c>
      <c r="L263" s="38">
        <v>0</v>
      </c>
      <c s="32">
        <f>ROUND(ROUND(L263,2)*ROUND(G263,3),2)</f>
      </c>
      <c s="36" t="s">
        <v>55</v>
      </c>
      <c>
        <f>(M263*21)/100</f>
      </c>
      <c t="s">
        <v>28</v>
      </c>
    </row>
    <row r="264" spans="1:5" ht="12.75">
      <c r="A264" s="35" t="s">
        <v>56</v>
      </c>
      <c r="E264" s="39" t="s">
        <v>5</v>
      </c>
    </row>
    <row r="265" spans="1:5" ht="12.75">
      <c r="A265" s="35" t="s">
        <v>57</v>
      </c>
      <c r="E265" s="40" t="s">
        <v>5</v>
      </c>
    </row>
    <row r="266" spans="1:5" ht="12.75">
      <c r="A266" t="s">
        <v>58</v>
      </c>
      <c r="E266" s="39" t="s">
        <v>5</v>
      </c>
    </row>
    <row r="267" spans="1:16" ht="12.75">
      <c r="A267" t="s">
        <v>50</v>
      </c>
      <c s="34" t="s">
        <v>290</v>
      </c>
      <c s="34" t="s">
        <v>5570</v>
      </c>
      <c s="35" t="s">
        <v>5</v>
      </c>
      <c s="6" t="s">
        <v>5571</v>
      </c>
      <c s="36" t="s">
        <v>68</v>
      </c>
      <c s="37">
        <v>332.571</v>
      </c>
      <c s="36">
        <v>0</v>
      </c>
      <c s="36">
        <f>ROUND(G267*H267,6)</f>
      </c>
      <c r="L267" s="38">
        <v>0</v>
      </c>
      <c s="32">
        <f>ROUND(ROUND(L267,2)*ROUND(G267,3),2)</f>
      </c>
      <c s="36" t="s">
        <v>55</v>
      </c>
      <c>
        <f>(M267*21)/100</f>
      </c>
      <c t="s">
        <v>28</v>
      </c>
    </row>
    <row r="268" spans="1:5" ht="12.75">
      <c r="A268" s="35" t="s">
        <v>56</v>
      </c>
      <c r="E268" s="39" t="s">
        <v>5</v>
      </c>
    </row>
    <row r="269" spans="1:5" ht="12.75">
      <c r="A269" s="35" t="s">
        <v>57</v>
      </c>
      <c r="E269" s="40" t="s">
        <v>5</v>
      </c>
    </row>
    <row r="270" spans="1:5" ht="12.75">
      <c r="A270" t="s">
        <v>58</v>
      </c>
      <c r="E270" s="39" t="s">
        <v>5</v>
      </c>
    </row>
    <row r="271" spans="1:16" ht="12.75">
      <c r="A271" t="s">
        <v>50</v>
      </c>
      <c s="34" t="s">
        <v>294</v>
      </c>
      <c s="34" t="s">
        <v>5572</v>
      </c>
      <c s="35" t="s">
        <v>5</v>
      </c>
      <c s="6" t="s">
        <v>5573</v>
      </c>
      <c s="36" t="s">
        <v>68</v>
      </c>
      <c s="37">
        <v>332.571</v>
      </c>
      <c s="36">
        <v>0</v>
      </c>
      <c s="36">
        <f>ROUND(G271*H271,6)</f>
      </c>
      <c r="L271" s="38">
        <v>0</v>
      </c>
      <c s="32">
        <f>ROUND(ROUND(L271,2)*ROUND(G271,3),2)</f>
      </c>
      <c s="36" t="s">
        <v>55</v>
      </c>
      <c>
        <f>(M271*21)/100</f>
      </c>
      <c t="s">
        <v>28</v>
      </c>
    </row>
    <row r="272" spans="1:5" ht="12.75">
      <c r="A272" s="35" t="s">
        <v>56</v>
      </c>
      <c r="E272" s="39" t="s">
        <v>5</v>
      </c>
    </row>
    <row r="273" spans="1:5" ht="12.75">
      <c r="A273" s="35" t="s">
        <v>57</v>
      </c>
      <c r="E273" s="40" t="s">
        <v>5</v>
      </c>
    </row>
    <row r="274" spans="1:5" ht="12.75">
      <c r="A274" t="s">
        <v>58</v>
      </c>
      <c r="E274" s="39" t="s">
        <v>5</v>
      </c>
    </row>
    <row r="275" spans="1:16" ht="12.75">
      <c r="A275" t="s">
        <v>50</v>
      </c>
      <c s="34" t="s">
        <v>298</v>
      </c>
      <c s="34" t="s">
        <v>5574</v>
      </c>
      <c s="35" t="s">
        <v>5</v>
      </c>
      <c s="6" t="s">
        <v>5575</v>
      </c>
      <c s="36" t="s">
        <v>79</v>
      </c>
      <c s="37">
        <v>132.8</v>
      </c>
      <c s="36">
        <v>0</v>
      </c>
      <c s="36">
        <f>ROUND(G275*H275,6)</f>
      </c>
      <c r="L275" s="38">
        <v>0</v>
      </c>
      <c s="32">
        <f>ROUND(ROUND(L275,2)*ROUND(G275,3),2)</f>
      </c>
      <c s="36" t="s">
        <v>55</v>
      </c>
      <c>
        <f>(M275*21)/100</f>
      </c>
      <c t="s">
        <v>28</v>
      </c>
    </row>
    <row r="276" spans="1:5" ht="12.75">
      <c r="A276" s="35" t="s">
        <v>56</v>
      </c>
      <c r="E276" s="39" t="s">
        <v>5</v>
      </c>
    </row>
    <row r="277" spans="1:5" ht="191.25">
      <c r="A277" s="35" t="s">
        <v>57</v>
      </c>
      <c r="E277" s="40" t="s">
        <v>5576</v>
      </c>
    </row>
    <row r="278" spans="1:5" ht="12.75">
      <c r="A278" t="s">
        <v>58</v>
      </c>
      <c r="E278" s="39" t="s">
        <v>5</v>
      </c>
    </row>
    <row r="279" spans="1:16" ht="25.5">
      <c r="A279" t="s">
        <v>50</v>
      </c>
      <c s="34" t="s">
        <v>302</v>
      </c>
      <c s="34" t="s">
        <v>5577</v>
      </c>
      <c s="35" t="s">
        <v>5</v>
      </c>
      <c s="6" t="s">
        <v>5578</v>
      </c>
      <c s="36" t="s">
        <v>68</v>
      </c>
      <c s="37">
        <v>205.466</v>
      </c>
      <c s="36">
        <v>0</v>
      </c>
      <c s="36">
        <f>ROUND(G279*H279,6)</f>
      </c>
      <c r="L279" s="38">
        <v>0</v>
      </c>
      <c s="32">
        <f>ROUND(ROUND(L279,2)*ROUND(G279,3),2)</f>
      </c>
      <c s="36" t="s">
        <v>55</v>
      </c>
      <c>
        <f>(M279*21)/100</f>
      </c>
      <c t="s">
        <v>28</v>
      </c>
    </row>
    <row r="280" spans="1:5" ht="12.75">
      <c r="A280" s="35" t="s">
        <v>56</v>
      </c>
      <c r="E280" s="39" t="s">
        <v>5</v>
      </c>
    </row>
    <row r="281" spans="1:5" ht="178.5">
      <c r="A281" s="35" t="s">
        <v>57</v>
      </c>
      <c r="E281" s="40" t="s">
        <v>5579</v>
      </c>
    </row>
    <row r="282" spans="1:5" ht="12.75">
      <c r="A282" t="s">
        <v>58</v>
      </c>
      <c r="E282" s="39" t="s">
        <v>5</v>
      </c>
    </row>
    <row r="283" spans="1:16" ht="25.5">
      <c r="A283" t="s">
        <v>50</v>
      </c>
      <c s="34" t="s">
        <v>306</v>
      </c>
      <c s="34" t="s">
        <v>5580</v>
      </c>
      <c s="35" t="s">
        <v>5</v>
      </c>
      <c s="6" t="s">
        <v>5581</v>
      </c>
      <c s="36" t="s">
        <v>68</v>
      </c>
      <c s="37">
        <v>186.671</v>
      </c>
      <c s="36">
        <v>0</v>
      </c>
      <c s="36">
        <f>ROUND(G283*H283,6)</f>
      </c>
      <c r="L283" s="38">
        <v>0</v>
      </c>
      <c s="32">
        <f>ROUND(ROUND(L283,2)*ROUND(G283,3),2)</f>
      </c>
      <c s="36" t="s">
        <v>55</v>
      </c>
      <c>
        <f>(M283*21)/100</f>
      </c>
      <c t="s">
        <v>28</v>
      </c>
    </row>
    <row r="284" spans="1:5" ht="12.75">
      <c r="A284" s="35" t="s">
        <v>56</v>
      </c>
      <c r="E284" s="39" t="s">
        <v>5</v>
      </c>
    </row>
    <row r="285" spans="1:5" ht="12.75">
      <c r="A285" s="35" t="s">
        <v>57</v>
      </c>
      <c r="E285" s="40" t="s">
        <v>5</v>
      </c>
    </row>
    <row r="286" spans="1:5" ht="12.75">
      <c r="A286" t="s">
        <v>58</v>
      </c>
      <c r="E286" s="39" t="s">
        <v>5</v>
      </c>
    </row>
    <row r="287" spans="1:16" ht="12.75">
      <c r="A287" t="s">
        <v>50</v>
      </c>
      <c s="34" t="s">
        <v>310</v>
      </c>
      <c s="34" t="s">
        <v>5582</v>
      </c>
      <c s="35" t="s">
        <v>5</v>
      </c>
      <c s="6" t="s">
        <v>5583</v>
      </c>
      <c s="36" t="s">
        <v>68</v>
      </c>
      <c s="37">
        <v>332.571</v>
      </c>
      <c s="36">
        <v>0</v>
      </c>
      <c s="36">
        <f>ROUND(G287*H287,6)</f>
      </c>
      <c r="L287" s="38">
        <v>0</v>
      </c>
      <c s="32">
        <f>ROUND(ROUND(L287,2)*ROUND(G287,3),2)</f>
      </c>
      <c s="36" t="s">
        <v>55</v>
      </c>
      <c>
        <f>(M287*21)/100</f>
      </c>
      <c t="s">
        <v>28</v>
      </c>
    </row>
    <row r="288" spans="1:5" ht="12.75">
      <c r="A288" s="35" t="s">
        <v>56</v>
      </c>
      <c r="E288" s="39" t="s">
        <v>5</v>
      </c>
    </row>
    <row r="289" spans="1:5" ht="12.75">
      <c r="A289" s="35" t="s">
        <v>57</v>
      </c>
      <c r="E289" s="40" t="s">
        <v>5</v>
      </c>
    </row>
    <row r="290" spans="1:5" ht="12.75">
      <c r="A290" t="s">
        <v>58</v>
      </c>
      <c r="E290" s="39" t="s">
        <v>5</v>
      </c>
    </row>
    <row r="291" spans="1:16" ht="12.75">
      <c r="A291" t="s">
        <v>50</v>
      </c>
      <c s="34" t="s">
        <v>314</v>
      </c>
      <c s="34" t="s">
        <v>5584</v>
      </c>
      <c s="35" t="s">
        <v>5</v>
      </c>
      <c s="6" t="s">
        <v>5585</v>
      </c>
      <c s="36" t="s">
        <v>68</v>
      </c>
      <c s="37">
        <v>332.571</v>
      </c>
      <c s="36">
        <v>0</v>
      </c>
      <c s="36">
        <f>ROUND(G291*H291,6)</f>
      </c>
      <c r="L291" s="38">
        <v>0</v>
      </c>
      <c s="32">
        <f>ROUND(ROUND(L291,2)*ROUND(G291,3),2)</f>
      </c>
      <c s="36" t="s">
        <v>55</v>
      </c>
      <c>
        <f>(M291*21)/100</f>
      </c>
      <c t="s">
        <v>28</v>
      </c>
    </row>
    <row r="292" spans="1:5" ht="12.75">
      <c r="A292" s="35" t="s">
        <v>56</v>
      </c>
      <c r="E292" s="39" t="s">
        <v>5</v>
      </c>
    </row>
    <row r="293" spans="1:5" ht="63.75">
      <c r="A293" s="35" t="s">
        <v>57</v>
      </c>
      <c r="E293" s="40" t="s">
        <v>5586</v>
      </c>
    </row>
    <row r="294" spans="1:5" ht="12.75">
      <c r="A294" t="s">
        <v>58</v>
      </c>
      <c r="E294" s="39" t="s">
        <v>5</v>
      </c>
    </row>
    <row r="295" spans="1:16" ht="12.75">
      <c r="A295" t="s">
        <v>50</v>
      </c>
      <c s="34" t="s">
        <v>318</v>
      </c>
      <c s="34" t="s">
        <v>5587</v>
      </c>
      <c s="35" t="s">
        <v>5</v>
      </c>
      <c s="6" t="s">
        <v>5588</v>
      </c>
      <c s="36" t="s">
        <v>68</v>
      </c>
      <c s="37">
        <v>75.696</v>
      </c>
      <c s="36">
        <v>0</v>
      </c>
      <c s="36">
        <f>ROUND(G295*H295,6)</f>
      </c>
      <c r="L295" s="38">
        <v>0</v>
      </c>
      <c s="32">
        <f>ROUND(ROUND(L295,2)*ROUND(G295,3),2)</f>
      </c>
      <c s="36" t="s">
        <v>55</v>
      </c>
      <c>
        <f>(M295*21)/100</f>
      </c>
      <c t="s">
        <v>28</v>
      </c>
    </row>
    <row r="296" spans="1:5" ht="12.75">
      <c r="A296" s="35" t="s">
        <v>56</v>
      </c>
      <c r="E296" s="39" t="s">
        <v>5</v>
      </c>
    </row>
    <row r="297" spans="1:5" ht="191.25">
      <c r="A297" s="35" t="s">
        <v>57</v>
      </c>
      <c r="E297" s="40" t="s">
        <v>5589</v>
      </c>
    </row>
    <row r="298" spans="1:5" ht="12.75">
      <c r="A298" t="s">
        <v>58</v>
      </c>
      <c r="E298" s="39" t="s">
        <v>5</v>
      </c>
    </row>
    <row r="299" spans="1:16" ht="12.75">
      <c r="A299" t="s">
        <v>50</v>
      </c>
      <c s="34" t="s">
        <v>773</v>
      </c>
      <c s="34" t="s">
        <v>5590</v>
      </c>
      <c s="35" t="s">
        <v>5</v>
      </c>
      <c s="6" t="s">
        <v>5591</v>
      </c>
      <c s="36" t="s">
        <v>557</v>
      </c>
      <c s="37">
        <v>1.575</v>
      </c>
      <c s="36">
        <v>0</v>
      </c>
      <c s="36">
        <f>ROUND(G299*H299,6)</f>
      </c>
      <c r="L299" s="38">
        <v>0</v>
      </c>
      <c s="32">
        <f>ROUND(ROUND(L299,2)*ROUND(G299,3),2)</f>
      </c>
      <c s="36" t="s">
        <v>55</v>
      </c>
      <c>
        <f>(M299*21)/100</f>
      </c>
      <c t="s">
        <v>28</v>
      </c>
    </row>
    <row r="300" spans="1:5" ht="12.75">
      <c r="A300" s="35" t="s">
        <v>56</v>
      </c>
      <c r="E300" s="39" t="s">
        <v>5</v>
      </c>
    </row>
    <row r="301" spans="1:5" ht="51">
      <c r="A301" s="35" t="s">
        <v>57</v>
      </c>
      <c r="E301" s="40" t="s">
        <v>5592</v>
      </c>
    </row>
    <row r="302" spans="1:5" ht="12.75">
      <c r="A302" t="s">
        <v>58</v>
      </c>
      <c r="E302" s="39" t="s">
        <v>5</v>
      </c>
    </row>
    <row r="303" spans="1:16" ht="12.75">
      <c r="A303" t="s">
        <v>50</v>
      </c>
      <c s="34" t="s">
        <v>1973</v>
      </c>
      <c s="34" t="s">
        <v>5593</v>
      </c>
      <c s="35" t="s">
        <v>5</v>
      </c>
      <c s="6" t="s">
        <v>5594</v>
      </c>
      <c s="36" t="s">
        <v>68</v>
      </c>
      <c s="37">
        <v>295.66</v>
      </c>
      <c s="36">
        <v>0</v>
      </c>
      <c s="36">
        <f>ROUND(G303*H303,6)</f>
      </c>
      <c r="L303" s="38">
        <v>0</v>
      </c>
      <c s="32">
        <f>ROUND(ROUND(L303,2)*ROUND(G303,3),2)</f>
      </c>
      <c s="36" t="s">
        <v>55</v>
      </c>
      <c>
        <f>(M303*21)/100</f>
      </c>
      <c t="s">
        <v>28</v>
      </c>
    </row>
    <row r="304" spans="1:5" ht="12.75">
      <c r="A304" s="35" t="s">
        <v>56</v>
      </c>
      <c r="E304" s="39" t="s">
        <v>5</v>
      </c>
    </row>
    <row r="305" spans="1:5" ht="76.5">
      <c r="A305" s="35" t="s">
        <v>57</v>
      </c>
      <c r="E305" s="40" t="s">
        <v>5595</v>
      </c>
    </row>
    <row r="306" spans="1:5" ht="12.75">
      <c r="A306" t="s">
        <v>58</v>
      </c>
      <c r="E306" s="39" t="s">
        <v>5</v>
      </c>
    </row>
    <row r="307" spans="1:16" ht="25.5">
      <c r="A307" t="s">
        <v>50</v>
      </c>
      <c s="34" t="s">
        <v>322</v>
      </c>
      <c s="34" t="s">
        <v>5596</v>
      </c>
      <c s="35" t="s">
        <v>5</v>
      </c>
      <c s="6" t="s">
        <v>5597</v>
      </c>
      <c s="36" t="s">
        <v>68</v>
      </c>
      <c s="37">
        <v>2069.62</v>
      </c>
      <c s="36">
        <v>0</v>
      </c>
      <c s="36">
        <f>ROUND(G307*H307,6)</f>
      </c>
      <c r="L307" s="38">
        <v>0</v>
      </c>
      <c s="32">
        <f>ROUND(ROUND(L307,2)*ROUND(G307,3),2)</f>
      </c>
      <c s="36" t="s">
        <v>55</v>
      </c>
      <c>
        <f>(M307*21)/100</f>
      </c>
      <c t="s">
        <v>28</v>
      </c>
    </row>
    <row r="308" spans="1:5" ht="12.75">
      <c r="A308" s="35" t="s">
        <v>56</v>
      </c>
      <c r="E308" s="39" t="s">
        <v>5</v>
      </c>
    </row>
    <row r="309" spans="1:5" ht="38.25">
      <c r="A309" s="35" t="s">
        <v>57</v>
      </c>
      <c r="E309" s="40" t="s">
        <v>5598</v>
      </c>
    </row>
    <row r="310" spans="1:5" ht="12.75">
      <c r="A310" t="s">
        <v>58</v>
      </c>
      <c r="E310" s="39" t="s">
        <v>5</v>
      </c>
    </row>
    <row r="311" spans="1:16" ht="12.75">
      <c r="A311" t="s">
        <v>50</v>
      </c>
      <c s="34" t="s">
        <v>326</v>
      </c>
      <c s="34" t="s">
        <v>5599</v>
      </c>
      <c s="35" t="s">
        <v>5</v>
      </c>
      <c s="6" t="s">
        <v>5600</v>
      </c>
      <c s="36" t="s">
        <v>68</v>
      </c>
      <c s="37">
        <v>295.66</v>
      </c>
      <c s="36">
        <v>0</v>
      </c>
      <c s="36">
        <f>ROUND(G311*H311,6)</f>
      </c>
      <c r="L311" s="38">
        <v>0</v>
      </c>
      <c s="32">
        <f>ROUND(ROUND(L311,2)*ROUND(G311,3),2)</f>
      </c>
      <c s="36" t="s">
        <v>55</v>
      </c>
      <c>
        <f>(M311*21)/100</f>
      </c>
      <c t="s">
        <v>28</v>
      </c>
    </row>
    <row r="312" spans="1:5" ht="12.75">
      <c r="A312" s="35" t="s">
        <v>56</v>
      </c>
      <c r="E312" s="39" t="s">
        <v>5</v>
      </c>
    </row>
    <row r="313" spans="1:5" ht="76.5">
      <c r="A313" s="35" t="s">
        <v>57</v>
      </c>
      <c r="E313" s="40" t="s">
        <v>5601</v>
      </c>
    </row>
    <row r="314" spans="1:5" ht="12.75">
      <c r="A314" t="s">
        <v>58</v>
      </c>
      <c r="E314" s="39" t="s">
        <v>5</v>
      </c>
    </row>
    <row r="315" spans="1:16" ht="25.5">
      <c r="A315" t="s">
        <v>50</v>
      </c>
      <c s="34" t="s">
        <v>330</v>
      </c>
      <c s="34" t="s">
        <v>5602</v>
      </c>
      <c s="35" t="s">
        <v>5</v>
      </c>
      <c s="6" t="s">
        <v>5603</v>
      </c>
      <c s="36" t="s">
        <v>68</v>
      </c>
      <c s="37">
        <v>228.64</v>
      </c>
      <c s="36">
        <v>0</v>
      </c>
      <c s="36">
        <f>ROUND(G315*H315,6)</f>
      </c>
      <c r="L315" s="38">
        <v>0</v>
      </c>
      <c s="32">
        <f>ROUND(ROUND(L315,2)*ROUND(G315,3),2)</f>
      </c>
      <c s="36" t="s">
        <v>55</v>
      </c>
      <c>
        <f>(M315*21)/100</f>
      </c>
      <c t="s">
        <v>28</v>
      </c>
    </row>
    <row r="316" spans="1:5" ht="12.75">
      <c r="A316" s="35" t="s">
        <v>56</v>
      </c>
      <c r="E316" s="39" t="s">
        <v>5</v>
      </c>
    </row>
    <row r="317" spans="1:5" ht="38.25">
      <c r="A317" s="35" t="s">
        <v>57</v>
      </c>
      <c r="E317" s="40" t="s">
        <v>5604</v>
      </c>
    </row>
    <row r="318" spans="1:5" ht="12.75">
      <c r="A318" t="s">
        <v>58</v>
      </c>
      <c r="E318" s="39" t="s">
        <v>5</v>
      </c>
    </row>
    <row r="319" spans="1:16" ht="12.75">
      <c r="A319" t="s">
        <v>50</v>
      </c>
      <c s="34" t="s">
        <v>334</v>
      </c>
      <c s="34" t="s">
        <v>5605</v>
      </c>
      <c s="35" t="s">
        <v>5</v>
      </c>
      <c s="6" t="s">
        <v>5606</v>
      </c>
      <c s="36" t="s">
        <v>68</v>
      </c>
      <c s="37">
        <v>295.66</v>
      </c>
      <c s="36">
        <v>0</v>
      </c>
      <c s="36">
        <f>ROUND(G319*H319,6)</f>
      </c>
      <c r="L319" s="38">
        <v>0</v>
      </c>
      <c s="32">
        <f>ROUND(ROUND(L319,2)*ROUND(G319,3),2)</f>
      </c>
      <c s="36" t="s">
        <v>55</v>
      </c>
      <c>
        <f>(M319*21)/100</f>
      </c>
      <c t="s">
        <v>28</v>
      </c>
    </row>
    <row r="320" spans="1:5" ht="12.75">
      <c r="A320" s="35" t="s">
        <v>56</v>
      </c>
      <c r="E320" s="39" t="s">
        <v>5</v>
      </c>
    </row>
    <row r="321" spans="1:5" ht="12.75">
      <c r="A321" s="35" t="s">
        <v>57</v>
      </c>
      <c r="E321" s="40" t="s">
        <v>5</v>
      </c>
    </row>
    <row r="322" spans="1:5" ht="12.75">
      <c r="A322" t="s">
        <v>58</v>
      </c>
      <c r="E322" s="39" t="s">
        <v>5</v>
      </c>
    </row>
    <row r="323" spans="1:16" ht="25.5">
      <c r="A323" t="s">
        <v>50</v>
      </c>
      <c s="34" t="s">
        <v>338</v>
      </c>
      <c s="34" t="s">
        <v>5607</v>
      </c>
      <c s="35" t="s">
        <v>5</v>
      </c>
      <c s="6" t="s">
        <v>5608</v>
      </c>
      <c s="36" t="s">
        <v>79</v>
      </c>
      <c s="37">
        <v>288.56</v>
      </c>
      <c s="36">
        <v>0</v>
      </c>
      <c s="36">
        <f>ROUND(G323*H323,6)</f>
      </c>
      <c r="L323" s="38">
        <v>0</v>
      </c>
      <c s="32">
        <f>ROUND(ROUND(L323,2)*ROUND(G323,3),2)</f>
      </c>
      <c s="36" t="s">
        <v>55</v>
      </c>
      <c>
        <f>(M323*21)/100</f>
      </c>
      <c t="s">
        <v>28</v>
      </c>
    </row>
    <row r="324" spans="1:5" ht="12.75">
      <c r="A324" s="35" t="s">
        <v>56</v>
      </c>
      <c r="E324" s="39" t="s">
        <v>5</v>
      </c>
    </row>
    <row r="325" spans="1:5" ht="409.5">
      <c r="A325" s="35" t="s">
        <v>57</v>
      </c>
      <c r="E325" s="40" t="s">
        <v>5609</v>
      </c>
    </row>
    <row r="326" spans="1:5" ht="12.75">
      <c r="A326" t="s">
        <v>58</v>
      </c>
      <c r="E326" s="39" t="s">
        <v>5</v>
      </c>
    </row>
    <row r="327" spans="1:16" ht="12.75">
      <c r="A327" t="s">
        <v>50</v>
      </c>
      <c s="34" t="s">
        <v>2297</v>
      </c>
      <c s="34" t="s">
        <v>5610</v>
      </c>
      <c s="35" t="s">
        <v>5</v>
      </c>
      <c s="6" t="s">
        <v>5611</v>
      </c>
      <c s="36" t="s">
        <v>75</v>
      </c>
      <c s="37">
        <v>8</v>
      </c>
      <c s="36">
        <v>0</v>
      </c>
      <c s="36">
        <f>ROUND(G327*H327,6)</f>
      </c>
      <c r="L327" s="38">
        <v>0</v>
      </c>
      <c s="32">
        <f>ROUND(ROUND(L327,2)*ROUND(G327,3),2)</f>
      </c>
      <c s="36" t="s">
        <v>55</v>
      </c>
      <c>
        <f>(M327*21)/100</f>
      </c>
      <c t="s">
        <v>28</v>
      </c>
    </row>
    <row r="328" spans="1:5" ht="12.75">
      <c r="A328" s="35" t="s">
        <v>56</v>
      </c>
      <c r="E328" s="39" t="s">
        <v>5</v>
      </c>
    </row>
    <row r="329" spans="1:5" ht="76.5">
      <c r="A329" s="35" t="s">
        <v>57</v>
      </c>
      <c r="E329" s="40" t="s">
        <v>5612</v>
      </c>
    </row>
    <row r="330" spans="1:5" ht="12.75">
      <c r="A330" t="s">
        <v>58</v>
      </c>
      <c r="E330" s="39" t="s">
        <v>5</v>
      </c>
    </row>
    <row r="331" spans="1:16" ht="12.75">
      <c r="A331" t="s">
        <v>50</v>
      </c>
      <c s="34" t="s">
        <v>342</v>
      </c>
      <c s="34" t="s">
        <v>5613</v>
      </c>
      <c s="35" t="s">
        <v>5</v>
      </c>
      <c s="6" t="s">
        <v>5614</v>
      </c>
      <c s="36" t="s">
        <v>75</v>
      </c>
      <c s="37">
        <v>1</v>
      </c>
      <c s="36">
        <v>0</v>
      </c>
      <c s="36">
        <f>ROUND(G331*H331,6)</f>
      </c>
      <c r="L331" s="38">
        <v>0</v>
      </c>
      <c s="32">
        <f>ROUND(ROUND(L331,2)*ROUND(G331,3),2)</f>
      </c>
      <c s="36" t="s">
        <v>55</v>
      </c>
      <c>
        <f>(M331*21)/100</f>
      </c>
      <c t="s">
        <v>28</v>
      </c>
    </row>
    <row r="332" spans="1:5" ht="12.75">
      <c r="A332" s="35" t="s">
        <v>56</v>
      </c>
      <c r="E332" s="39" t="s">
        <v>5</v>
      </c>
    </row>
    <row r="333" spans="1:5" ht="38.25">
      <c r="A333" s="35" t="s">
        <v>57</v>
      </c>
      <c r="E333" s="40" t="s">
        <v>5535</v>
      </c>
    </row>
    <row r="334" spans="1:5" ht="12.75">
      <c r="A334" t="s">
        <v>58</v>
      </c>
      <c r="E334" s="39" t="s">
        <v>5</v>
      </c>
    </row>
    <row r="335" spans="1:13" ht="12.75">
      <c r="A335" t="s">
        <v>47</v>
      </c>
      <c r="C335" s="31" t="s">
        <v>5615</v>
      </c>
      <c r="E335" s="33" t="s">
        <v>5616</v>
      </c>
      <c r="J335" s="32">
        <f>0</f>
      </c>
      <c s="32">
        <f>0</f>
      </c>
      <c s="32">
        <f>0+L336+L340+L344+L348+L352+L356+L360+L364+L368+L372+L376</f>
      </c>
      <c s="32">
        <f>0+M336+M340+M344+M348+M352+M356+M360+M364+M368+M372+M376</f>
      </c>
    </row>
    <row r="336" spans="1:16" ht="12.75">
      <c r="A336" t="s">
        <v>50</v>
      </c>
      <c s="34" t="s">
        <v>2303</v>
      </c>
      <c s="34" t="s">
        <v>5617</v>
      </c>
      <c s="35" t="s">
        <v>5</v>
      </c>
      <c s="6" t="s">
        <v>5618</v>
      </c>
      <c s="36" t="s">
        <v>557</v>
      </c>
      <c s="37">
        <v>0.072</v>
      </c>
      <c s="36">
        <v>0</v>
      </c>
      <c s="36">
        <f>ROUND(G336*H336,6)</f>
      </c>
      <c r="L336" s="38">
        <v>0</v>
      </c>
      <c s="32">
        <f>ROUND(ROUND(L336,2)*ROUND(G336,3),2)</f>
      </c>
      <c s="36" t="s">
        <v>55</v>
      </c>
      <c>
        <f>(M336*21)/100</f>
      </c>
      <c t="s">
        <v>28</v>
      </c>
    </row>
    <row r="337" spans="1:5" ht="12.75">
      <c r="A337" s="35" t="s">
        <v>56</v>
      </c>
      <c r="E337" s="39" t="s">
        <v>5</v>
      </c>
    </row>
    <row r="338" spans="1:5" ht="63.75">
      <c r="A338" s="35" t="s">
        <v>57</v>
      </c>
      <c r="E338" s="40" t="s">
        <v>5619</v>
      </c>
    </row>
    <row r="339" spans="1:5" ht="12.75">
      <c r="A339" t="s">
        <v>58</v>
      </c>
      <c r="E339" s="39" t="s">
        <v>5</v>
      </c>
    </row>
    <row r="340" spans="1:16" ht="12.75">
      <c r="A340" t="s">
        <v>50</v>
      </c>
      <c s="34" t="s">
        <v>346</v>
      </c>
      <c s="34" t="s">
        <v>5617</v>
      </c>
      <c s="35" t="s">
        <v>51</v>
      </c>
      <c s="6" t="s">
        <v>5618</v>
      </c>
      <c s="36" t="s">
        <v>557</v>
      </c>
      <c s="37">
        <v>0.203</v>
      </c>
      <c s="36">
        <v>0</v>
      </c>
      <c s="36">
        <f>ROUND(G340*H340,6)</f>
      </c>
      <c r="L340" s="38">
        <v>0</v>
      </c>
      <c s="32">
        <f>ROUND(ROUND(L340,2)*ROUND(G340,3),2)</f>
      </c>
      <c s="36" t="s">
        <v>55</v>
      </c>
      <c>
        <f>(M340*21)/100</f>
      </c>
      <c t="s">
        <v>28</v>
      </c>
    </row>
    <row r="341" spans="1:5" ht="12.75">
      <c r="A341" s="35" t="s">
        <v>56</v>
      </c>
      <c r="E341" s="39" t="s">
        <v>5</v>
      </c>
    </row>
    <row r="342" spans="1:5" ht="63.75">
      <c r="A342" s="35" t="s">
        <v>57</v>
      </c>
      <c r="E342" s="40" t="s">
        <v>5620</v>
      </c>
    </row>
    <row r="343" spans="1:5" ht="12.75">
      <c r="A343" t="s">
        <v>58</v>
      </c>
      <c r="E343" s="39" t="s">
        <v>5</v>
      </c>
    </row>
    <row r="344" spans="1:16" ht="25.5">
      <c r="A344" t="s">
        <v>50</v>
      </c>
      <c s="34" t="s">
        <v>350</v>
      </c>
      <c s="34" t="s">
        <v>5621</v>
      </c>
      <c s="35" t="s">
        <v>5</v>
      </c>
      <c s="6" t="s">
        <v>5622</v>
      </c>
      <c s="36" t="s">
        <v>68</v>
      </c>
      <c s="37">
        <v>506.323</v>
      </c>
      <c s="36">
        <v>0</v>
      </c>
      <c s="36">
        <f>ROUND(G344*H344,6)</f>
      </c>
      <c r="L344" s="38">
        <v>0</v>
      </c>
      <c s="32">
        <f>ROUND(ROUND(L344,2)*ROUND(G344,3),2)</f>
      </c>
      <c s="36" t="s">
        <v>55</v>
      </c>
      <c>
        <f>(M344*21)/100</f>
      </c>
      <c t="s">
        <v>28</v>
      </c>
    </row>
    <row r="345" spans="1:5" ht="12.75">
      <c r="A345" s="35" t="s">
        <v>56</v>
      </c>
      <c r="E345" s="39" t="s">
        <v>5</v>
      </c>
    </row>
    <row r="346" spans="1:5" ht="63.75">
      <c r="A346" s="35" t="s">
        <v>57</v>
      </c>
      <c r="E346" s="40" t="s">
        <v>5623</v>
      </c>
    </row>
    <row r="347" spans="1:5" ht="12.75">
      <c r="A347" t="s">
        <v>58</v>
      </c>
      <c r="E347" s="39" t="s">
        <v>5</v>
      </c>
    </row>
    <row r="348" spans="1:16" ht="25.5">
      <c r="A348" t="s">
        <v>50</v>
      </c>
      <c s="34" t="s">
        <v>354</v>
      </c>
      <c s="34" t="s">
        <v>5621</v>
      </c>
      <c s="35" t="s">
        <v>51</v>
      </c>
      <c s="6" t="s">
        <v>5622</v>
      </c>
      <c s="36" t="s">
        <v>68</v>
      </c>
      <c s="37">
        <v>179.898</v>
      </c>
      <c s="36">
        <v>0</v>
      </c>
      <c s="36">
        <f>ROUND(G348*H348,6)</f>
      </c>
      <c r="L348" s="38">
        <v>0</v>
      </c>
      <c s="32">
        <f>ROUND(ROUND(L348,2)*ROUND(G348,3),2)</f>
      </c>
      <c s="36" t="s">
        <v>55</v>
      </c>
      <c>
        <f>(M348*21)/100</f>
      </c>
      <c t="s">
        <v>28</v>
      </c>
    </row>
    <row r="349" spans="1:5" ht="12.75">
      <c r="A349" s="35" t="s">
        <v>56</v>
      </c>
      <c r="E349" s="39" t="s">
        <v>5</v>
      </c>
    </row>
    <row r="350" spans="1:5" ht="63.75">
      <c r="A350" s="35" t="s">
        <v>57</v>
      </c>
      <c r="E350" s="40" t="s">
        <v>5624</v>
      </c>
    </row>
    <row r="351" spans="1:5" ht="12.75">
      <c r="A351" t="s">
        <v>58</v>
      </c>
      <c r="E351" s="39" t="s">
        <v>5</v>
      </c>
    </row>
    <row r="352" spans="1:16" ht="12.75">
      <c r="A352" t="s">
        <v>50</v>
      </c>
      <c s="34" t="s">
        <v>357</v>
      </c>
      <c s="34" t="s">
        <v>5625</v>
      </c>
      <c s="35" t="s">
        <v>5</v>
      </c>
      <c s="6" t="s">
        <v>5626</v>
      </c>
      <c s="36" t="s">
        <v>68</v>
      </c>
      <c s="37">
        <v>440.281</v>
      </c>
      <c s="36">
        <v>0</v>
      </c>
      <c s="36">
        <f>ROUND(G352*H352,6)</f>
      </c>
      <c r="L352" s="38">
        <v>0</v>
      </c>
      <c s="32">
        <f>ROUND(ROUND(L352,2)*ROUND(G352,3),2)</f>
      </c>
      <c s="36" t="s">
        <v>55</v>
      </c>
      <c>
        <f>(M352*21)/100</f>
      </c>
      <c t="s">
        <v>28</v>
      </c>
    </row>
    <row r="353" spans="1:5" ht="12.75">
      <c r="A353" s="35" t="s">
        <v>56</v>
      </c>
      <c r="E353" s="39" t="s">
        <v>5</v>
      </c>
    </row>
    <row r="354" spans="1:5" ht="102">
      <c r="A354" s="35" t="s">
        <v>57</v>
      </c>
      <c r="E354" s="40" t="s">
        <v>5627</v>
      </c>
    </row>
    <row r="355" spans="1:5" ht="12.75">
      <c r="A355" t="s">
        <v>58</v>
      </c>
      <c r="E355" s="39" t="s">
        <v>5</v>
      </c>
    </row>
    <row r="356" spans="1:16" ht="12.75">
      <c r="A356" t="s">
        <v>50</v>
      </c>
      <c s="34" t="s">
        <v>361</v>
      </c>
      <c s="34" t="s">
        <v>5628</v>
      </c>
      <c s="35" t="s">
        <v>5</v>
      </c>
      <c s="6" t="s">
        <v>5629</v>
      </c>
      <c s="36" t="s">
        <v>68</v>
      </c>
      <c s="37">
        <v>156.433</v>
      </c>
      <c s="36">
        <v>0</v>
      </c>
      <c s="36">
        <f>ROUND(G356*H356,6)</f>
      </c>
      <c r="L356" s="38">
        <v>0</v>
      </c>
      <c s="32">
        <f>ROUND(ROUND(L356,2)*ROUND(G356,3),2)</f>
      </c>
      <c s="36" t="s">
        <v>55</v>
      </c>
      <c>
        <f>(M356*21)/100</f>
      </c>
      <c t="s">
        <v>28</v>
      </c>
    </row>
    <row r="357" spans="1:5" ht="12.75">
      <c r="A357" s="35" t="s">
        <v>56</v>
      </c>
      <c r="E357" s="39" t="s">
        <v>5</v>
      </c>
    </row>
    <row r="358" spans="1:5" ht="114.75">
      <c r="A358" s="35" t="s">
        <v>57</v>
      </c>
      <c r="E358" s="40" t="s">
        <v>5630</v>
      </c>
    </row>
    <row r="359" spans="1:5" ht="12.75">
      <c r="A359" t="s">
        <v>58</v>
      </c>
      <c r="E359" s="39" t="s">
        <v>5</v>
      </c>
    </row>
    <row r="360" spans="1:16" ht="25.5">
      <c r="A360" t="s">
        <v>50</v>
      </c>
      <c s="34" t="s">
        <v>365</v>
      </c>
      <c s="34" t="s">
        <v>5631</v>
      </c>
      <c s="35" t="s">
        <v>5</v>
      </c>
      <c s="6" t="s">
        <v>5632</v>
      </c>
      <c s="36" t="s">
        <v>68</v>
      </c>
      <c s="37">
        <v>3.66</v>
      </c>
      <c s="36">
        <v>0</v>
      </c>
      <c s="36">
        <f>ROUND(G360*H360,6)</f>
      </c>
      <c r="L360" s="38">
        <v>0</v>
      </c>
      <c s="32">
        <f>ROUND(ROUND(L360,2)*ROUND(G360,3),2)</f>
      </c>
      <c s="36" t="s">
        <v>55</v>
      </c>
      <c>
        <f>(M360*21)/100</f>
      </c>
      <c t="s">
        <v>28</v>
      </c>
    </row>
    <row r="361" spans="1:5" ht="12.75">
      <c r="A361" s="35" t="s">
        <v>56</v>
      </c>
      <c r="E361" s="39" t="s">
        <v>5</v>
      </c>
    </row>
    <row r="362" spans="1:5" ht="76.5">
      <c r="A362" s="35" t="s">
        <v>57</v>
      </c>
      <c r="E362" s="40" t="s">
        <v>5633</v>
      </c>
    </row>
    <row r="363" spans="1:5" ht="12.75">
      <c r="A363" t="s">
        <v>58</v>
      </c>
      <c r="E363" s="39" t="s">
        <v>5</v>
      </c>
    </row>
    <row r="364" spans="1:16" ht="25.5">
      <c r="A364" t="s">
        <v>50</v>
      </c>
      <c s="34" t="s">
        <v>369</v>
      </c>
      <c s="34" t="s">
        <v>5634</v>
      </c>
      <c s="35" t="s">
        <v>5</v>
      </c>
      <c s="6" t="s">
        <v>5635</v>
      </c>
      <c s="36" t="s">
        <v>68</v>
      </c>
      <c s="37">
        <v>9.105</v>
      </c>
      <c s="36">
        <v>0</v>
      </c>
      <c s="36">
        <f>ROUND(G364*H364,6)</f>
      </c>
      <c r="L364" s="38">
        <v>0</v>
      </c>
      <c s="32">
        <f>ROUND(ROUND(L364,2)*ROUND(G364,3),2)</f>
      </c>
      <c s="36" t="s">
        <v>55</v>
      </c>
      <c>
        <f>(M364*21)/100</f>
      </c>
      <c t="s">
        <v>28</v>
      </c>
    </row>
    <row r="365" spans="1:5" ht="12.75">
      <c r="A365" s="35" t="s">
        <v>56</v>
      </c>
      <c r="E365" s="39" t="s">
        <v>5</v>
      </c>
    </row>
    <row r="366" spans="1:5" ht="102">
      <c r="A366" s="35" t="s">
        <v>57</v>
      </c>
      <c r="E366" s="40" t="s">
        <v>5636</v>
      </c>
    </row>
    <row r="367" spans="1:5" ht="12.75">
      <c r="A367" t="s">
        <v>58</v>
      </c>
      <c r="E367" s="39" t="s">
        <v>5</v>
      </c>
    </row>
    <row r="368" spans="1:16" ht="12.75">
      <c r="A368" t="s">
        <v>50</v>
      </c>
      <c s="34" t="s">
        <v>373</v>
      </c>
      <c s="34" t="s">
        <v>5637</v>
      </c>
      <c s="35" t="s">
        <v>5</v>
      </c>
      <c s="6" t="s">
        <v>5638</v>
      </c>
      <c s="36" t="s">
        <v>68</v>
      </c>
      <c s="37">
        <v>440.281</v>
      </c>
      <c s="36">
        <v>0</v>
      </c>
      <c s="36">
        <f>ROUND(G368*H368,6)</f>
      </c>
      <c r="L368" s="38">
        <v>0</v>
      </c>
      <c s="32">
        <f>ROUND(ROUND(L368,2)*ROUND(G368,3),2)</f>
      </c>
      <c s="36" t="s">
        <v>55</v>
      </c>
      <c>
        <f>(M368*21)/100</f>
      </c>
      <c t="s">
        <v>28</v>
      </c>
    </row>
    <row r="369" spans="1:5" ht="12.75">
      <c r="A369" s="35" t="s">
        <v>56</v>
      </c>
      <c r="E369" s="39" t="s">
        <v>5</v>
      </c>
    </row>
    <row r="370" spans="1:5" ht="102">
      <c r="A370" s="35" t="s">
        <v>57</v>
      </c>
      <c r="E370" s="40" t="s">
        <v>5639</v>
      </c>
    </row>
    <row r="371" spans="1:5" ht="12.75">
      <c r="A371" t="s">
        <v>58</v>
      </c>
      <c r="E371" s="39" t="s">
        <v>5</v>
      </c>
    </row>
    <row r="372" spans="1:16" ht="12.75">
      <c r="A372" t="s">
        <v>50</v>
      </c>
      <c s="34" t="s">
        <v>377</v>
      </c>
      <c s="34" t="s">
        <v>5640</v>
      </c>
      <c s="35" t="s">
        <v>5</v>
      </c>
      <c s="6" t="s">
        <v>5641</v>
      </c>
      <c s="36" t="s">
        <v>68</v>
      </c>
      <c s="37">
        <v>156.433</v>
      </c>
      <c s="36">
        <v>0</v>
      </c>
      <c s="36">
        <f>ROUND(G372*H372,6)</f>
      </c>
      <c r="L372" s="38">
        <v>0</v>
      </c>
      <c s="32">
        <f>ROUND(ROUND(L372,2)*ROUND(G372,3),2)</f>
      </c>
      <c s="36" t="s">
        <v>55</v>
      </c>
      <c>
        <f>(M372*21)/100</f>
      </c>
      <c t="s">
        <v>28</v>
      </c>
    </row>
    <row r="373" spans="1:5" ht="12.75">
      <c r="A373" s="35" t="s">
        <v>56</v>
      </c>
      <c r="E373" s="39" t="s">
        <v>5</v>
      </c>
    </row>
    <row r="374" spans="1:5" ht="114.75">
      <c r="A374" s="35" t="s">
        <v>57</v>
      </c>
      <c r="E374" s="40" t="s">
        <v>5642</v>
      </c>
    </row>
    <row r="375" spans="1:5" ht="12.75">
      <c r="A375" t="s">
        <v>58</v>
      </c>
      <c r="E375" s="39" t="s">
        <v>5</v>
      </c>
    </row>
    <row r="376" spans="1:16" ht="12.75">
      <c r="A376" t="s">
        <v>50</v>
      </c>
      <c s="34" t="s">
        <v>381</v>
      </c>
      <c s="34" t="s">
        <v>5643</v>
      </c>
      <c s="35" t="s">
        <v>5</v>
      </c>
      <c s="6" t="s">
        <v>5644</v>
      </c>
      <c s="36" t="s">
        <v>557</v>
      </c>
      <c s="37">
        <v>4.195</v>
      </c>
      <c s="36">
        <v>0</v>
      </c>
      <c s="36">
        <f>ROUND(G376*H376,6)</f>
      </c>
      <c r="L376" s="38">
        <v>0</v>
      </c>
      <c s="32">
        <f>ROUND(ROUND(L376,2)*ROUND(G376,3),2)</f>
      </c>
      <c s="36" t="s">
        <v>55</v>
      </c>
      <c>
        <f>(M376*21)/100</f>
      </c>
      <c t="s">
        <v>28</v>
      </c>
    </row>
    <row r="377" spans="1:5" ht="12.75">
      <c r="A377" s="35" t="s">
        <v>56</v>
      </c>
      <c r="E377" s="39" t="s">
        <v>5</v>
      </c>
    </row>
    <row r="378" spans="1:5" ht="12.75">
      <c r="A378" s="35" t="s">
        <v>57</v>
      </c>
      <c r="E378" s="40" t="s">
        <v>5</v>
      </c>
    </row>
    <row r="379" spans="1:5" ht="12.75">
      <c r="A379" t="s">
        <v>58</v>
      </c>
      <c r="E379" s="39" t="s">
        <v>5</v>
      </c>
    </row>
    <row r="380" spans="1:13" ht="12.75">
      <c r="A380" t="s">
        <v>47</v>
      </c>
      <c r="C380" s="31" t="s">
        <v>5645</v>
      </c>
      <c r="E380" s="33" t="s">
        <v>5646</v>
      </c>
      <c r="J380" s="32">
        <f>0</f>
      </c>
      <c s="32">
        <f>0</f>
      </c>
      <c s="32">
        <f>0+L381+L385+L389+L393+L397+L401</f>
      </c>
      <c s="32">
        <f>0+M381+M385+M389+M393+M397+M401</f>
      </c>
    </row>
    <row r="381" spans="1:16" ht="12.75">
      <c r="A381" t="s">
        <v>50</v>
      </c>
      <c s="34" t="s">
        <v>385</v>
      </c>
      <c s="34" t="s">
        <v>5647</v>
      </c>
      <c s="35" t="s">
        <v>5</v>
      </c>
      <c s="6" t="s">
        <v>5648</v>
      </c>
      <c s="36" t="s">
        <v>68</v>
      </c>
      <c s="37">
        <v>325.226</v>
      </c>
      <c s="36">
        <v>0</v>
      </c>
      <c s="36">
        <f>ROUND(G381*H381,6)</f>
      </c>
      <c r="L381" s="38">
        <v>0</v>
      </c>
      <c s="32">
        <f>ROUND(ROUND(L381,2)*ROUND(G381,3),2)</f>
      </c>
      <c s="36" t="s">
        <v>55</v>
      </c>
      <c>
        <f>(M381*21)/100</f>
      </c>
      <c t="s">
        <v>28</v>
      </c>
    </row>
    <row r="382" spans="1:5" ht="12.75">
      <c r="A382" s="35" t="s">
        <v>56</v>
      </c>
      <c r="E382" s="39" t="s">
        <v>5</v>
      </c>
    </row>
    <row r="383" spans="1:5" ht="38.25">
      <c r="A383" s="35" t="s">
        <v>57</v>
      </c>
      <c r="E383" s="40" t="s">
        <v>5649</v>
      </c>
    </row>
    <row r="384" spans="1:5" ht="12.75">
      <c r="A384" t="s">
        <v>58</v>
      </c>
      <c r="E384" s="39" t="s">
        <v>5</v>
      </c>
    </row>
    <row r="385" spans="1:16" ht="12.75">
      <c r="A385" t="s">
        <v>50</v>
      </c>
      <c s="34" t="s">
        <v>389</v>
      </c>
      <c s="34" t="s">
        <v>5650</v>
      </c>
      <c s="35" t="s">
        <v>5</v>
      </c>
      <c s="6" t="s">
        <v>5651</v>
      </c>
      <c s="36" t="s">
        <v>68</v>
      </c>
      <c s="37">
        <v>430.403</v>
      </c>
      <c s="36">
        <v>0</v>
      </c>
      <c s="36">
        <f>ROUND(G385*H385,6)</f>
      </c>
      <c r="L385" s="38">
        <v>0</v>
      </c>
      <c s="32">
        <f>ROUND(ROUND(L385,2)*ROUND(G385,3),2)</f>
      </c>
      <c s="36" t="s">
        <v>55</v>
      </c>
      <c>
        <f>(M385*21)/100</f>
      </c>
      <c t="s">
        <v>28</v>
      </c>
    </row>
    <row r="386" spans="1:5" ht="12.75">
      <c r="A386" s="35" t="s">
        <v>56</v>
      </c>
      <c r="E386" s="39" t="s">
        <v>5</v>
      </c>
    </row>
    <row r="387" spans="1:5" ht="51">
      <c r="A387" s="35" t="s">
        <v>57</v>
      </c>
      <c r="E387" s="40" t="s">
        <v>5652</v>
      </c>
    </row>
    <row r="388" spans="1:5" ht="12.75">
      <c r="A388" t="s">
        <v>58</v>
      </c>
      <c r="E388" s="39" t="s">
        <v>5</v>
      </c>
    </row>
    <row r="389" spans="1:16" ht="12.75">
      <c r="A389" t="s">
        <v>50</v>
      </c>
      <c s="34" t="s">
        <v>393</v>
      </c>
      <c s="34" t="s">
        <v>5653</v>
      </c>
      <c s="35" t="s">
        <v>5</v>
      </c>
      <c s="6" t="s">
        <v>5654</v>
      </c>
      <c s="36" t="s">
        <v>68</v>
      </c>
      <c s="37">
        <v>430.403</v>
      </c>
      <c s="36">
        <v>0</v>
      </c>
      <c s="36">
        <f>ROUND(G389*H389,6)</f>
      </c>
      <c r="L389" s="38">
        <v>0</v>
      </c>
      <c s="32">
        <f>ROUND(ROUND(L389,2)*ROUND(G389,3),2)</f>
      </c>
      <c s="36" t="s">
        <v>55</v>
      </c>
      <c>
        <f>(M389*21)/100</f>
      </c>
      <c t="s">
        <v>28</v>
      </c>
    </row>
    <row r="390" spans="1:5" ht="12.75">
      <c r="A390" s="35" t="s">
        <v>56</v>
      </c>
      <c r="E390" s="39" t="s">
        <v>5</v>
      </c>
    </row>
    <row r="391" spans="1:5" ht="51">
      <c r="A391" s="35" t="s">
        <v>57</v>
      </c>
      <c r="E391" s="40" t="s">
        <v>5652</v>
      </c>
    </row>
    <row r="392" spans="1:5" ht="12.75">
      <c r="A392" t="s">
        <v>58</v>
      </c>
      <c r="E392" s="39" t="s">
        <v>5</v>
      </c>
    </row>
    <row r="393" spans="1:16" ht="25.5">
      <c r="A393" t="s">
        <v>50</v>
      </c>
      <c s="34" t="s">
        <v>397</v>
      </c>
      <c s="34" t="s">
        <v>5655</v>
      </c>
      <c s="35" t="s">
        <v>5</v>
      </c>
      <c s="6" t="s">
        <v>5656</v>
      </c>
      <c s="36" t="s">
        <v>68</v>
      </c>
      <c s="37">
        <v>295.66</v>
      </c>
      <c s="36">
        <v>0</v>
      </c>
      <c s="36">
        <f>ROUND(G393*H393,6)</f>
      </c>
      <c r="L393" s="38">
        <v>0</v>
      </c>
      <c s="32">
        <f>ROUND(ROUND(L393,2)*ROUND(G393,3),2)</f>
      </c>
      <c s="36" t="s">
        <v>55</v>
      </c>
      <c>
        <f>(M393*21)/100</f>
      </c>
      <c t="s">
        <v>28</v>
      </c>
    </row>
    <row r="394" spans="1:5" ht="12.75">
      <c r="A394" s="35" t="s">
        <v>56</v>
      </c>
      <c r="E394" s="39" t="s">
        <v>5</v>
      </c>
    </row>
    <row r="395" spans="1:5" ht="76.5">
      <c r="A395" s="35" t="s">
        <v>57</v>
      </c>
      <c r="E395" s="40" t="s">
        <v>5657</v>
      </c>
    </row>
    <row r="396" spans="1:5" ht="12.75">
      <c r="A396" t="s">
        <v>58</v>
      </c>
      <c r="E396" s="39" t="s">
        <v>5</v>
      </c>
    </row>
    <row r="397" spans="1:16" ht="25.5">
      <c r="A397" t="s">
        <v>50</v>
      </c>
      <c s="34" t="s">
        <v>2805</v>
      </c>
      <c s="34" t="s">
        <v>5658</v>
      </c>
      <c s="35" t="s">
        <v>5</v>
      </c>
      <c s="6" t="s">
        <v>5659</v>
      </c>
      <c s="36" t="s">
        <v>68</v>
      </c>
      <c s="37">
        <v>782.55</v>
      </c>
      <c s="36">
        <v>0</v>
      </c>
      <c s="36">
        <f>ROUND(G397*H397,6)</f>
      </c>
      <c r="L397" s="38">
        <v>0</v>
      </c>
      <c s="32">
        <f>ROUND(ROUND(L397,2)*ROUND(G397,3),2)</f>
      </c>
      <c s="36" t="s">
        <v>55</v>
      </c>
      <c>
        <f>(M397*21)/100</f>
      </c>
      <c t="s">
        <v>28</v>
      </c>
    </row>
    <row r="398" spans="1:5" ht="12.75">
      <c r="A398" s="35" t="s">
        <v>56</v>
      </c>
      <c r="E398" s="39" t="s">
        <v>5</v>
      </c>
    </row>
    <row r="399" spans="1:5" ht="51">
      <c r="A399" s="35" t="s">
        <v>57</v>
      </c>
      <c r="E399" s="40" t="s">
        <v>5660</v>
      </c>
    </row>
    <row r="400" spans="1:5" ht="12.75">
      <c r="A400" t="s">
        <v>58</v>
      </c>
      <c r="E400" s="39" t="s">
        <v>5</v>
      </c>
    </row>
    <row r="401" spans="1:16" ht="12.75">
      <c r="A401" t="s">
        <v>50</v>
      </c>
      <c s="34" t="s">
        <v>2806</v>
      </c>
      <c s="34" t="s">
        <v>5661</v>
      </c>
      <c s="35" t="s">
        <v>5</v>
      </c>
      <c s="6" t="s">
        <v>5662</v>
      </c>
      <c s="36" t="s">
        <v>557</v>
      </c>
      <c s="37">
        <v>3.84</v>
      </c>
      <c s="36">
        <v>0</v>
      </c>
      <c s="36">
        <f>ROUND(G401*H401,6)</f>
      </c>
      <c r="L401" s="38">
        <v>0</v>
      </c>
      <c s="32">
        <f>ROUND(ROUND(L401,2)*ROUND(G401,3),2)</f>
      </c>
      <c s="36" t="s">
        <v>55</v>
      </c>
      <c>
        <f>(M401*21)/100</f>
      </c>
      <c t="s">
        <v>28</v>
      </c>
    </row>
    <row r="402" spans="1:5" ht="12.75">
      <c r="A402" s="35" t="s">
        <v>56</v>
      </c>
      <c r="E402" s="39" t="s">
        <v>5</v>
      </c>
    </row>
    <row r="403" spans="1:5" ht="12.75">
      <c r="A403" s="35" t="s">
        <v>57</v>
      </c>
      <c r="E403" s="40" t="s">
        <v>5</v>
      </c>
    </row>
    <row r="404" spans="1:5" ht="12.75">
      <c r="A404" t="s">
        <v>58</v>
      </c>
      <c r="E404" s="39" t="s">
        <v>5</v>
      </c>
    </row>
    <row r="405" spans="1:13" ht="12.75">
      <c r="A405" t="s">
        <v>47</v>
      </c>
      <c r="C405" s="31" t="s">
        <v>5663</v>
      </c>
      <c r="E405" s="33" t="s">
        <v>5664</v>
      </c>
      <c r="J405" s="32">
        <f>0</f>
      </c>
      <c s="32">
        <f>0</f>
      </c>
      <c s="32">
        <f>0+L406</f>
      </c>
      <c s="32">
        <f>0+M406</f>
      </c>
    </row>
    <row r="406" spans="1:16" ht="12.75">
      <c r="A406" t="s">
        <v>50</v>
      </c>
      <c s="34" t="s">
        <v>401</v>
      </c>
      <c s="34" t="s">
        <v>5665</v>
      </c>
      <c s="35" t="s">
        <v>5</v>
      </c>
      <c s="6" t="s">
        <v>5666</v>
      </c>
      <c s="36" t="s">
        <v>75</v>
      </c>
      <c s="37">
        <v>4</v>
      </c>
      <c s="36">
        <v>0</v>
      </c>
      <c s="36">
        <f>ROUND(G406*H406,6)</f>
      </c>
      <c r="L406" s="38">
        <v>0</v>
      </c>
      <c s="32">
        <f>ROUND(ROUND(L406,2)*ROUND(G406,3),2)</f>
      </c>
      <c s="36" t="s">
        <v>55</v>
      </c>
      <c>
        <f>(M406*21)/100</f>
      </c>
      <c t="s">
        <v>28</v>
      </c>
    </row>
    <row r="407" spans="1:5" ht="12.75">
      <c r="A407" s="35" t="s">
        <v>56</v>
      </c>
      <c r="E407" s="39" t="s">
        <v>5</v>
      </c>
    </row>
    <row r="408" spans="1:5" ht="38.25">
      <c r="A408" s="35" t="s">
        <v>57</v>
      </c>
      <c r="E408" s="40" t="s">
        <v>5667</v>
      </c>
    </row>
    <row r="409" spans="1:5" ht="12.75">
      <c r="A409" t="s">
        <v>58</v>
      </c>
      <c r="E409" s="39" t="s">
        <v>5</v>
      </c>
    </row>
    <row r="410" spans="1:13" ht="12.75">
      <c r="A410" t="s">
        <v>47</v>
      </c>
      <c r="C410" s="31" t="s">
        <v>2104</v>
      </c>
      <c r="E410" s="33" t="s">
        <v>5668</v>
      </c>
      <c r="J410" s="32">
        <f>0</f>
      </c>
      <c s="32">
        <f>0</f>
      </c>
      <c s="32">
        <f>0+L411+L415</f>
      </c>
      <c s="32">
        <f>0+M411+M415</f>
      </c>
    </row>
    <row r="411" spans="1:16" ht="12.75">
      <c r="A411" t="s">
        <v>50</v>
      </c>
      <c s="34" t="s">
        <v>405</v>
      </c>
      <c s="34" t="s">
        <v>5669</v>
      </c>
      <c s="35" t="s">
        <v>5</v>
      </c>
      <c s="6" t="s">
        <v>5670</v>
      </c>
      <c s="36" t="s">
        <v>2357</v>
      </c>
      <c s="37">
        <v>190.575</v>
      </c>
      <c s="36">
        <v>0</v>
      </c>
      <c s="36">
        <f>ROUND(G411*H411,6)</f>
      </c>
      <c r="L411" s="38">
        <v>0</v>
      </c>
      <c s="32">
        <f>ROUND(ROUND(L411,2)*ROUND(G411,3),2)</f>
      </c>
      <c s="36" t="s">
        <v>55</v>
      </c>
      <c>
        <f>(M411*21)/100</f>
      </c>
      <c t="s">
        <v>28</v>
      </c>
    </row>
    <row r="412" spans="1:5" ht="12.75">
      <c r="A412" s="35" t="s">
        <v>56</v>
      </c>
      <c r="E412" s="39" t="s">
        <v>5</v>
      </c>
    </row>
    <row r="413" spans="1:5" ht="12.75">
      <c r="A413" s="35" t="s">
        <v>57</v>
      </c>
      <c r="E413" s="40" t="s">
        <v>5</v>
      </c>
    </row>
    <row r="414" spans="1:5" ht="12.75">
      <c r="A414" t="s">
        <v>58</v>
      </c>
      <c r="E414" s="39" t="s">
        <v>5</v>
      </c>
    </row>
    <row r="415" spans="1:16" ht="12.75">
      <c r="A415" t="s">
        <v>50</v>
      </c>
      <c s="34" t="s">
        <v>409</v>
      </c>
      <c s="34" t="s">
        <v>5671</v>
      </c>
      <c s="35" t="s">
        <v>5</v>
      </c>
      <c s="6" t="s">
        <v>5672</v>
      </c>
      <c s="36" t="s">
        <v>79</v>
      </c>
      <c s="37">
        <v>165</v>
      </c>
      <c s="36">
        <v>0</v>
      </c>
      <c s="36">
        <f>ROUND(G415*H415,6)</f>
      </c>
      <c r="L415" s="38">
        <v>0</v>
      </c>
      <c s="32">
        <f>ROUND(ROUND(L415,2)*ROUND(G415,3),2)</f>
      </c>
      <c s="36" t="s">
        <v>55</v>
      </c>
      <c>
        <f>(M415*21)/100</f>
      </c>
      <c t="s">
        <v>28</v>
      </c>
    </row>
    <row r="416" spans="1:5" ht="12.75">
      <c r="A416" s="35" t="s">
        <v>56</v>
      </c>
      <c r="E416" s="39" t="s">
        <v>5</v>
      </c>
    </row>
    <row r="417" spans="1:5" ht="51">
      <c r="A417" s="35" t="s">
        <v>57</v>
      </c>
      <c r="E417" s="40" t="s">
        <v>5673</v>
      </c>
    </row>
    <row r="418" spans="1:5" ht="12.75">
      <c r="A418" t="s">
        <v>58</v>
      </c>
      <c r="E418" s="39" t="s">
        <v>5</v>
      </c>
    </row>
    <row r="419" spans="1:13" ht="12.75">
      <c r="A419" t="s">
        <v>47</v>
      </c>
      <c r="C419" s="31" t="s">
        <v>5301</v>
      </c>
      <c r="E419" s="33" t="s">
        <v>5302</v>
      </c>
      <c r="J419" s="32">
        <f>0</f>
      </c>
      <c s="32">
        <f>0</f>
      </c>
      <c s="32">
        <f>0+L420+L424+L428+L432+L436+L440+L444+L448+L452+L456+L460</f>
      </c>
      <c s="32">
        <f>0+M420+M424+M428+M432+M436+M440+M444+M448+M452+M456+M460</f>
      </c>
    </row>
    <row r="420" spans="1:16" ht="12.75">
      <c r="A420" t="s">
        <v>50</v>
      </c>
      <c s="34" t="s">
        <v>413</v>
      </c>
      <c s="34" t="s">
        <v>5674</v>
      </c>
      <c s="35" t="s">
        <v>5</v>
      </c>
      <c s="6" t="s">
        <v>5675</v>
      </c>
      <c s="36" t="s">
        <v>63</v>
      </c>
      <c s="37">
        <v>0.888</v>
      </c>
      <c s="36">
        <v>0</v>
      </c>
      <c s="36">
        <f>ROUND(G420*H420,6)</f>
      </c>
      <c r="L420" s="38">
        <v>0</v>
      </c>
      <c s="32">
        <f>ROUND(ROUND(L420,2)*ROUND(G420,3),2)</f>
      </c>
      <c s="36" t="s">
        <v>55</v>
      </c>
      <c>
        <f>(M420*21)/100</f>
      </c>
      <c t="s">
        <v>28</v>
      </c>
    </row>
    <row r="421" spans="1:5" ht="12.75">
      <c r="A421" s="35" t="s">
        <v>56</v>
      </c>
      <c r="E421" s="39" t="s">
        <v>5</v>
      </c>
    </row>
    <row r="422" spans="1:5" ht="12.75">
      <c r="A422" s="35" t="s">
        <v>57</v>
      </c>
      <c r="E422" s="40" t="s">
        <v>5</v>
      </c>
    </row>
    <row r="423" spans="1:5" ht="12.75">
      <c r="A423" t="s">
        <v>58</v>
      </c>
      <c r="E423" s="39" t="s">
        <v>5</v>
      </c>
    </row>
    <row r="424" spans="1:16" ht="12.75">
      <c r="A424" t="s">
        <v>50</v>
      </c>
      <c s="34" t="s">
        <v>417</v>
      </c>
      <c s="34" t="s">
        <v>5676</v>
      </c>
      <c s="35" t="s">
        <v>5</v>
      </c>
      <c s="6" t="s">
        <v>5677</v>
      </c>
      <c s="36" t="s">
        <v>63</v>
      </c>
      <c s="37">
        <v>9.158</v>
      </c>
      <c s="36">
        <v>0</v>
      </c>
      <c s="36">
        <f>ROUND(G424*H424,6)</f>
      </c>
      <c r="L424" s="38">
        <v>0</v>
      </c>
      <c s="32">
        <f>ROUND(ROUND(L424,2)*ROUND(G424,3),2)</f>
      </c>
      <c s="36" t="s">
        <v>55</v>
      </c>
      <c>
        <f>(M424*21)/100</f>
      </c>
      <c t="s">
        <v>28</v>
      </c>
    </row>
    <row r="425" spans="1:5" ht="12.75">
      <c r="A425" s="35" t="s">
        <v>56</v>
      </c>
      <c r="E425" s="39" t="s">
        <v>5</v>
      </c>
    </row>
    <row r="426" spans="1:5" ht="12.75">
      <c r="A426" s="35" t="s">
        <v>57</v>
      </c>
      <c r="E426" s="40" t="s">
        <v>5678</v>
      </c>
    </row>
    <row r="427" spans="1:5" ht="12.75">
      <c r="A427" t="s">
        <v>58</v>
      </c>
      <c r="E427" s="39" t="s">
        <v>5</v>
      </c>
    </row>
    <row r="428" spans="1:16" ht="12.75">
      <c r="A428" t="s">
        <v>50</v>
      </c>
      <c s="34" t="s">
        <v>421</v>
      </c>
      <c s="34" t="s">
        <v>5679</v>
      </c>
      <c s="35" t="s">
        <v>5</v>
      </c>
      <c s="6" t="s">
        <v>5680</v>
      </c>
      <c s="36" t="s">
        <v>68</v>
      </c>
      <c s="37">
        <v>70.61</v>
      </c>
      <c s="36">
        <v>0</v>
      </c>
      <c s="36">
        <f>ROUND(G428*H428,6)</f>
      </c>
      <c r="L428" s="38">
        <v>0</v>
      </c>
      <c s="32">
        <f>ROUND(ROUND(L428,2)*ROUND(G428,3),2)</f>
      </c>
      <c s="36" t="s">
        <v>55</v>
      </c>
      <c>
        <f>(M428*21)/100</f>
      </c>
      <c t="s">
        <v>28</v>
      </c>
    </row>
    <row r="429" spans="1:5" ht="12.75">
      <c r="A429" s="35" t="s">
        <v>56</v>
      </c>
      <c r="E429" s="39" t="s">
        <v>5</v>
      </c>
    </row>
    <row r="430" spans="1:5" ht="12.75">
      <c r="A430" s="35" t="s">
        <v>57</v>
      </c>
      <c r="E430" s="40" t="s">
        <v>5681</v>
      </c>
    </row>
    <row r="431" spans="1:5" ht="12.75">
      <c r="A431" t="s">
        <v>58</v>
      </c>
      <c r="E431" s="39" t="s">
        <v>5</v>
      </c>
    </row>
    <row r="432" spans="1:16" ht="25.5">
      <c r="A432" t="s">
        <v>50</v>
      </c>
      <c s="34" t="s">
        <v>425</v>
      </c>
      <c s="34" t="s">
        <v>5682</v>
      </c>
      <c s="35" t="s">
        <v>5</v>
      </c>
      <c s="6" t="s">
        <v>5683</v>
      </c>
      <c s="36" t="s">
        <v>63</v>
      </c>
      <c s="37">
        <v>10.046</v>
      </c>
      <c s="36">
        <v>0</v>
      </c>
      <c s="36">
        <f>ROUND(G432*H432,6)</f>
      </c>
      <c r="L432" s="38">
        <v>0</v>
      </c>
      <c s="32">
        <f>ROUND(ROUND(L432,2)*ROUND(G432,3),2)</f>
      </c>
      <c s="36" t="s">
        <v>55</v>
      </c>
      <c>
        <f>(M432*21)/100</f>
      </c>
      <c t="s">
        <v>28</v>
      </c>
    </row>
    <row r="433" spans="1:5" ht="12.75">
      <c r="A433" s="35" t="s">
        <v>56</v>
      </c>
      <c r="E433" s="39" t="s">
        <v>5</v>
      </c>
    </row>
    <row r="434" spans="1:5" ht="102">
      <c r="A434" s="35" t="s">
        <v>57</v>
      </c>
      <c r="E434" s="40" t="s">
        <v>5684</v>
      </c>
    </row>
    <row r="435" spans="1:5" ht="12.75">
      <c r="A435" t="s">
        <v>58</v>
      </c>
      <c r="E435" s="39" t="s">
        <v>5</v>
      </c>
    </row>
    <row r="436" spans="1:16" ht="12.75">
      <c r="A436" t="s">
        <v>50</v>
      </c>
      <c s="34" t="s">
        <v>429</v>
      </c>
      <c s="34" t="s">
        <v>5685</v>
      </c>
      <c s="35" t="s">
        <v>5</v>
      </c>
      <c s="6" t="s">
        <v>5686</v>
      </c>
      <c s="36" t="s">
        <v>79</v>
      </c>
      <c s="37">
        <v>81</v>
      </c>
      <c s="36">
        <v>0</v>
      </c>
      <c s="36">
        <f>ROUND(G436*H436,6)</f>
      </c>
      <c r="L436" s="38">
        <v>0</v>
      </c>
      <c s="32">
        <f>ROUND(ROUND(L436,2)*ROUND(G436,3),2)</f>
      </c>
      <c s="36" t="s">
        <v>55</v>
      </c>
      <c>
        <f>(M436*21)/100</f>
      </c>
      <c t="s">
        <v>28</v>
      </c>
    </row>
    <row r="437" spans="1:5" ht="12.75">
      <c r="A437" s="35" t="s">
        <v>56</v>
      </c>
      <c r="E437" s="39" t="s">
        <v>5</v>
      </c>
    </row>
    <row r="438" spans="1:5" ht="63.75">
      <c r="A438" s="35" t="s">
        <v>57</v>
      </c>
      <c r="E438" s="40" t="s">
        <v>5687</v>
      </c>
    </row>
    <row r="439" spans="1:5" ht="12.75">
      <c r="A439" t="s">
        <v>58</v>
      </c>
      <c r="E439" s="39" t="s">
        <v>5</v>
      </c>
    </row>
    <row r="440" spans="1:16" ht="25.5">
      <c r="A440" t="s">
        <v>50</v>
      </c>
      <c s="34" t="s">
        <v>433</v>
      </c>
      <c s="34" t="s">
        <v>5688</v>
      </c>
      <c s="35" t="s">
        <v>5</v>
      </c>
      <c s="6" t="s">
        <v>5689</v>
      </c>
      <c s="36" t="s">
        <v>68</v>
      </c>
      <c s="37">
        <v>416.25</v>
      </c>
      <c s="36">
        <v>0</v>
      </c>
      <c s="36">
        <f>ROUND(G440*H440,6)</f>
      </c>
      <c r="L440" s="38">
        <v>0</v>
      </c>
      <c s="32">
        <f>ROUND(ROUND(L440,2)*ROUND(G440,3),2)</f>
      </c>
      <c s="36" t="s">
        <v>55</v>
      </c>
      <c>
        <f>(M440*21)/100</f>
      </c>
      <c t="s">
        <v>28</v>
      </c>
    </row>
    <row r="441" spans="1:5" ht="12.75">
      <c r="A441" s="35" t="s">
        <v>56</v>
      </c>
      <c r="E441" s="39" t="s">
        <v>5</v>
      </c>
    </row>
    <row r="442" spans="1:5" ht="63.75">
      <c r="A442" s="35" t="s">
        <v>57</v>
      </c>
      <c r="E442" s="40" t="s">
        <v>5690</v>
      </c>
    </row>
    <row r="443" spans="1:5" ht="12.75">
      <c r="A443" t="s">
        <v>58</v>
      </c>
      <c r="E443" s="39" t="s">
        <v>5</v>
      </c>
    </row>
    <row r="444" spans="1:16" ht="12.75">
      <c r="A444" t="s">
        <v>50</v>
      </c>
      <c s="34" t="s">
        <v>437</v>
      </c>
      <c s="34" t="s">
        <v>5337</v>
      </c>
      <c s="35" t="s">
        <v>5</v>
      </c>
      <c s="6" t="s">
        <v>5338</v>
      </c>
      <c s="36" t="s">
        <v>63</v>
      </c>
      <c s="37">
        <v>9.158</v>
      </c>
      <c s="36">
        <v>0</v>
      </c>
      <c s="36">
        <f>ROUND(G444*H444,6)</f>
      </c>
      <c r="L444" s="38">
        <v>0</v>
      </c>
      <c s="32">
        <f>ROUND(ROUND(L444,2)*ROUND(G444,3),2)</f>
      </c>
      <c s="36" t="s">
        <v>55</v>
      </c>
      <c>
        <f>(M444*21)/100</f>
      </c>
      <c t="s">
        <v>28</v>
      </c>
    </row>
    <row r="445" spans="1:5" ht="12.75">
      <c r="A445" s="35" t="s">
        <v>56</v>
      </c>
      <c r="E445" s="39" t="s">
        <v>5</v>
      </c>
    </row>
    <row r="446" spans="1:5" ht="63.75">
      <c r="A446" s="35" t="s">
        <v>57</v>
      </c>
      <c r="E446" s="40" t="s">
        <v>5691</v>
      </c>
    </row>
    <row r="447" spans="1:5" ht="12.75">
      <c r="A447" t="s">
        <v>58</v>
      </c>
      <c r="E447" s="39" t="s">
        <v>5</v>
      </c>
    </row>
    <row r="448" spans="1:16" ht="12.75">
      <c r="A448" t="s">
        <v>50</v>
      </c>
      <c s="34" t="s">
        <v>441</v>
      </c>
      <c s="34" t="s">
        <v>5692</v>
      </c>
      <c s="35" t="s">
        <v>5</v>
      </c>
      <c s="6" t="s">
        <v>5693</v>
      </c>
      <c s="36" t="s">
        <v>68</v>
      </c>
      <c s="37">
        <v>61.4</v>
      </c>
      <c s="36">
        <v>0</v>
      </c>
      <c s="36">
        <f>ROUND(G448*H448,6)</f>
      </c>
      <c r="L448" s="38">
        <v>0</v>
      </c>
      <c s="32">
        <f>ROUND(ROUND(L448,2)*ROUND(G448,3),2)</f>
      </c>
      <c s="36" t="s">
        <v>55</v>
      </c>
      <c>
        <f>(M448*21)/100</f>
      </c>
      <c t="s">
        <v>28</v>
      </c>
    </row>
    <row r="449" spans="1:5" ht="12.75">
      <c r="A449" s="35" t="s">
        <v>56</v>
      </c>
      <c r="E449" s="39" t="s">
        <v>5</v>
      </c>
    </row>
    <row r="450" spans="1:5" ht="51">
      <c r="A450" s="35" t="s">
        <v>57</v>
      </c>
      <c r="E450" s="40" t="s">
        <v>5567</v>
      </c>
    </row>
    <row r="451" spans="1:5" ht="12.75">
      <c r="A451" t="s">
        <v>58</v>
      </c>
      <c r="E451" s="39" t="s">
        <v>5</v>
      </c>
    </row>
    <row r="452" spans="1:16" ht="12.75">
      <c r="A452" t="s">
        <v>50</v>
      </c>
      <c s="34" t="s">
        <v>445</v>
      </c>
      <c s="34" t="s">
        <v>5694</v>
      </c>
      <c s="35" t="s">
        <v>5</v>
      </c>
      <c s="6" t="s">
        <v>5695</v>
      </c>
      <c s="36" t="s">
        <v>79</v>
      </c>
      <c s="37">
        <v>322</v>
      </c>
      <c s="36">
        <v>0</v>
      </c>
      <c s="36">
        <f>ROUND(G452*H452,6)</f>
      </c>
      <c r="L452" s="38">
        <v>0</v>
      </c>
      <c s="32">
        <f>ROUND(ROUND(L452,2)*ROUND(G452,3),2)</f>
      </c>
      <c s="36" t="s">
        <v>55</v>
      </c>
      <c>
        <f>(M452*21)/100</f>
      </c>
      <c t="s">
        <v>28</v>
      </c>
    </row>
    <row r="453" spans="1:5" ht="12.75">
      <c r="A453" s="35" t="s">
        <v>56</v>
      </c>
      <c r="E453" s="39" t="s">
        <v>5</v>
      </c>
    </row>
    <row r="454" spans="1:5" ht="51">
      <c r="A454" s="35" t="s">
        <v>57</v>
      </c>
      <c r="E454" s="40" t="s">
        <v>5696</v>
      </c>
    </row>
    <row r="455" spans="1:5" ht="12.75">
      <c r="A455" t="s">
        <v>58</v>
      </c>
      <c r="E455" s="39" t="s">
        <v>5</v>
      </c>
    </row>
    <row r="456" spans="1:16" ht="12.75">
      <c r="A456" t="s">
        <v>50</v>
      </c>
      <c s="34" t="s">
        <v>449</v>
      </c>
      <c s="34" t="s">
        <v>5697</v>
      </c>
      <c s="35" t="s">
        <v>5</v>
      </c>
      <c s="6" t="s">
        <v>5698</v>
      </c>
      <c s="36" t="s">
        <v>63</v>
      </c>
      <c s="37">
        <v>0.888</v>
      </c>
      <c s="36">
        <v>0</v>
      </c>
      <c s="36">
        <f>ROUND(G456*H456,6)</f>
      </c>
      <c r="L456" s="38">
        <v>0</v>
      </c>
      <c s="32">
        <f>ROUND(ROUND(L456,2)*ROUND(G456,3),2)</f>
      </c>
      <c s="36" t="s">
        <v>55</v>
      </c>
      <c>
        <f>(M456*21)/100</f>
      </c>
      <c t="s">
        <v>28</v>
      </c>
    </row>
    <row r="457" spans="1:5" ht="12.75">
      <c r="A457" s="35" t="s">
        <v>56</v>
      </c>
      <c r="E457" s="39" t="s">
        <v>5</v>
      </c>
    </row>
    <row r="458" spans="1:5" ht="12.75">
      <c r="A458" s="35" t="s">
        <v>57</v>
      </c>
      <c r="E458" s="40" t="s">
        <v>5</v>
      </c>
    </row>
    <row r="459" spans="1:5" ht="12.75">
      <c r="A459" t="s">
        <v>58</v>
      </c>
      <c r="E459" s="39" t="s">
        <v>5</v>
      </c>
    </row>
    <row r="460" spans="1:16" ht="12.75">
      <c r="A460" t="s">
        <v>50</v>
      </c>
      <c s="34" t="s">
        <v>453</v>
      </c>
      <c s="34" t="s">
        <v>5341</v>
      </c>
      <c s="35" t="s">
        <v>5</v>
      </c>
      <c s="6" t="s">
        <v>5342</v>
      </c>
      <c s="36" t="s">
        <v>557</v>
      </c>
      <c s="37">
        <v>7.225</v>
      </c>
      <c s="36">
        <v>0</v>
      </c>
      <c s="36">
        <f>ROUND(G460*H460,6)</f>
      </c>
      <c r="L460" s="38">
        <v>0</v>
      </c>
      <c s="32">
        <f>ROUND(ROUND(L460,2)*ROUND(G460,3),2)</f>
      </c>
      <c s="36" t="s">
        <v>55</v>
      </c>
      <c>
        <f>(M460*21)/100</f>
      </c>
      <c t="s">
        <v>28</v>
      </c>
    </row>
    <row r="461" spans="1:5" ht="12.75">
      <c r="A461" s="35" t="s">
        <v>56</v>
      </c>
      <c r="E461" s="39" t="s">
        <v>5</v>
      </c>
    </row>
    <row r="462" spans="1:5" ht="12.75">
      <c r="A462" s="35" t="s">
        <v>57</v>
      </c>
      <c r="E462" s="40" t="s">
        <v>5</v>
      </c>
    </row>
    <row r="463" spans="1:5" ht="12.75">
      <c r="A463" t="s">
        <v>58</v>
      </c>
      <c r="E463" s="39" t="s">
        <v>5</v>
      </c>
    </row>
    <row r="464" spans="1:13" ht="12.75">
      <c r="A464" t="s">
        <v>47</v>
      </c>
      <c r="C464" s="31" t="s">
        <v>5699</v>
      </c>
      <c r="E464" s="33" t="s">
        <v>5700</v>
      </c>
      <c r="J464" s="32">
        <f>0</f>
      </c>
      <c s="32">
        <f>0</f>
      </c>
      <c s="32">
        <f>0+L465+L469+L473+L477+L481</f>
      </c>
      <c s="32">
        <f>0+M465+M469+M473+M477+M481</f>
      </c>
    </row>
    <row r="465" spans="1:16" ht="12.75">
      <c r="A465" t="s">
        <v>50</v>
      </c>
      <c s="34" t="s">
        <v>457</v>
      </c>
      <c s="34" t="s">
        <v>5701</v>
      </c>
      <c s="35" t="s">
        <v>5</v>
      </c>
      <c s="6" t="s">
        <v>5702</v>
      </c>
      <c s="36" t="s">
        <v>79</v>
      </c>
      <c s="37">
        <v>380.7</v>
      </c>
      <c s="36">
        <v>0</v>
      </c>
      <c s="36">
        <f>ROUND(G465*H465,6)</f>
      </c>
      <c r="L465" s="38">
        <v>0</v>
      </c>
      <c s="32">
        <f>ROUND(ROUND(L465,2)*ROUND(G465,3),2)</f>
      </c>
      <c s="36" t="s">
        <v>55</v>
      </c>
      <c>
        <f>(M465*21)/100</f>
      </c>
      <c t="s">
        <v>28</v>
      </c>
    </row>
    <row r="466" spans="1:5" ht="12.75">
      <c r="A466" s="35" t="s">
        <v>56</v>
      </c>
      <c r="E466" s="39" t="s">
        <v>5</v>
      </c>
    </row>
    <row r="467" spans="1:5" ht="12.75">
      <c r="A467" s="35" t="s">
        <v>57</v>
      </c>
      <c r="E467" s="40" t="s">
        <v>5</v>
      </c>
    </row>
    <row r="468" spans="1:5" ht="12.75">
      <c r="A468" t="s">
        <v>58</v>
      </c>
      <c r="E468" s="39" t="s">
        <v>5</v>
      </c>
    </row>
    <row r="469" spans="1:16" ht="12.75">
      <c r="A469" t="s">
        <v>50</v>
      </c>
      <c s="34" t="s">
        <v>461</v>
      </c>
      <c s="34" t="s">
        <v>5703</v>
      </c>
      <c s="35" t="s">
        <v>5</v>
      </c>
      <c s="6" t="s">
        <v>5704</v>
      </c>
      <c s="36" t="s">
        <v>68</v>
      </c>
      <c s="37">
        <v>20.07</v>
      </c>
      <c s="36">
        <v>0</v>
      </c>
      <c s="36">
        <f>ROUND(G469*H469,6)</f>
      </c>
      <c r="L469" s="38">
        <v>0</v>
      </c>
      <c s="32">
        <f>ROUND(ROUND(L469,2)*ROUND(G469,3),2)</f>
      </c>
      <c s="36" t="s">
        <v>55</v>
      </c>
      <c>
        <f>(M469*21)/100</f>
      </c>
      <c t="s">
        <v>28</v>
      </c>
    </row>
    <row r="470" spans="1:5" ht="12.75">
      <c r="A470" s="35" t="s">
        <v>56</v>
      </c>
      <c r="E470" s="39" t="s">
        <v>5</v>
      </c>
    </row>
    <row r="471" spans="1:5" ht="178.5">
      <c r="A471" s="35" t="s">
        <v>57</v>
      </c>
      <c r="E471" s="40" t="s">
        <v>5705</v>
      </c>
    </row>
    <row r="472" spans="1:5" ht="12.75">
      <c r="A472" t="s">
        <v>58</v>
      </c>
      <c r="E472" s="39" t="s">
        <v>5</v>
      </c>
    </row>
    <row r="473" spans="1:16" ht="12.75">
      <c r="A473" t="s">
        <v>50</v>
      </c>
      <c s="34" t="s">
        <v>465</v>
      </c>
      <c s="34" t="s">
        <v>5706</v>
      </c>
      <c s="35" t="s">
        <v>5</v>
      </c>
      <c s="6" t="s">
        <v>5707</v>
      </c>
      <c s="36" t="s">
        <v>68</v>
      </c>
      <c s="37">
        <v>20.07</v>
      </c>
      <c s="36">
        <v>0</v>
      </c>
      <c s="36">
        <f>ROUND(G473*H473,6)</f>
      </c>
      <c r="L473" s="38">
        <v>0</v>
      </c>
      <c s="32">
        <f>ROUND(ROUND(L473,2)*ROUND(G473,3),2)</f>
      </c>
      <c s="36" t="s">
        <v>55</v>
      </c>
      <c>
        <f>(M473*21)/100</f>
      </c>
      <c t="s">
        <v>28</v>
      </c>
    </row>
    <row r="474" spans="1:5" ht="12.75">
      <c r="A474" s="35" t="s">
        <v>56</v>
      </c>
      <c r="E474" s="39" t="s">
        <v>5</v>
      </c>
    </row>
    <row r="475" spans="1:5" ht="63.75">
      <c r="A475" s="35" t="s">
        <v>57</v>
      </c>
      <c r="E475" s="40" t="s">
        <v>5708</v>
      </c>
    </row>
    <row r="476" spans="1:5" ht="12.75">
      <c r="A476" t="s">
        <v>58</v>
      </c>
      <c r="E476" s="39" t="s">
        <v>5</v>
      </c>
    </row>
    <row r="477" spans="1:16" ht="25.5">
      <c r="A477" t="s">
        <v>50</v>
      </c>
      <c s="34" t="s">
        <v>469</v>
      </c>
      <c s="34" t="s">
        <v>5709</v>
      </c>
      <c s="35" t="s">
        <v>5</v>
      </c>
      <c s="6" t="s">
        <v>5710</v>
      </c>
      <c s="36" t="s">
        <v>79</v>
      </c>
      <c s="37">
        <v>380.7</v>
      </c>
      <c s="36">
        <v>0</v>
      </c>
      <c s="36">
        <f>ROUND(G477*H477,6)</f>
      </c>
      <c r="L477" s="38">
        <v>0</v>
      </c>
      <c s="32">
        <f>ROUND(ROUND(L477,2)*ROUND(G477,3),2)</f>
      </c>
      <c s="36" t="s">
        <v>55</v>
      </c>
      <c>
        <f>(M477*21)/100</f>
      </c>
      <c t="s">
        <v>28</v>
      </c>
    </row>
    <row r="478" spans="1:5" ht="12.75">
      <c r="A478" s="35" t="s">
        <v>56</v>
      </c>
      <c r="E478" s="39" t="s">
        <v>5</v>
      </c>
    </row>
    <row r="479" spans="1:5" ht="38.25">
      <c r="A479" s="35" t="s">
        <v>57</v>
      </c>
      <c r="E479" s="40" t="s">
        <v>5711</v>
      </c>
    </row>
    <row r="480" spans="1:5" ht="12.75">
      <c r="A480" t="s">
        <v>58</v>
      </c>
      <c r="E480" s="39" t="s">
        <v>5</v>
      </c>
    </row>
    <row r="481" spans="1:16" ht="12.75">
      <c r="A481" t="s">
        <v>50</v>
      </c>
      <c s="34" t="s">
        <v>5712</v>
      </c>
      <c s="34" t="s">
        <v>5713</v>
      </c>
      <c s="35" t="s">
        <v>5</v>
      </c>
      <c s="6" t="s">
        <v>5714</v>
      </c>
      <c s="36" t="s">
        <v>557</v>
      </c>
      <c s="37">
        <v>5.186</v>
      </c>
      <c s="36">
        <v>0</v>
      </c>
      <c s="36">
        <f>ROUND(G481*H481,6)</f>
      </c>
      <c r="L481" s="38">
        <v>0</v>
      </c>
      <c s="32">
        <f>ROUND(ROUND(L481,2)*ROUND(G481,3),2)</f>
      </c>
      <c s="36" t="s">
        <v>55</v>
      </c>
      <c>
        <f>(M481*21)/100</f>
      </c>
      <c t="s">
        <v>28</v>
      </c>
    </row>
    <row r="482" spans="1:5" ht="12.75">
      <c r="A482" s="35" t="s">
        <v>56</v>
      </c>
      <c r="E482" s="39" t="s">
        <v>5</v>
      </c>
    </row>
    <row r="483" spans="1:5" ht="12.75">
      <c r="A483" s="35" t="s">
        <v>57</v>
      </c>
      <c r="E483" s="40" t="s">
        <v>5</v>
      </c>
    </row>
    <row r="484" spans="1:5" ht="12.75">
      <c r="A484" t="s">
        <v>58</v>
      </c>
      <c r="E484" s="39" t="s">
        <v>5</v>
      </c>
    </row>
    <row r="485" spans="1:13" ht="12.75">
      <c r="A485" t="s">
        <v>47</v>
      </c>
      <c r="C485" s="31" t="s">
        <v>5344</v>
      </c>
      <c r="E485" s="33" t="s">
        <v>5345</v>
      </c>
      <c r="J485" s="32">
        <f>0</f>
      </c>
      <c s="32">
        <f>0</f>
      </c>
      <c s="32">
        <f>0+L486+L490+L494+L498+L502+L506+L510+L514+L518+L522</f>
      </c>
      <c s="32">
        <f>0+M486+M490+M494+M498+M502+M506+M510+M514+M518+M522</f>
      </c>
    </row>
    <row r="486" spans="1:16" ht="25.5">
      <c r="A486" t="s">
        <v>50</v>
      </c>
      <c s="34" t="s">
        <v>473</v>
      </c>
      <c s="34" t="s">
        <v>5715</v>
      </c>
      <c s="35" t="s">
        <v>5</v>
      </c>
      <c s="6" t="s">
        <v>5716</v>
      </c>
      <c s="36" t="s">
        <v>79</v>
      </c>
      <c s="37">
        <v>58</v>
      </c>
      <c s="36">
        <v>0</v>
      </c>
      <c s="36">
        <f>ROUND(G486*H486,6)</f>
      </c>
      <c r="L486" s="38">
        <v>0</v>
      </c>
      <c s="32">
        <f>ROUND(ROUND(L486,2)*ROUND(G486,3),2)</f>
      </c>
      <c s="36" t="s">
        <v>55</v>
      </c>
      <c>
        <f>(M486*21)/100</f>
      </c>
      <c t="s">
        <v>28</v>
      </c>
    </row>
    <row r="487" spans="1:5" ht="12.75">
      <c r="A487" s="35" t="s">
        <v>56</v>
      </c>
      <c r="E487" s="39" t="s">
        <v>5</v>
      </c>
    </row>
    <row r="488" spans="1:5" ht="12.75">
      <c r="A488" s="35" t="s">
        <v>57</v>
      </c>
      <c r="E488" s="40" t="s">
        <v>5</v>
      </c>
    </row>
    <row r="489" spans="1:5" ht="12.75">
      <c r="A489" t="s">
        <v>58</v>
      </c>
      <c r="E489" s="39" t="s">
        <v>5</v>
      </c>
    </row>
    <row r="490" spans="1:16" ht="25.5">
      <c r="A490" t="s">
        <v>50</v>
      </c>
      <c s="34" t="s">
        <v>477</v>
      </c>
      <c s="34" t="s">
        <v>5346</v>
      </c>
      <c s="35" t="s">
        <v>5</v>
      </c>
      <c s="6" t="s">
        <v>5347</v>
      </c>
      <c s="36" t="s">
        <v>68</v>
      </c>
      <c s="37">
        <v>416.25</v>
      </c>
      <c s="36">
        <v>0</v>
      </c>
      <c s="36">
        <f>ROUND(G490*H490,6)</f>
      </c>
      <c r="L490" s="38">
        <v>0</v>
      </c>
      <c s="32">
        <f>ROUND(ROUND(L490,2)*ROUND(G490,3),2)</f>
      </c>
      <c s="36" t="s">
        <v>55</v>
      </c>
      <c>
        <f>(M490*21)/100</f>
      </c>
      <c t="s">
        <v>28</v>
      </c>
    </row>
    <row r="491" spans="1:5" ht="12.75">
      <c r="A491" s="35" t="s">
        <v>56</v>
      </c>
      <c r="E491" s="39" t="s">
        <v>5</v>
      </c>
    </row>
    <row r="492" spans="1:5" ht="63.75">
      <c r="A492" s="35" t="s">
        <v>57</v>
      </c>
      <c r="E492" s="40" t="s">
        <v>5717</v>
      </c>
    </row>
    <row r="493" spans="1:5" ht="12.75">
      <c r="A493" t="s">
        <v>58</v>
      </c>
      <c r="E493" s="39" t="s">
        <v>5</v>
      </c>
    </row>
    <row r="494" spans="1:16" ht="25.5">
      <c r="A494" t="s">
        <v>50</v>
      </c>
      <c s="34" t="s">
        <v>481</v>
      </c>
      <c s="34" t="s">
        <v>5718</v>
      </c>
      <c s="35" t="s">
        <v>5</v>
      </c>
      <c s="6" t="s">
        <v>5719</v>
      </c>
      <c s="36" t="s">
        <v>79</v>
      </c>
      <c s="37">
        <v>30</v>
      </c>
      <c s="36">
        <v>0</v>
      </c>
      <c s="36">
        <f>ROUND(G494*H494,6)</f>
      </c>
      <c r="L494" s="38">
        <v>0</v>
      </c>
      <c s="32">
        <f>ROUND(ROUND(L494,2)*ROUND(G494,3),2)</f>
      </c>
      <c s="36" t="s">
        <v>55</v>
      </c>
      <c>
        <f>(M494*21)/100</f>
      </c>
      <c t="s">
        <v>28</v>
      </c>
    </row>
    <row r="495" spans="1:5" ht="12.75">
      <c r="A495" s="35" t="s">
        <v>56</v>
      </c>
      <c r="E495" s="39" t="s">
        <v>5</v>
      </c>
    </row>
    <row r="496" spans="1:5" ht="38.25">
      <c r="A496" s="35" t="s">
        <v>57</v>
      </c>
      <c r="E496" s="40" t="s">
        <v>5720</v>
      </c>
    </row>
    <row r="497" spans="1:5" ht="12.75">
      <c r="A497" t="s">
        <v>58</v>
      </c>
      <c r="E497" s="39" t="s">
        <v>5</v>
      </c>
    </row>
    <row r="498" spans="1:16" ht="12.75">
      <c r="A498" t="s">
        <v>50</v>
      </c>
      <c s="34" t="s">
        <v>485</v>
      </c>
      <c s="34" t="s">
        <v>5721</v>
      </c>
      <c s="35" t="s">
        <v>5</v>
      </c>
      <c s="6" t="s">
        <v>5722</v>
      </c>
      <c s="36" t="s">
        <v>79</v>
      </c>
      <c s="37">
        <v>30</v>
      </c>
      <c s="36">
        <v>0</v>
      </c>
      <c s="36">
        <f>ROUND(G498*H498,6)</f>
      </c>
      <c r="L498" s="38">
        <v>0</v>
      </c>
      <c s="32">
        <f>ROUND(ROUND(L498,2)*ROUND(G498,3),2)</f>
      </c>
      <c s="36" t="s">
        <v>55</v>
      </c>
      <c>
        <f>(M498*21)/100</f>
      </c>
      <c t="s">
        <v>28</v>
      </c>
    </row>
    <row r="499" spans="1:5" ht="12.75">
      <c r="A499" s="35" t="s">
        <v>56</v>
      </c>
      <c r="E499" s="39" t="s">
        <v>5</v>
      </c>
    </row>
    <row r="500" spans="1:5" ht="38.25">
      <c r="A500" s="35" t="s">
        <v>57</v>
      </c>
      <c r="E500" s="40" t="s">
        <v>5723</v>
      </c>
    </row>
    <row r="501" spans="1:5" ht="12.75">
      <c r="A501" t="s">
        <v>58</v>
      </c>
      <c r="E501" s="39" t="s">
        <v>5</v>
      </c>
    </row>
    <row r="502" spans="1:16" ht="12.75">
      <c r="A502" t="s">
        <v>50</v>
      </c>
      <c s="34" t="s">
        <v>489</v>
      </c>
      <c s="34" t="s">
        <v>5724</v>
      </c>
      <c s="35" t="s">
        <v>5</v>
      </c>
      <c s="6" t="s">
        <v>5725</v>
      </c>
      <c s="36" t="s">
        <v>79</v>
      </c>
      <c s="37">
        <v>58</v>
      </c>
      <c s="36">
        <v>0</v>
      </c>
      <c s="36">
        <f>ROUND(G502*H502,6)</f>
      </c>
      <c r="L502" s="38">
        <v>0</v>
      </c>
      <c s="32">
        <f>ROUND(ROUND(L502,2)*ROUND(G502,3),2)</f>
      </c>
      <c s="36" t="s">
        <v>55</v>
      </c>
      <c>
        <f>(M502*21)/100</f>
      </c>
      <c t="s">
        <v>28</v>
      </c>
    </row>
    <row r="503" spans="1:5" ht="12.75">
      <c r="A503" s="35" t="s">
        <v>56</v>
      </c>
      <c r="E503" s="39" t="s">
        <v>5</v>
      </c>
    </row>
    <row r="504" spans="1:5" ht="63.75">
      <c r="A504" s="35" t="s">
        <v>57</v>
      </c>
      <c r="E504" s="40" t="s">
        <v>5726</v>
      </c>
    </row>
    <row r="505" spans="1:5" ht="12.75">
      <c r="A505" t="s">
        <v>58</v>
      </c>
      <c r="E505" s="39" t="s">
        <v>5</v>
      </c>
    </row>
    <row r="506" spans="1:16" ht="12.75">
      <c r="A506" t="s">
        <v>50</v>
      </c>
      <c s="34" t="s">
        <v>493</v>
      </c>
      <c s="34" t="s">
        <v>5727</v>
      </c>
      <c s="35" t="s">
        <v>5</v>
      </c>
      <c s="6" t="s">
        <v>5728</v>
      </c>
      <c s="36" t="s">
        <v>79</v>
      </c>
      <c s="37">
        <v>55.5</v>
      </c>
      <c s="36">
        <v>0</v>
      </c>
      <c s="36">
        <f>ROUND(G506*H506,6)</f>
      </c>
      <c r="L506" s="38">
        <v>0</v>
      </c>
      <c s="32">
        <f>ROUND(ROUND(L506,2)*ROUND(G506,3),2)</f>
      </c>
      <c s="36" t="s">
        <v>55</v>
      </c>
      <c>
        <f>(M506*21)/100</f>
      </c>
      <c t="s">
        <v>28</v>
      </c>
    </row>
    <row r="507" spans="1:5" ht="12.75">
      <c r="A507" s="35" t="s">
        <v>56</v>
      </c>
      <c r="E507" s="39" t="s">
        <v>5</v>
      </c>
    </row>
    <row r="508" spans="1:5" ht="63.75">
      <c r="A508" s="35" t="s">
        <v>57</v>
      </c>
      <c r="E508" s="40" t="s">
        <v>5729</v>
      </c>
    </row>
    <row r="509" spans="1:5" ht="12.75">
      <c r="A509" t="s">
        <v>58</v>
      </c>
      <c r="E509" s="39" t="s">
        <v>5</v>
      </c>
    </row>
    <row r="510" spans="1:16" ht="25.5">
      <c r="A510" t="s">
        <v>50</v>
      </c>
      <c s="34" t="s">
        <v>497</v>
      </c>
      <c s="34" t="s">
        <v>5730</v>
      </c>
      <c s="35" t="s">
        <v>5</v>
      </c>
      <c s="6" t="s">
        <v>5731</v>
      </c>
      <c s="36" t="s">
        <v>79</v>
      </c>
      <c s="37">
        <v>6.75</v>
      </c>
      <c s="36">
        <v>0</v>
      </c>
      <c s="36">
        <f>ROUND(G510*H510,6)</f>
      </c>
      <c r="L510" s="38">
        <v>0</v>
      </c>
      <c s="32">
        <f>ROUND(ROUND(L510,2)*ROUND(G510,3),2)</f>
      </c>
      <c s="36" t="s">
        <v>55</v>
      </c>
      <c>
        <f>(M510*21)/100</f>
      </c>
      <c t="s">
        <v>28</v>
      </c>
    </row>
    <row r="511" spans="1:5" ht="12.75">
      <c r="A511" s="35" t="s">
        <v>56</v>
      </c>
      <c r="E511" s="39" t="s">
        <v>5</v>
      </c>
    </row>
    <row r="512" spans="1:5" ht="63.75">
      <c r="A512" s="35" t="s">
        <v>57</v>
      </c>
      <c r="E512" s="40" t="s">
        <v>5732</v>
      </c>
    </row>
    <row r="513" spans="1:5" ht="12.75">
      <c r="A513" t="s">
        <v>58</v>
      </c>
      <c r="E513" s="39" t="s">
        <v>5</v>
      </c>
    </row>
    <row r="514" spans="1:16" ht="12.75">
      <c r="A514" t="s">
        <v>50</v>
      </c>
      <c s="34" t="s">
        <v>501</v>
      </c>
      <c s="34" t="s">
        <v>5733</v>
      </c>
      <c s="35" t="s">
        <v>5</v>
      </c>
      <c s="6" t="s">
        <v>5734</v>
      </c>
      <c s="36" t="s">
        <v>79</v>
      </c>
      <c s="37">
        <v>56</v>
      </c>
      <c s="36">
        <v>0</v>
      </c>
      <c s="36">
        <f>ROUND(G514*H514,6)</f>
      </c>
      <c r="L514" s="38">
        <v>0</v>
      </c>
      <c s="32">
        <f>ROUND(ROUND(L514,2)*ROUND(G514,3),2)</f>
      </c>
      <c s="36" t="s">
        <v>55</v>
      </c>
      <c>
        <f>(M514*21)/100</f>
      </c>
      <c t="s">
        <v>28</v>
      </c>
    </row>
    <row r="515" spans="1:5" ht="12.75">
      <c r="A515" s="35" t="s">
        <v>56</v>
      </c>
      <c r="E515" s="39" t="s">
        <v>5</v>
      </c>
    </row>
    <row r="516" spans="1:5" ht="38.25">
      <c r="A516" s="35" t="s">
        <v>57</v>
      </c>
      <c r="E516" s="40" t="s">
        <v>5735</v>
      </c>
    </row>
    <row r="517" spans="1:5" ht="12.75">
      <c r="A517" t="s">
        <v>58</v>
      </c>
      <c r="E517" s="39" t="s">
        <v>5</v>
      </c>
    </row>
    <row r="518" spans="1:16" ht="25.5">
      <c r="A518" t="s">
        <v>50</v>
      </c>
      <c s="34" t="s">
        <v>505</v>
      </c>
      <c s="34" t="s">
        <v>5357</v>
      </c>
      <c s="35" t="s">
        <v>5</v>
      </c>
      <c s="6" t="s">
        <v>5358</v>
      </c>
      <c s="36" t="s">
        <v>79</v>
      </c>
      <c s="37">
        <v>16</v>
      </c>
      <c s="36">
        <v>0</v>
      </c>
      <c s="36">
        <f>ROUND(G518*H518,6)</f>
      </c>
      <c r="L518" s="38">
        <v>0</v>
      </c>
      <c s="32">
        <f>ROUND(ROUND(L518,2)*ROUND(G518,3),2)</f>
      </c>
      <c s="36" t="s">
        <v>55</v>
      </c>
      <c>
        <f>(M518*21)/100</f>
      </c>
      <c t="s">
        <v>28</v>
      </c>
    </row>
    <row r="519" spans="1:5" ht="12.75">
      <c r="A519" s="35" t="s">
        <v>56</v>
      </c>
      <c r="E519" s="39" t="s">
        <v>5</v>
      </c>
    </row>
    <row r="520" spans="1:5" ht="63.75">
      <c r="A520" s="35" t="s">
        <v>57</v>
      </c>
      <c r="E520" s="40" t="s">
        <v>5736</v>
      </c>
    </row>
    <row r="521" spans="1:5" ht="12.75">
      <c r="A521" t="s">
        <v>58</v>
      </c>
      <c r="E521" s="39" t="s">
        <v>5</v>
      </c>
    </row>
    <row r="522" spans="1:16" ht="12.75">
      <c r="A522" t="s">
        <v>50</v>
      </c>
      <c s="34" t="s">
        <v>509</v>
      </c>
      <c s="34" t="s">
        <v>5361</v>
      </c>
      <c s="35" t="s">
        <v>5</v>
      </c>
      <c s="6" t="s">
        <v>5362</v>
      </c>
      <c s="36" t="s">
        <v>557</v>
      </c>
      <c s="37">
        <v>3.389</v>
      </c>
      <c s="36">
        <v>0</v>
      </c>
      <c s="36">
        <f>ROUND(G522*H522,6)</f>
      </c>
      <c r="L522" s="38">
        <v>0</v>
      </c>
      <c s="32">
        <f>ROUND(ROUND(L522,2)*ROUND(G522,3),2)</f>
      </c>
      <c s="36" t="s">
        <v>55</v>
      </c>
      <c>
        <f>(M522*21)/100</f>
      </c>
      <c t="s">
        <v>28</v>
      </c>
    </row>
    <row r="523" spans="1:5" ht="12.75">
      <c r="A523" s="35" t="s">
        <v>56</v>
      </c>
      <c r="E523" s="39" t="s">
        <v>5</v>
      </c>
    </row>
    <row r="524" spans="1:5" ht="12.75">
      <c r="A524" s="35" t="s">
        <v>57</v>
      </c>
      <c r="E524" s="40" t="s">
        <v>5</v>
      </c>
    </row>
    <row r="525" spans="1:5" ht="12.75">
      <c r="A525" t="s">
        <v>58</v>
      </c>
      <c r="E525" s="39" t="s">
        <v>5</v>
      </c>
    </row>
    <row r="526" spans="1:13" ht="12.75">
      <c r="A526" t="s">
        <v>47</v>
      </c>
      <c r="C526" s="31" t="s">
        <v>5737</v>
      </c>
      <c r="E526" s="33" t="s">
        <v>5738</v>
      </c>
      <c r="J526" s="32">
        <f>0</f>
      </c>
      <c s="32">
        <f>0</f>
      </c>
      <c s="32">
        <f>0+L527+L531+L535+L539+L543+L547+L551+L555+L559</f>
      </c>
      <c s="32">
        <f>0+M527+M531+M535+M539+M543+M547+M551+M555+M559</f>
      </c>
    </row>
    <row r="527" spans="1:16" ht="25.5">
      <c r="A527" t="s">
        <v>50</v>
      </c>
      <c s="34" t="s">
        <v>513</v>
      </c>
      <c s="34" t="s">
        <v>5739</v>
      </c>
      <c s="35" t="s">
        <v>5</v>
      </c>
      <c s="6" t="s">
        <v>5740</v>
      </c>
      <c s="36" t="s">
        <v>68</v>
      </c>
      <c s="37">
        <v>478.688</v>
      </c>
      <c s="36">
        <v>0</v>
      </c>
      <c s="36">
        <f>ROUND(G527*H527,6)</f>
      </c>
      <c r="L527" s="38">
        <v>0</v>
      </c>
      <c s="32">
        <f>ROUND(ROUND(L527,2)*ROUND(G527,3),2)</f>
      </c>
      <c s="36" t="s">
        <v>55</v>
      </c>
      <c>
        <f>(M527*21)/100</f>
      </c>
      <c t="s">
        <v>28</v>
      </c>
    </row>
    <row r="528" spans="1:5" ht="12.75">
      <c r="A528" s="35" t="s">
        <v>56</v>
      </c>
      <c r="E528" s="39" t="s">
        <v>5</v>
      </c>
    </row>
    <row r="529" spans="1:5" ht="12.75">
      <c r="A529" s="35" t="s">
        <v>57</v>
      </c>
      <c r="E529" s="40" t="s">
        <v>5741</v>
      </c>
    </row>
    <row r="530" spans="1:5" ht="12.75">
      <c r="A530" t="s">
        <v>58</v>
      </c>
      <c r="E530" s="39" t="s">
        <v>5</v>
      </c>
    </row>
    <row r="531" spans="1:16" ht="25.5">
      <c r="A531" t="s">
        <v>50</v>
      </c>
      <c s="34" t="s">
        <v>517</v>
      </c>
      <c s="34" t="s">
        <v>5742</v>
      </c>
      <c s="35" t="s">
        <v>5</v>
      </c>
      <c s="6" t="s">
        <v>5743</v>
      </c>
      <c s="36" t="s">
        <v>68</v>
      </c>
      <c s="37">
        <v>449.966</v>
      </c>
      <c s="36">
        <v>0</v>
      </c>
      <c s="36">
        <f>ROUND(G531*H531,6)</f>
      </c>
      <c r="L531" s="38">
        <v>0</v>
      </c>
      <c s="32">
        <f>ROUND(ROUND(L531,2)*ROUND(G531,3),2)</f>
      </c>
      <c s="36" t="s">
        <v>55</v>
      </c>
      <c>
        <f>(M531*21)/100</f>
      </c>
      <c t="s">
        <v>28</v>
      </c>
    </row>
    <row r="532" spans="1:5" ht="12.75">
      <c r="A532" s="35" t="s">
        <v>56</v>
      </c>
      <c r="E532" s="39" t="s">
        <v>5</v>
      </c>
    </row>
    <row r="533" spans="1:5" ht="12.75">
      <c r="A533" s="35" t="s">
        <v>57</v>
      </c>
      <c r="E533" s="40" t="s">
        <v>5744</v>
      </c>
    </row>
    <row r="534" spans="1:5" ht="12.75">
      <c r="A534" t="s">
        <v>58</v>
      </c>
      <c r="E534" s="39" t="s">
        <v>5</v>
      </c>
    </row>
    <row r="535" spans="1:16" ht="12.75">
      <c r="A535" t="s">
        <v>50</v>
      </c>
      <c s="34" t="s">
        <v>521</v>
      </c>
      <c s="34" t="s">
        <v>5745</v>
      </c>
      <c s="35" t="s">
        <v>5</v>
      </c>
      <c s="6" t="s">
        <v>5746</v>
      </c>
      <c s="36" t="s">
        <v>79</v>
      </c>
      <c s="37">
        <v>63.8</v>
      </c>
      <c s="36">
        <v>0</v>
      </c>
      <c s="36">
        <f>ROUND(G535*H535,6)</f>
      </c>
      <c r="L535" s="38">
        <v>0</v>
      </c>
      <c s="32">
        <f>ROUND(ROUND(L535,2)*ROUND(G535,3),2)</f>
      </c>
      <c s="36" t="s">
        <v>55</v>
      </c>
      <c>
        <f>(M535*21)/100</f>
      </c>
      <c t="s">
        <v>28</v>
      </c>
    </row>
    <row r="536" spans="1:5" ht="12.75">
      <c r="A536" s="35" t="s">
        <v>56</v>
      </c>
      <c r="E536" s="39" t="s">
        <v>5</v>
      </c>
    </row>
    <row r="537" spans="1:5" ht="51">
      <c r="A537" s="35" t="s">
        <v>57</v>
      </c>
      <c r="E537" s="40" t="s">
        <v>5747</v>
      </c>
    </row>
    <row r="538" spans="1:5" ht="12.75">
      <c r="A538" t="s">
        <v>58</v>
      </c>
      <c r="E538" s="39" t="s">
        <v>5</v>
      </c>
    </row>
    <row r="539" spans="1:16" ht="12.75">
      <c r="A539" t="s">
        <v>50</v>
      </c>
      <c s="34" t="s">
        <v>525</v>
      </c>
      <c s="34" t="s">
        <v>5748</v>
      </c>
      <c s="35" t="s">
        <v>5</v>
      </c>
      <c s="6" t="s">
        <v>5749</v>
      </c>
      <c s="36" t="s">
        <v>75</v>
      </c>
      <c s="37">
        <v>58</v>
      </c>
      <c s="36">
        <v>0</v>
      </c>
      <c s="36">
        <f>ROUND(G539*H539,6)</f>
      </c>
      <c r="L539" s="38">
        <v>0</v>
      </c>
      <c s="32">
        <f>ROUND(ROUND(L539,2)*ROUND(G539,3),2)</f>
      </c>
      <c s="36" t="s">
        <v>55</v>
      </c>
      <c>
        <f>(M539*21)/100</f>
      </c>
      <c t="s">
        <v>28</v>
      </c>
    </row>
    <row r="540" spans="1:5" ht="12.75">
      <c r="A540" s="35" t="s">
        <v>56</v>
      </c>
      <c r="E540" s="39" t="s">
        <v>5</v>
      </c>
    </row>
    <row r="541" spans="1:5" ht="63.75">
      <c r="A541" s="35" t="s">
        <v>57</v>
      </c>
      <c r="E541" s="40" t="s">
        <v>5750</v>
      </c>
    </row>
    <row r="542" spans="1:5" ht="12.75">
      <c r="A542" t="s">
        <v>58</v>
      </c>
      <c r="E542" s="39" t="s">
        <v>5</v>
      </c>
    </row>
    <row r="543" spans="1:16" ht="12.75">
      <c r="A543" t="s">
        <v>50</v>
      </c>
      <c s="34" t="s">
        <v>530</v>
      </c>
      <c s="34" t="s">
        <v>5751</v>
      </c>
      <c s="35" t="s">
        <v>5</v>
      </c>
      <c s="6" t="s">
        <v>5752</v>
      </c>
      <c s="36" t="s">
        <v>79</v>
      </c>
      <c s="37">
        <v>58</v>
      </c>
      <c s="36">
        <v>0</v>
      </c>
      <c s="36">
        <f>ROUND(G543*H543,6)</f>
      </c>
      <c r="L543" s="38">
        <v>0</v>
      </c>
      <c s="32">
        <f>ROUND(ROUND(L543,2)*ROUND(G543,3),2)</f>
      </c>
      <c s="36" t="s">
        <v>55</v>
      </c>
      <c>
        <f>(M543*21)/100</f>
      </c>
      <c t="s">
        <v>28</v>
      </c>
    </row>
    <row r="544" spans="1:5" ht="12.75">
      <c r="A544" s="35" t="s">
        <v>56</v>
      </c>
      <c r="E544" s="39" t="s">
        <v>5</v>
      </c>
    </row>
    <row r="545" spans="1:5" ht="51">
      <c r="A545" s="35" t="s">
        <v>57</v>
      </c>
      <c r="E545" s="40" t="s">
        <v>5753</v>
      </c>
    </row>
    <row r="546" spans="1:5" ht="12.75">
      <c r="A546" t="s">
        <v>58</v>
      </c>
      <c r="E546" s="39" t="s">
        <v>5</v>
      </c>
    </row>
    <row r="547" spans="1:16" ht="12.75">
      <c r="A547" t="s">
        <v>50</v>
      </c>
      <c s="34" t="s">
        <v>534</v>
      </c>
      <c s="34" t="s">
        <v>5754</v>
      </c>
      <c s="35" t="s">
        <v>5</v>
      </c>
      <c s="6" t="s">
        <v>5755</v>
      </c>
      <c s="36" t="s">
        <v>79</v>
      </c>
      <c s="37">
        <v>58</v>
      </c>
      <c s="36">
        <v>0</v>
      </c>
      <c s="36">
        <f>ROUND(G547*H547,6)</f>
      </c>
      <c r="L547" s="38">
        <v>0</v>
      </c>
      <c s="32">
        <f>ROUND(ROUND(L547,2)*ROUND(G547,3),2)</f>
      </c>
      <c s="36" t="s">
        <v>55</v>
      </c>
      <c>
        <f>(M547*21)/100</f>
      </c>
      <c t="s">
        <v>28</v>
      </c>
    </row>
    <row r="548" spans="1:5" ht="12.75">
      <c r="A548" s="35" t="s">
        <v>56</v>
      </c>
      <c r="E548" s="39" t="s">
        <v>5</v>
      </c>
    </row>
    <row r="549" spans="1:5" ht="63.75">
      <c r="A549" s="35" t="s">
        <v>57</v>
      </c>
      <c r="E549" s="40" t="s">
        <v>5756</v>
      </c>
    </row>
    <row r="550" spans="1:5" ht="12.75">
      <c r="A550" t="s">
        <v>58</v>
      </c>
      <c r="E550" s="39" t="s">
        <v>5</v>
      </c>
    </row>
    <row r="551" spans="1:16" ht="25.5">
      <c r="A551" t="s">
        <v>50</v>
      </c>
      <c s="34" t="s">
        <v>539</v>
      </c>
      <c s="34" t="s">
        <v>5757</v>
      </c>
      <c s="35" t="s">
        <v>5</v>
      </c>
      <c s="6" t="s">
        <v>5758</v>
      </c>
      <c s="36" t="s">
        <v>68</v>
      </c>
      <c s="37">
        <v>416.25</v>
      </c>
      <c s="36">
        <v>0</v>
      </c>
      <c s="36">
        <f>ROUND(G551*H551,6)</f>
      </c>
      <c r="L551" s="38">
        <v>0</v>
      </c>
      <c s="32">
        <f>ROUND(ROUND(L551,2)*ROUND(G551,3),2)</f>
      </c>
      <c s="36" t="s">
        <v>55</v>
      </c>
      <c>
        <f>(M551*21)/100</f>
      </c>
      <c t="s">
        <v>28</v>
      </c>
    </row>
    <row r="552" spans="1:5" ht="12.75">
      <c r="A552" s="35" t="s">
        <v>56</v>
      </c>
      <c r="E552" s="39" t="s">
        <v>5</v>
      </c>
    </row>
    <row r="553" spans="1:5" ht="63.75">
      <c r="A553" s="35" t="s">
        <v>57</v>
      </c>
      <c r="E553" s="40" t="s">
        <v>5759</v>
      </c>
    </row>
    <row r="554" spans="1:5" ht="12.75">
      <c r="A554" t="s">
        <v>58</v>
      </c>
      <c r="E554" s="39" t="s">
        <v>5</v>
      </c>
    </row>
    <row r="555" spans="1:16" ht="25.5">
      <c r="A555" t="s">
        <v>50</v>
      </c>
      <c s="34" t="s">
        <v>543</v>
      </c>
      <c s="34" t="s">
        <v>5760</v>
      </c>
      <c s="35" t="s">
        <v>5</v>
      </c>
      <c s="6" t="s">
        <v>5761</v>
      </c>
      <c s="36" t="s">
        <v>68</v>
      </c>
      <c s="37">
        <v>391.275</v>
      </c>
      <c s="36">
        <v>0</v>
      </c>
      <c s="36">
        <f>ROUND(G555*H555,6)</f>
      </c>
      <c r="L555" s="38">
        <v>0</v>
      </c>
      <c s="32">
        <f>ROUND(ROUND(L555,2)*ROUND(G555,3),2)</f>
      </c>
      <c s="36" t="s">
        <v>55</v>
      </c>
      <c>
        <f>(M555*21)/100</f>
      </c>
      <c t="s">
        <v>28</v>
      </c>
    </row>
    <row r="556" spans="1:5" ht="12.75">
      <c r="A556" s="35" t="s">
        <v>56</v>
      </c>
      <c r="E556" s="39" t="s">
        <v>5</v>
      </c>
    </row>
    <row r="557" spans="1:5" ht="38.25">
      <c r="A557" s="35" t="s">
        <v>57</v>
      </c>
      <c r="E557" s="40" t="s">
        <v>5762</v>
      </c>
    </row>
    <row r="558" spans="1:5" ht="12.75">
      <c r="A558" t="s">
        <v>58</v>
      </c>
      <c r="E558" s="39" t="s">
        <v>5</v>
      </c>
    </row>
    <row r="559" spans="1:16" ht="12.75">
      <c r="A559" t="s">
        <v>50</v>
      </c>
      <c s="34" t="s">
        <v>547</v>
      </c>
      <c s="34" t="s">
        <v>5763</v>
      </c>
      <c s="35" t="s">
        <v>5</v>
      </c>
      <c s="6" t="s">
        <v>5764</v>
      </c>
      <c s="36" t="s">
        <v>557</v>
      </c>
      <c s="37">
        <v>0.143</v>
      </c>
      <c s="36">
        <v>0</v>
      </c>
      <c s="36">
        <f>ROUND(G559*H559,6)</f>
      </c>
      <c r="L559" s="38">
        <v>0</v>
      </c>
      <c s="32">
        <f>ROUND(ROUND(L559,2)*ROUND(G559,3),2)</f>
      </c>
      <c s="36" t="s">
        <v>55</v>
      </c>
      <c>
        <f>(M559*21)/100</f>
      </c>
      <c t="s">
        <v>28</v>
      </c>
    </row>
    <row r="560" spans="1:5" ht="12.75">
      <c r="A560" s="35" t="s">
        <v>56</v>
      </c>
      <c r="E560" s="39" t="s">
        <v>5</v>
      </c>
    </row>
    <row r="561" spans="1:5" ht="12.75">
      <c r="A561" s="35" t="s">
        <v>57</v>
      </c>
      <c r="E561" s="40" t="s">
        <v>5</v>
      </c>
    </row>
    <row r="562" spans="1:5" ht="12.75">
      <c r="A562" t="s">
        <v>58</v>
      </c>
      <c r="E562" s="39" t="s">
        <v>5</v>
      </c>
    </row>
    <row r="563" spans="1:13" ht="12.75">
      <c r="A563" t="s">
        <v>47</v>
      </c>
      <c r="C563" s="31" t="s">
        <v>5765</v>
      </c>
      <c r="E563" s="33" t="s">
        <v>5766</v>
      </c>
      <c r="J563" s="32">
        <f>0</f>
      </c>
      <c s="32">
        <f>0</f>
      </c>
      <c s="32">
        <f>0+L564+L568+L572+L576+L580+L584+L588+L592+L596+L600</f>
      </c>
      <c s="32">
        <f>0+M564+M568+M572+M576+M580+M584+M588+M592+M596+M600</f>
      </c>
    </row>
    <row r="564" spans="1:16" ht="12.75">
      <c r="A564" t="s">
        <v>50</v>
      </c>
      <c s="34" t="s">
        <v>553</v>
      </c>
      <c s="34" t="s">
        <v>5767</v>
      </c>
      <c s="35" t="s">
        <v>5</v>
      </c>
      <c s="6" t="s">
        <v>5768</v>
      </c>
      <c s="36" t="s">
        <v>75</v>
      </c>
      <c s="37">
        <v>9</v>
      </c>
      <c s="36">
        <v>0</v>
      </c>
      <c s="36">
        <f>ROUND(G564*H564,6)</f>
      </c>
      <c r="L564" s="38">
        <v>0</v>
      </c>
      <c s="32">
        <f>ROUND(ROUND(L564,2)*ROUND(G564,3),2)</f>
      </c>
      <c s="36" t="s">
        <v>55</v>
      </c>
      <c>
        <f>(M564*21)/100</f>
      </c>
      <c t="s">
        <v>28</v>
      </c>
    </row>
    <row r="565" spans="1:5" ht="12.75">
      <c r="A565" s="35" t="s">
        <v>56</v>
      </c>
      <c r="E565" s="39" t="s">
        <v>5</v>
      </c>
    </row>
    <row r="566" spans="1:5" ht="12.75">
      <c r="A566" s="35" t="s">
        <v>57</v>
      </c>
      <c r="E566" s="40" t="s">
        <v>5</v>
      </c>
    </row>
    <row r="567" spans="1:5" ht="12.75">
      <c r="A567" t="s">
        <v>58</v>
      </c>
      <c r="E567" s="39" t="s">
        <v>5</v>
      </c>
    </row>
    <row r="568" spans="1:16" ht="12.75">
      <c r="A568" t="s">
        <v>50</v>
      </c>
      <c s="34" t="s">
        <v>560</v>
      </c>
      <c s="34" t="s">
        <v>5769</v>
      </c>
      <c s="35" t="s">
        <v>5</v>
      </c>
      <c s="6" t="s">
        <v>5770</v>
      </c>
      <c s="36" t="s">
        <v>79</v>
      </c>
      <c s="37">
        <v>7.425</v>
      </c>
      <c s="36">
        <v>0</v>
      </c>
      <c s="36">
        <f>ROUND(G568*H568,6)</f>
      </c>
      <c r="L568" s="38">
        <v>0</v>
      </c>
      <c s="32">
        <f>ROUND(ROUND(L568,2)*ROUND(G568,3),2)</f>
      </c>
      <c s="36" t="s">
        <v>55</v>
      </c>
      <c>
        <f>(M568*21)/100</f>
      </c>
      <c t="s">
        <v>28</v>
      </c>
    </row>
    <row r="569" spans="1:5" ht="12.75">
      <c r="A569" s="35" t="s">
        <v>56</v>
      </c>
      <c r="E569" s="39" t="s">
        <v>5</v>
      </c>
    </row>
    <row r="570" spans="1:5" ht="51">
      <c r="A570" s="35" t="s">
        <v>57</v>
      </c>
      <c r="E570" s="40" t="s">
        <v>5771</v>
      </c>
    </row>
    <row r="571" spans="1:5" ht="12.75">
      <c r="A571" t="s">
        <v>58</v>
      </c>
      <c r="E571" s="39" t="s">
        <v>5</v>
      </c>
    </row>
    <row r="572" spans="1:16" ht="12.75">
      <c r="A572" t="s">
        <v>50</v>
      </c>
      <c s="34" t="s">
        <v>563</v>
      </c>
      <c s="34" t="s">
        <v>5772</v>
      </c>
      <c s="35" t="s">
        <v>5</v>
      </c>
      <c s="6" t="s">
        <v>5773</v>
      </c>
      <c s="36" t="s">
        <v>75</v>
      </c>
      <c s="37">
        <v>1</v>
      </c>
      <c s="36">
        <v>0</v>
      </c>
      <c s="36">
        <f>ROUND(G572*H572,6)</f>
      </c>
      <c r="L572" s="38">
        <v>0</v>
      </c>
      <c s="32">
        <f>ROUND(ROUND(L572,2)*ROUND(G572,3),2)</f>
      </c>
      <c s="36" t="s">
        <v>55</v>
      </c>
      <c>
        <f>(M572*21)/100</f>
      </c>
      <c t="s">
        <v>28</v>
      </c>
    </row>
    <row r="573" spans="1:5" ht="12.75">
      <c r="A573" s="35" t="s">
        <v>56</v>
      </c>
      <c r="E573" s="39" t="s">
        <v>5</v>
      </c>
    </row>
    <row r="574" spans="1:5" ht="51">
      <c r="A574" s="35" t="s">
        <v>57</v>
      </c>
      <c r="E574" s="40" t="s">
        <v>5774</v>
      </c>
    </row>
    <row r="575" spans="1:5" ht="12.75">
      <c r="A575" t="s">
        <v>58</v>
      </c>
      <c r="E575" s="39" t="s">
        <v>5</v>
      </c>
    </row>
    <row r="576" spans="1:16" ht="25.5">
      <c r="A576" t="s">
        <v>50</v>
      </c>
      <c s="34" t="s">
        <v>567</v>
      </c>
      <c s="34" t="s">
        <v>5775</v>
      </c>
      <c s="35" t="s">
        <v>5</v>
      </c>
      <c s="6" t="s">
        <v>5776</v>
      </c>
      <c s="36" t="s">
        <v>75</v>
      </c>
      <c s="37">
        <v>7</v>
      </c>
      <c s="36">
        <v>0</v>
      </c>
      <c s="36">
        <f>ROUND(G576*H576,6)</f>
      </c>
      <c r="L576" s="38">
        <v>0</v>
      </c>
      <c s="32">
        <f>ROUND(ROUND(L576,2)*ROUND(G576,3),2)</f>
      </c>
      <c s="36" t="s">
        <v>55</v>
      </c>
      <c>
        <f>(M576*21)/100</f>
      </c>
      <c t="s">
        <v>28</v>
      </c>
    </row>
    <row r="577" spans="1:5" ht="12.75">
      <c r="A577" s="35" t="s">
        <v>56</v>
      </c>
      <c r="E577" s="39" t="s">
        <v>5</v>
      </c>
    </row>
    <row r="578" spans="1:5" ht="51">
      <c r="A578" s="35" t="s">
        <v>57</v>
      </c>
      <c r="E578" s="40" t="s">
        <v>5777</v>
      </c>
    </row>
    <row r="579" spans="1:5" ht="12.75">
      <c r="A579" t="s">
        <v>58</v>
      </c>
      <c r="E579" s="39" t="s">
        <v>5</v>
      </c>
    </row>
    <row r="580" spans="1:16" ht="12.75">
      <c r="A580" t="s">
        <v>50</v>
      </c>
      <c s="34" t="s">
        <v>573</v>
      </c>
      <c s="34" t="s">
        <v>5778</v>
      </c>
      <c s="35" t="s">
        <v>5</v>
      </c>
      <c s="6" t="s">
        <v>5779</v>
      </c>
      <c s="36" t="s">
        <v>75</v>
      </c>
      <c s="37">
        <v>1</v>
      </c>
      <c s="36">
        <v>0</v>
      </c>
      <c s="36">
        <f>ROUND(G580*H580,6)</f>
      </c>
      <c r="L580" s="38">
        <v>0</v>
      </c>
      <c s="32">
        <f>ROUND(ROUND(L580,2)*ROUND(G580,3),2)</f>
      </c>
      <c s="36" t="s">
        <v>55</v>
      </c>
      <c>
        <f>(M580*21)/100</f>
      </c>
      <c t="s">
        <v>28</v>
      </c>
    </row>
    <row r="581" spans="1:5" ht="12.75">
      <c r="A581" s="35" t="s">
        <v>56</v>
      </c>
      <c r="E581" s="39" t="s">
        <v>5</v>
      </c>
    </row>
    <row r="582" spans="1:5" ht="38.25">
      <c r="A582" s="35" t="s">
        <v>57</v>
      </c>
      <c r="E582" s="40" t="s">
        <v>5780</v>
      </c>
    </row>
    <row r="583" spans="1:5" ht="12.75">
      <c r="A583" t="s">
        <v>58</v>
      </c>
      <c r="E583" s="39" t="s">
        <v>5</v>
      </c>
    </row>
    <row r="584" spans="1:16" ht="12.75">
      <c r="A584" t="s">
        <v>50</v>
      </c>
      <c s="34" t="s">
        <v>577</v>
      </c>
      <c s="34" t="s">
        <v>5781</v>
      </c>
      <c s="35" t="s">
        <v>5</v>
      </c>
      <c s="6" t="s">
        <v>5782</v>
      </c>
      <c s="36" t="s">
        <v>75</v>
      </c>
      <c s="37">
        <v>8</v>
      </c>
      <c s="36">
        <v>0</v>
      </c>
      <c s="36">
        <f>ROUND(G584*H584,6)</f>
      </c>
      <c r="L584" s="38">
        <v>0</v>
      </c>
      <c s="32">
        <f>ROUND(ROUND(L584,2)*ROUND(G584,3),2)</f>
      </c>
      <c s="36" t="s">
        <v>55</v>
      </c>
      <c>
        <f>(M584*21)/100</f>
      </c>
      <c t="s">
        <v>28</v>
      </c>
    </row>
    <row r="585" spans="1:5" ht="12.75">
      <c r="A585" s="35" t="s">
        <v>56</v>
      </c>
      <c r="E585" s="39" t="s">
        <v>5</v>
      </c>
    </row>
    <row r="586" spans="1:5" ht="76.5">
      <c r="A586" s="35" t="s">
        <v>57</v>
      </c>
      <c r="E586" s="40" t="s">
        <v>5783</v>
      </c>
    </row>
    <row r="587" spans="1:5" ht="12.75">
      <c r="A587" t="s">
        <v>58</v>
      </c>
      <c r="E587" s="39" t="s">
        <v>5</v>
      </c>
    </row>
    <row r="588" spans="1:16" ht="12.75">
      <c r="A588" t="s">
        <v>50</v>
      </c>
      <c s="34" t="s">
        <v>582</v>
      </c>
      <c s="34" t="s">
        <v>5784</v>
      </c>
      <c s="35" t="s">
        <v>5</v>
      </c>
      <c s="6" t="s">
        <v>5785</v>
      </c>
      <c s="36" t="s">
        <v>75</v>
      </c>
      <c s="37">
        <v>1</v>
      </c>
      <c s="36">
        <v>0</v>
      </c>
      <c s="36">
        <f>ROUND(G588*H588,6)</f>
      </c>
      <c r="L588" s="38">
        <v>0</v>
      </c>
      <c s="32">
        <f>ROUND(ROUND(L588,2)*ROUND(G588,3),2)</f>
      </c>
      <c s="36" t="s">
        <v>55</v>
      </c>
      <c>
        <f>(M588*21)/100</f>
      </c>
      <c t="s">
        <v>28</v>
      </c>
    </row>
    <row r="589" spans="1:5" ht="12.75">
      <c r="A589" s="35" t="s">
        <v>56</v>
      </c>
      <c r="E589" s="39" t="s">
        <v>5</v>
      </c>
    </row>
    <row r="590" spans="1:5" ht="51">
      <c r="A590" s="35" t="s">
        <v>57</v>
      </c>
      <c r="E590" s="40" t="s">
        <v>5786</v>
      </c>
    </row>
    <row r="591" spans="1:5" ht="12.75">
      <c r="A591" t="s">
        <v>58</v>
      </c>
      <c r="E591" s="39" t="s">
        <v>5</v>
      </c>
    </row>
    <row r="592" spans="1:16" ht="12.75">
      <c r="A592" t="s">
        <v>50</v>
      </c>
      <c s="34" t="s">
        <v>585</v>
      </c>
      <c s="34" t="s">
        <v>5787</v>
      </c>
      <c s="35" t="s">
        <v>5</v>
      </c>
      <c s="6" t="s">
        <v>5788</v>
      </c>
      <c s="36" t="s">
        <v>75</v>
      </c>
      <c s="37">
        <v>9</v>
      </c>
      <c s="36">
        <v>0</v>
      </c>
      <c s="36">
        <f>ROUND(G592*H592,6)</f>
      </c>
      <c r="L592" s="38">
        <v>0</v>
      </c>
      <c s="32">
        <f>ROUND(ROUND(L592,2)*ROUND(G592,3),2)</f>
      </c>
      <c s="36" t="s">
        <v>55</v>
      </c>
      <c>
        <f>(M592*21)/100</f>
      </c>
      <c t="s">
        <v>28</v>
      </c>
    </row>
    <row r="593" spans="1:5" ht="12.75">
      <c r="A593" s="35" t="s">
        <v>56</v>
      </c>
      <c r="E593" s="39" t="s">
        <v>5</v>
      </c>
    </row>
    <row r="594" spans="1:5" ht="12.75">
      <c r="A594" s="35" t="s">
        <v>57</v>
      </c>
      <c r="E594" s="40" t="s">
        <v>5</v>
      </c>
    </row>
    <row r="595" spans="1:5" ht="12.75">
      <c r="A595" t="s">
        <v>58</v>
      </c>
      <c r="E595" s="39" t="s">
        <v>5</v>
      </c>
    </row>
    <row r="596" spans="1:16" ht="25.5">
      <c r="A596" t="s">
        <v>50</v>
      </c>
      <c s="34" t="s">
        <v>589</v>
      </c>
      <c s="34" t="s">
        <v>5789</v>
      </c>
      <c s="35" t="s">
        <v>5</v>
      </c>
      <c s="6" t="s">
        <v>5790</v>
      </c>
      <c s="36" t="s">
        <v>75</v>
      </c>
      <c s="37">
        <v>6.75</v>
      </c>
      <c s="36">
        <v>0</v>
      </c>
      <c s="36">
        <f>ROUND(G596*H596,6)</f>
      </c>
      <c r="L596" s="38">
        <v>0</v>
      </c>
      <c s="32">
        <f>ROUND(ROUND(L596,2)*ROUND(G596,3),2)</f>
      </c>
      <c s="36" t="s">
        <v>55</v>
      </c>
      <c>
        <f>(M596*21)/100</f>
      </c>
      <c t="s">
        <v>28</v>
      </c>
    </row>
    <row r="597" spans="1:5" ht="12.75">
      <c r="A597" s="35" t="s">
        <v>56</v>
      </c>
      <c r="E597" s="39" t="s">
        <v>5</v>
      </c>
    </row>
    <row r="598" spans="1:5" ht="51">
      <c r="A598" s="35" t="s">
        <v>57</v>
      </c>
      <c r="E598" s="40" t="s">
        <v>5791</v>
      </c>
    </row>
    <row r="599" spans="1:5" ht="12.75">
      <c r="A599" t="s">
        <v>58</v>
      </c>
      <c r="E599" s="39" t="s">
        <v>5</v>
      </c>
    </row>
    <row r="600" spans="1:16" ht="12.75">
      <c r="A600" t="s">
        <v>50</v>
      </c>
      <c s="34" t="s">
        <v>592</v>
      </c>
      <c s="34" t="s">
        <v>5792</v>
      </c>
      <c s="35" t="s">
        <v>5</v>
      </c>
      <c s="6" t="s">
        <v>5793</v>
      </c>
      <c s="36" t="s">
        <v>557</v>
      </c>
      <c s="37">
        <v>0.163</v>
      </c>
      <c s="36">
        <v>0</v>
      </c>
      <c s="36">
        <f>ROUND(G600*H600,6)</f>
      </c>
      <c r="L600" s="38">
        <v>0</v>
      </c>
      <c s="32">
        <f>ROUND(ROUND(L600,2)*ROUND(G600,3),2)</f>
      </c>
      <c s="36" t="s">
        <v>55</v>
      </c>
      <c>
        <f>(M600*21)/100</f>
      </c>
      <c t="s">
        <v>28</v>
      </c>
    </row>
    <row r="601" spans="1:5" ht="12.75">
      <c r="A601" s="35" t="s">
        <v>56</v>
      </c>
      <c r="E601" s="39" t="s">
        <v>5</v>
      </c>
    </row>
    <row r="602" spans="1:5" ht="12.75">
      <c r="A602" s="35" t="s">
        <v>57</v>
      </c>
      <c r="E602" s="40" t="s">
        <v>5</v>
      </c>
    </row>
    <row r="603" spans="1:5" ht="12.75">
      <c r="A603" t="s">
        <v>58</v>
      </c>
      <c r="E603" s="39" t="s">
        <v>5</v>
      </c>
    </row>
    <row r="604" spans="1:13" ht="12.75">
      <c r="A604" t="s">
        <v>47</v>
      </c>
      <c r="C604" s="31" t="s">
        <v>5794</v>
      </c>
      <c r="E604" s="33" t="s">
        <v>5795</v>
      </c>
      <c r="J604" s="32">
        <f>0</f>
      </c>
      <c s="32">
        <f>0</f>
      </c>
      <c s="32">
        <f>0+L605+L609+L613+L617+L621+L625+L629+L633+L637+L641+L645+L649+L653+L657+L661+L665+L669+L673+L677+L681+L685+L689+L693+L697+L701+L705+L709+L713+L717+L721+L725+L729+L733+L737+L741</f>
      </c>
      <c s="32">
        <f>0+M605+M609+M613+M617+M621+M625+M629+M633+M637+M641+M645+M649+M653+M657+M661+M665+M669+M673+M677+M681+M685+M689+M693+M697+M701+M705+M709+M713+M717+M721+M725+M729+M733+M737+M741</f>
      </c>
    </row>
    <row r="605" spans="1:16" ht="12.75">
      <c r="A605" t="s">
        <v>50</v>
      </c>
      <c s="34" t="s">
        <v>597</v>
      </c>
      <c s="34" t="s">
        <v>5796</v>
      </c>
      <c s="35" t="s">
        <v>5</v>
      </c>
      <c s="6" t="s">
        <v>5797</v>
      </c>
      <c s="36" t="s">
        <v>75</v>
      </c>
      <c s="37">
        <v>3</v>
      </c>
      <c s="36">
        <v>0</v>
      </c>
      <c s="36">
        <f>ROUND(G605*H605,6)</f>
      </c>
      <c r="L605" s="38">
        <v>0</v>
      </c>
      <c s="32">
        <f>ROUND(ROUND(L605,2)*ROUND(G605,3),2)</f>
      </c>
      <c s="36" t="s">
        <v>55</v>
      </c>
      <c>
        <f>(M605*21)/100</f>
      </c>
      <c t="s">
        <v>28</v>
      </c>
    </row>
    <row r="606" spans="1:5" ht="12.75">
      <c r="A606" s="35" t="s">
        <v>56</v>
      </c>
      <c r="E606" s="39" t="s">
        <v>5</v>
      </c>
    </row>
    <row r="607" spans="1:5" ht="51">
      <c r="A607" s="35" t="s">
        <v>57</v>
      </c>
      <c r="E607" s="40" t="s">
        <v>5798</v>
      </c>
    </row>
    <row r="608" spans="1:5" ht="12.75">
      <c r="A608" t="s">
        <v>58</v>
      </c>
      <c r="E608" s="39" t="s">
        <v>5</v>
      </c>
    </row>
    <row r="609" spans="1:16" ht="25.5">
      <c r="A609" t="s">
        <v>50</v>
      </c>
      <c s="34" t="s">
        <v>601</v>
      </c>
      <c s="34" t="s">
        <v>5799</v>
      </c>
      <c s="35" t="s">
        <v>5</v>
      </c>
      <c s="6" t="s">
        <v>5800</v>
      </c>
      <c s="36" t="s">
        <v>75</v>
      </c>
      <c s="37">
        <v>1</v>
      </c>
      <c s="36">
        <v>0</v>
      </c>
      <c s="36">
        <f>ROUND(G609*H609,6)</f>
      </c>
      <c r="L609" s="38">
        <v>0</v>
      </c>
      <c s="32">
        <f>ROUND(ROUND(L609,2)*ROUND(G609,3),2)</f>
      </c>
      <c s="36" t="s">
        <v>55</v>
      </c>
      <c>
        <f>(M609*21)/100</f>
      </c>
      <c t="s">
        <v>28</v>
      </c>
    </row>
    <row r="610" spans="1:5" ht="12.75">
      <c r="A610" s="35" t="s">
        <v>56</v>
      </c>
      <c r="E610" s="39" t="s">
        <v>5</v>
      </c>
    </row>
    <row r="611" spans="1:5" ht="51">
      <c r="A611" s="35" t="s">
        <v>57</v>
      </c>
      <c r="E611" s="40" t="s">
        <v>5801</v>
      </c>
    </row>
    <row r="612" spans="1:5" ht="12.75">
      <c r="A612" t="s">
        <v>58</v>
      </c>
      <c r="E612" s="39" t="s">
        <v>5</v>
      </c>
    </row>
    <row r="613" spans="1:16" ht="25.5">
      <c r="A613" t="s">
        <v>50</v>
      </c>
      <c s="34" t="s">
        <v>605</v>
      </c>
      <c s="34" t="s">
        <v>5802</v>
      </c>
      <c s="35" t="s">
        <v>5</v>
      </c>
      <c s="6" t="s">
        <v>5803</v>
      </c>
      <c s="36" t="s">
        <v>75</v>
      </c>
      <c s="37">
        <v>1</v>
      </c>
      <c s="36">
        <v>0</v>
      </c>
      <c s="36">
        <f>ROUND(G613*H613,6)</f>
      </c>
      <c r="L613" s="38">
        <v>0</v>
      </c>
      <c s="32">
        <f>ROUND(ROUND(L613,2)*ROUND(G613,3),2)</f>
      </c>
      <c s="36" t="s">
        <v>55</v>
      </c>
      <c>
        <f>(M613*21)/100</f>
      </c>
      <c t="s">
        <v>28</v>
      </c>
    </row>
    <row r="614" spans="1:5" ht="12.75">
      <c r="A614" s="35" t="s">
        <v>56</v>
      </c>
      <c r="E614" s="39" t="s">
        <v>5</v>
      </c>
    </row>
    <row r="615" spans="1:5" ht="51">
      <c r="A615" s="35" t="s">
        <v>57</v>
      </c>
      <c r="E615" s="40" t="s">
        <v>5804</v>
      </c>
    </row>
    <row r="616" spans="1:5" ht="12.75">
      <c r="A616" t="s">
        <v>58</v>
      </c>
      <c r="E616" s="39" t="s">
        <v>5</v>
      </c>
    </row>
    <row r="617" spans="1:16" ht="12.75">
      <c r="A617" t="s">
        <v>50</v>
      </c>
      <c s="34" t="s">
        <v>609</v>
      </c>
      <c s="34" t="s">
        <v>5805</v>
      </c>
      <c s="35" t="s">
        <v>5</v>
      </c>
      <c s="6" t="s">
        <v>5806</v>
      </c>
      <c s="36" t="s">
        <v>75</v>
      </c>
      <c s="37">
        <v>2</v>
      </c>
      <c s="36">
        <v>0</v>
      </c>
      <c s="36">
        <f>ROUND(G617*H617,6)</f>
      </c>
      <c r="L617" s="38">
        <v>0</v>
      </c>
      <c s="32">
        <f>ROUND(ROUND(L617,2)*ROUND(G617,3),2)</f>
      </c>
      <c s="36" t="s">
        <v>55</v>
      </c>
      <c>
        <f>(M617*21)/100</f>
      </c>
      <c t="s">
        <v>28</v>
      </c>
    </row>
    <row r="618" spans="1:5" ht="12.75">
      <c r="A618" s="35" t="s">
        <v>56</v>
      </c>
      <c r="E618" s="39" t="s">
        <v>5</v>
      </c>
    </row>
    <row r="619" spans="1:5" ht="51">
      <c r="A619" s="35" t="s">
        <v>57</v>
      </c>
      <c r="E619" s="40" t="s">
        <v>5807</v>
      </c>
    </row>
    <row r="620" spans="1:5" ht="12.75">
      <c r="A620" t="s">
        <v>58</v>
      </c>
      <c r="E620" s="39" t="s">
        <v>5</v>
      </c>
    </row>
    <row r="621" spans="1:16" ht="25.5">
      <c r="A621" t="s">
        <v>50</v>
      </c>
      <c s="34" t="s">
        <v>613</v>
      </c>
      <c s="34" t="s">
        <v>5808</v>
      </c>
      <c s="35" t="s">
        <v>5</v>
      </c>
      <c s="6" t="s">
        <v>5809</v>
      </c>
      <c s="36" t="s">
        <v>75</v>
      </c>
      <c s="37">
        <v>1</v>
      </c>
      <c s="36">
        <v>0</v>
      </c>
      <c s="36">
        <f>ROUND(G621*H621,6)</f>
      </c>
      <c r="L621" s="38">
        <v>0</v>
      </c>
      <c s="32">
        <f>ROUND(ROUND(L621,2)*ROUND(G621,3),2)</f>
      </c>
      <c s="36" t="s">
        <v>55</v>
      </c>
      <c>
        <f>(M621*21)/100</f>
      </c>
      <c t="s">
        <v>28</v>
      </c>
    </row>
    <row r="622" spans="1:5" ht="12.75">
      <c r="A622" s="35" t="s">
        <v>56</v>
      </c>
      <c r="E622" s="39" t="s">
        <v>5</v>
      </c>
    </row>
    <row r="623" spans="1:5" ht="51">
      <c r="A623" s="35" t="s">
        <v>57</v>
      </c>
      <c r="E623" s="40" t="s">
        <v>5810</v>
      </c>
    </row>
    <row r="624" spans="1:5" ht="12.75">
      <c r="A624" t="s">
        <v>58</v>
      </c>
      <c r="E624" s="39" t="s">
        <v>5</v>
      </c>
    </row>
    <row r="625" spans="1:16" ht="12.75">
      <c r="A625" t="s">
        <v>50</v>
      </c>
      <c s="34" t="s">
        <v>617</v>
      </c>
      <c s="34" t="s">
        <v>5811</v>
      </c>
      <c s="35" t="s">
        <v>5</v>
      </c>
      <c s="6" t="s">
        <v>5812</v>
      </c>
      <c s="36" t="s">
        <v>75</v>
      </c>
      <c s="37">
        <v>1</v>
      </c>
      <c s="36">
        <v>0</v>
      </c>
      <c s="36">
        <f>ROUND(G625*H625,6)</f>
      </c>
      <c r="L625" s="38">
        <v>0</v>
      </c>
      <c s="32">
        <f>ROUND(ROUND(L625,2)*ROUND(G625,3),2)</f>
      </c>
      <c s="36" t="s">
        <v>55</v>
      </c>
      <c>
        <f>(M625*21)/100</f>
      </c>
      <c t="s">
        <v>28</v>
      </c>
    </row>
    <row r="626" spans="1:5" ht="12.75">
      <c r="A626" s="35" t="s">
        <v>56</v>
      </c>
      <c r="E626" s="39" t="s">
        <v>5</v>
      </c>
    </row>
    <row r="627" spans="1:5" ht="51">
      <c r="A627" s="35" t="s">
        <v>57</v>
      </c>
      <c r="E627" s="40" t="s">
        <v>5813</v>
      </c>
    </row>
    <row r="628" spans="1:5" ht="12.75">
      <c r="A628" t="s">
        <v>58</v>
      </c>
      <c r="E628" s="39" t="s">
        <v>5</v>
      </c>
    </row>
    <row r="629" spans="1:16" ht="12.75">
      <c r="A629" t="s">
        <v>50</v>
      </c>
      <c s="34" t="s">
        <v>624</v>
      </c>
      <c s="34" t="s">
        <v>5814</v>
      </c>
      <c s="35" t="s">
        <v>5</v>
      </c>
      <c s="6" t="s">
        <v>5815</v>
      </c>
      <c s="36" t="s">
        <v>75</v>
      </c>
      <c s="37">
        <v>1</v>
      </c>
      <c s="36">
        <v>0</v>
      </c>
      <c s="36">
        <f>ROUND(G629*H629,6)</f>
      </c>
      <c r="L629" s="38">
        <v>0</v>
      </c>
      <c s="32">
        <f>ROUND(ROUND(L629,2)*ROUND(G629,3),2)</f>
      </c>
      <c s="36" t="s">
        <v>55</v>
      </c>
      <c>
        <f>(M629*21)/100</f>
      </c>
      <c t="s">
        <v>28</v>
      </c>
    </row>
    <row r="630" spans="1:5" ht="12.75">
      <c r="A630" s="35" t="s">
        <v>56</v>
      </c>
      <c r="E630" s="39" t="s">
        <v>5</v>
      </c>
    </row>
    <row r="631" spans="1:5" ht="51">
      <c r="A631" s="35" t="s">
        <v>57</v>
      </c>
      <c r="E631" s="40" t="s">
        <v>5816</v>
      </c>
    </row>
    <row r="632" spans="1:5" ht="12.75">
      <c r="A632" t="s">
        <v>58</v>
      </c>
      <c r="E632" s="39" t="s">
        <v>5</v>
      </c>
    </row>
    <row r="633" spans="1:16" ht="12.75">
      <c r="A633" t="s">
        <v>50</v>
      </c>
      <c s="34" t="s">
        <v>5817</v>
      </c>
      <c s="34" t="s">
        <v>5818</v>
      </c>
      <c s="35" t="s">
        <v>5</v>
      </c>
      <c s="6" t="s">
        <v>5819</v>
      </c>
      <c s="36" t="s">
        <v>68</v>
      </c>
      <c s="37">
        <v>11.813</v>
      </c>
      <c s="36">
        <v>0</v>
      </c>
      <c s="36">
        <f>ROUND(G633*H633,6)</f>
      </c>
      <c r="L633" s="38">
        <v>0</v>
      </c>
      <c s="32">
        <f>ROUND(ROUND(L633,2)*ROUND(G633,3),2)</f>
      </c>
      <c s="36" t="s">
        <v>55</v>
      </c>
      <c>
        <f>(M633*21)/100</f>
      </c>
      <c t="s">
        <v>28</v>
      </c>
    </row>
    <row r="634" spans="1:5" ht="12.75">
      <c r="A634" s="35" t="s">
        <v>56</v>
      </c>
      <c r="E634" s="39" t="s">
        <v>5</v>
      </c>
    </row>
    <row r="635" spans="1:5" ht="38.25">
      <c r="A635" s="35" t="s">
        <v>57</v>
      </c>
      <c r="E635" s="40" t="s">
        <v>5820</v>
      </c>
    </row>
    <row r="636" spans="1:5" ht="12.75">
      <c r="A636" t="s">
        <v>58</v>
      </c>
      <c r="E636" s="39" t="s">
        <v>5</v>
      </c>
    </row>
    <row r="637" spans="1:16" ht="25.5">
      <c r="A637" t="s">
        <v>50</v>
      </c>
      <c s="34" t="s">
        <v>5821</v>
      </c>
      <c s="34" t="s">
        <v>5822</v>
      </c>
      <c s="35" t="s">
        <v>5</v>
      </c>
      <c s="6" t="s">
        <v>5823</v>
      </c>
      <c s="36" t="s">
        <v>68</v>
      </c>
      <c s="37">
        <v>11.813</v>
      </c>
      <c s="36">
        <v>0</v>
      </c>
      <c s="36">
        <f>ROUND(G637*H637,6)</f>
      </c>
      <c r="L637" s="38">
        <v>0</v>
      </c>
      <c s="32">
        <f>ROUND(ROUND(L637,2)*ROUND(G637,3),2)</f>
      </c>
      <c s="36" t="s">
        <v>55</v>
      </c>
      <c>
        <f>(M637*21)/100</f>
      </c>
      <c t="s">
        <v>28</v>
      </c>
    </row>
    <row r="638" spans="1:5" ht="12.75">
      <c r="A638" s="35" t="s">
        <v>56</v>
      </c>
      <c r="E638" s="39" t="s">
        <v>5</v>
      </c>
    </row>
    <row r="639" spans="1:5" ht="63.75">
      <c r="A639" s="35" t="s">
        <v>57</v>
      </c>
      <c r="E639" s="40" t="s">
        <v>5824</v>
      </c>
    </row>
    <row r="640" spans="1:5" ht="12.75">
      <c r="A640" t="s">
        <v>58</v>
      </c>
      <c r="E640" s="39" t="s">
        <v>5</v>
      </c>
    </row>
    <row r="641" spans="1:16" ht="12.75">
      <c r="A641" t="s">
        <v>50</v>
      </c>
      <c s="34" t="s">
        <v>5825</v>
      </c>
      <c s="34" t="s">
        <v>5826</v>
      </c>
      <c s="35" t="s">
        <v>5</v>
      </c>
      <c s="6" t="s">
        <v>5827</v>
      </c>
      <c s="36" t="s">
        <v>75</v>
      </c>
      <c s="37">
        <v>7</v>
      </c>
      <c s="36">
        <v>0</v>
      </c>
      <c s="36">
        <f>ROUND(G641*H641,6)</f>
      </c>
      <c r="L641" s="38">
        <v>0</v>
      </c>
      <c s="32">
        <f>ROUND(ROUND(L641,2)*ROUND(G641,3),2)</f>
      </c>
      <c s="36" t="s">
        <v>55</v>
      </c>
      <c>
        <f>(M641*21)/100</f>
      </c>
      <c t="s">
        <v>28</v>
      </c>
    </row>
    <row r="642" spans="1:5" ht="12.75">
      <c r="A642" s="35" t="s">
        <v>56</v>
      </c>
      <c r="E642" s="39" t="s">
        <v>5</v>
      </c>
    </row>
    <row r="643" spans="1:5" ht="127.5">
      <c r="A643" s="35" t="s">
        <v>57</v>
      </c>
      <c r="E643" s="40" t="s">
        <v>5828</v>
      </c>
    </row>
    <row r="644" spans="1:5" ht="12.75">
      <c r="A644" t="s">
        <v>58</v>
      </c>
      <c r="E644" s="39" t="s">
        <v>5</v>
      </c>
    </row>
    <row r="645" spans="1:16" ht="12.75">
      <c r="A645" t="s">
        <v>50</v>
      </c>
      <c s="34" t="s">
        <v>5829</v>
      </c>
      <c s="34" t="s">
        <v>5830</v>
      </c>
      <c s="35" t="s">
        <v>5</v>
      </c>
      <c s="6" t="s">
        <v>5831</v>
      </c>
      <c s="36" t="s">
        <v>75</v>
      </c>
      <c s="37">
        <v>3</v>
      </c>
      <c s="36">
        <v>0</v>
      </c>
      <c s="36">
        <f>ROUND(G645*H645,6)</f>
      </c>
      <c r="L645" s="38">
        <v>0</v>
      </c>
      <c s="32">
        <f>ROUND(ROUND(L645,2)*ROUND(G645,3),2)</f>
      </c>
      <c s="36" t="s">
        <v>55</v>
      </c>
      <c>
        <f>(M645*21)/100</f>
      </c>
      <c t="s">
        <v>28</v>
      </c>
    </row>
    <row r="646" spans="1:5" ht="12.75">
      <c r="A646" s="35" t="s">
        <v>56</v>
      </c>
      <c r="E646" s="39" t="s">
        <v>5</v>
      </c>
    </row>
    <row r="647" spans="1:5" ht="102">
      <c r="A647" s="35" t="s">
        <v>57</v>
      </c>
      <c r="E647" s="40" t="s">
        <v>5832</v>
      </c>
    </row>
    <row r="648" spans="1:5" ht="12.75">
      <c r="A648" t="s">
        <v>58</v>
      </c>
      <c r="E648" s="39" t="s">
        <v>5</v>
      </c>
    </row>
    <row r="649" spans="1:16" ht="12.75">
      <c r="A649" t="s">
        <v>50</v>
      </c>
      <c s="34" t="s">
        <v>5833</v>
      </c>
      <c s="34" t="s">
        <v>5834</v>
      </c>
      <c s="35" t="s">
        <v>5</v>
      </c>
      <c s="6" t="s">
        <v>5835</v>
      </c>
      <c s="36" t="s">
        <v>75</v>
      </c>
      <c s="37">
        <v>1</v>
      </c>
      <c s="36">
        <v>0</v>
      </c>
      <c s="36">
        <f>ROUND(G649*H649,6)</f>
      </c>
      <c r="L649" s="38">
        <v>0</v>
      </c>
      <c s="32">
        <f>ROUND(ROUND(L649,2)*ROUND(G649,3),2)</f>
      </c>
      <c s="36" t="s">
        <v>55</v>
      </c>
      <c>
        <f>(M649*21)/100</f>
      </c>
      <c t="s">
        <v>28</v>
      </c>
    </row>
    <row r="650" spans="1:5" ht="12.75">
      <c r="A650" s="35" t="s">
        <v>56</v>
      </c>
      <c r="E650" s="39" t="s">
        <v>5</v>
      </c>
    </row>
    <row r="651" spans="1:5" ht="63.75">
      <c r="A651" s="35" t="s">
        <v>57</v>
      </c>
      <c r="E651" s="40" t="s">
        <v>5836</v>
      </c>
    </row>
    <row r="652" spans="1:5" ht="12.75">
      <c r="A652" t="s">
        <v>58</v>
      </c>
      <c r="E652" s="39" t="s">
        <v>5</v>
      </c>
    </row>
    <row r="653" spans="1:16" ht="12.75">
      <c r="A653" t="s">
        <v>50</v>
      </c>
      <c s="34" t="s">
        <v>5837</v>
      </c>
      <c s="34" t="s">
        <v>5838</v>
      </c>
      <c s="35" t="s">
        <v>5</v>
      </c>
      <c s="6" t="s">
        <v>5839</v>
      </c>
      <c s="36" t="s">
        <v>75</v>
      </c>
      <c s="37">
        <v>2</v>
      </c>
      <c s="36">
        <v>0</v>
      </c>
      <c s="36">
        <f>ROUND(G653*H653,6)</f>
      </c>
      <c r="L653" s="38">
        <v>0</v>
      </c>
      <c s="32">
        <f>ROUND(ROUND(L653,2)*ROUND(G653,3),2)</f>
      </c>
      <c s="36" t="s">
        <v>55</v>
      </c>
      <c>
        <f>(M653*21)/100</f>
      </c>
      <c t="s">
        <v>28</v>
      </c>
    </row>
    <row r="654" spans="1:5" ht="12.75">
      <c r="A654" s="35" t="s">
        <v>56</v>
      </c>
      <c r="E654" s="39" t="s">
        <v>5</v>
      </c>
    </row>
    <row r="655" spans="1:5" ht="63.75">
      <c r="A655" s="35" t="s">
        <v>57</v>
      </c>
      <c r="E655" s="40" t="s">
        <v>5840</v>
      </c>
    </row>
    <row r="656" spans="1:5" ht="12.75">
      <c r="A656" t="s">
        <v>58</v>
      </c>
      <c r="E656" s="39" t="s">
        <v>5</v>
      </c>
    </row>
    <row r="657" spans="1:16" ht="25.5">
      <c r="A657" t="s">
        <v>50</v>
      </c>
      <c s="34" t="s">
        <v>5841</v>
      </c>
      <c s="34" t="s">
        <v>5842</v>
      </c>
      <c s="35" t="s">
        <v>5</v>
      </c>
      <c s="6" t="s">
        <v>5843</v>
      </c>
      <c s="36" t="s">
        <v>79</v>
      </c>
      <c s="37">
        <v>32.8</v>
      </c>
      <c s="36">
        <v>0</v>
      </c>
      <c s="36">
        <f>ROUND(G657*H657,6)</f>
      </c>
      <c r="L657" s="38">
        <v>0</v>
      </c>
      <c s="32">
        <f>ROUND(ROUND(L657,2)*ROUND(G657,3),2)</f>
      </c>
      <c s="36" t="s">
        <v>55</v>
      </c>
      <c>
        <f>(M657*21)/100</f>
      </c>
      <c t="s">
        <v>28</v>
      </c>
    </row>
    <row r="658" spans="1:5" ht="12.75">
      <c r="A658" s="35" t="s">
        <v>56</v>
      </c>
      <c r="E658" s="39" t="s">
        <v>5</v>
      </c>
    </row>
    <row r="659" spans="1:5" ht="63.75">
      <c r="A659" s="35" t="s">
        <v>57</v>
      </c>
      <c r="E659" s="40" t="s">
        <v>5844</v>
      </c>
    </row>
    <row r="660" spans="1:5" ht="12.75">
      <c r="A660" t="s">
        <v>58</v>
      </c>
      <c r="E660" s="39" t="s">
        <v>5</v>
      </c>
    </row>
    <row r="661" spans="1:16" ht="25.5">
      <c r="A661" t="s">
        <v>50</v>
      </c>
      <c s="34" t="s">
        <v>5845</v>
      </c>
      <c s="34" t="s">
        <v>5846</v>
      </c>
      <c s="35" t="s">
        <v>5</v>
      </c>
      <c s="6" t="s">
        <v>5847</v>
      </c>
      <c s="36" t="s">
        <v>79</v>
      </c>
      <c s="37">
        <v>23.7</v>
      </c>
      <c s="36">
        <v>0</v>
      </c>
      <c s="36">
        <f>ROUND(G661*H661,6)</f>
      </c>
      <c r="L661" s="38">
        <v>0</v>
      </c>
      <c s="32">
        <f>ROUND(ROUND(L661,2)*ROUND(G661,3),2)</f>
      </c>
      <c s="36" t="s">
        <v>55</v>
      </c>
      <c>
        <f>(M661*21)/100</f>
      </c>
      <c t="s">
        <v>28</v>
      </c>
    </row>
    <row r="662" spans="1:5" ht="12.75">
      <c r="A662" s="35" t="s">
        <v>56</v>
      </c>
      <c r="E662" s="39" t="s">
        <v>5</v>
      </c>
    </row>
    <row r="663" spans="1:5" ht="63.75">
      <c r="A663" s="35" t="s">
        <v>57</v>
      </c>
      <c r="E663" s="40" t="s">
        <v>5848</v>
      </c>
    </row>
    <row r="664" spans="1:5" ht="12.75">
      <c r="A664" t="s">
        <v>58</v>
      </c>
      <c r="E664" s="39" t="s">
        <v>5</v>
      </c>
    </row>
    <row r="665" spans="1:16" ht="25.5">
      <c r="A665" t="s">
        <v>50</v>
      </c>
      <c s="34" t="s">
        <v>5849</v>
      </c>
      <c s="34" t="s">
        <v>5850</v>
      </c>
      <c s="35" t="s">
        <v>5</v>
      </c>
      <c s="6" t="s">
        <v>5851</v>
      </c>
      <c s="36" t="s">
        <v>79</v>
      </c>
      <c s="37">
        <v>8.35</v>
      </c>
      <c s="36">
        <v>0</v>
      </c>
      <c s="36">
        <f>ROUND(G665*H665,6)</f>
      </c>
      <c r="L665" s="38">
        <v>0</v>
      </c>
      <c s="32">
        <f>ROUND(ROUND(L665,2)*ROUND(G665,3),2)</f>
      </c>
      <c s="36" t="s">
        <v>55</v>
      </c>
      <c>
        <f>(M665*21)/100</f>
      </c>
      <c t="s">
        <v>28</v>
      </c>
    </row>
    <row r="666" spans="1:5" ht="12.75">
      <c r="A666" s="35" t="s">
        <v>56</v>
      </c>
      <c r="E666" s="39" t="s">
        <v>5</v>
      </c>
    </row>
    <row r="667" spans="1:5" ht="63.75">
      <c r="A667" s="35" t="s">
        <v>57</v>
      </c>
      <c r="E667" s="40" t="s">
        <v>5852</v>
      </c>
    </row>
    <row r="668" spans="1:5" ht="12.75">
      <c r="A668" t="s">
        <v>58</v>
      </c>
      <c r="E668" s="39" t="s">
        <v>5</v>
      </c>
    </row>
    <row r="669" spans="1:16" ht="12.75">
      <c r="A669" t="s">
        <v>50</v>
      </c>
      <c s="34" t="s">
        <v>5853</v>
      </c>
      <c s="34" t="s">
        <v>5854</v>
      </c>
      <c s="35" t="s">
        <v>5</v>
      </c>
      <c s="6" t="s">
        <v>5855</v>
      </c>
      <c s="36" t="s">
        <v>79</v>
      </c>
      <c s="37">
        <v>6.65</v>
      </c>
      <c s="36">
        <v>0</v>
      </c>
      <c s="36">
        <f>ROUND(G669*H669,6)</f>
      </c>
      <c r="L669" s="38">
        <v>0</v>
      </c>
      <c s="32">
        <f>ROUND(ROUND(L669,2)*ROUND(G669,3),2)</f>
      </c>
      <c s="36" t="s">
        <v>55</v>
      </c>
      <c>
        <f>(M669*21)/100</f>
      </c>
      <c t="s">
        <v>28</v>
      </c>
    </row>
    <row r="670" spans="1:5" ht="12.75">
      <c r="A670" s="35" t="s">
        <v>56</v>
      </c>
      <c r="E670" s="39" t="s">
        <v>5</v>
      </c>
    </row>
    <row r="671" spans="1:5" ht="63.75">
      <c r="A671" s="35" t="s">
        <v>57</v>
      </c>
      <c r="E671" s="40" t="s">
        <v>5856</v>
      </c>
    </row>
    <row r="672" spans="1:5" ht="12.75">
      <c r="A672" t="s">
        <v>58</v>
      </c>
      <c r="E672" s="39" t="s">
        <v>5</v>
      </c>
    </row>
    <row r="673" spans="1:16" ht="12.75">
      <c r="A673" t="s">
        <v>50</v>
      </c>
      <c s="34" t="s">
        <v>5857</v>
      </c>
      <c s="34" t="s">
        <v>5858</v>
      </c>
      <c s="35" t="s">
        <v>5</v>
      </c>
      <c s="6" t="s">
        <v>5859</v>
      </c>
      <c s="36" t="s">
        <v>557</v>
      </c>
      <c s="37">
        <v>1.035</v>
      </c>
      <c s="36">
        <v>0</v>
      </c>
      <c s="36">
        <f>ROUND(G673*H673,6)</f>
      </c>
      <c r="L673" s="38">
        <v>0</v>
      </c>
      <c s="32">
        <f>ROUND(ROUND(L673,2)*ROUND(G673,3),2)</f>
      </c>
      <c s="36" t="s">
        <v>55</v>
      </c>
      <c>
        <f>(M673*21)/100</f>
      </c>
      <c t="s">
        <v>28</v>
      </c>
    </row>
    <row r="674" spans="1:5" ht="12.75">
      <c r="A674" s="35" t="s">
        <v>56</v>
      </c>
      <c r="E674" s="39" t="s">
        <v>5</v>
      </c>
    </row>
    <row r="675" spans="1:5" ht="63.75">
      <c r="A675" s="35" t="s">
        <v>57</v>
      </c>
      <c r="E675" s="40" t="s">
        <v>5860</v>
      </c>
    </row>
    <row r="676" spans="1:5" ht="12.75">
      <c r="A676" t="s">
        <v>58</v>
      </c>
      <c r="E676" s="39" t="s">
        <v>5</v>
      </c>
    </row>
    <row r="677" spans="1:16" ht="12.75">
      <c r="A677" t="s">
        <v>50</v>
      </c>
      <c s="34" t="s">
        <v>5861</v>
      </c>
      <c s="34" t="s">
        <v>5862</v>
      </c>
      <c s="35" t="s">
        <v>5</v>
      </c>
      <c s="6" t="s">
        <v>5863</v>
      </c>
      <c s="36" t="s">
        <v>557</v>
      </c>
      <c s="37">
        <v>0.54</v>
      </c>
      <c s="36">
        <v>0</v>
      </c>
      <c s="36">
        <f>ROUND(G677*H677,6)</f>
      </c>
      <c r="L677" s="38">
        <v>0</v>
      </c>
      <c s="32">
        <f>ROUND(ROUND(L677,2)*ROUND(G677,3),2)</f>
      </c>
      <c s="36" t="s">
        <v>55</v>
      </c>
      <c>
        <f>(M677*21)/100</f>
      </c>
      <c t="s">
        <v>28</v>
      </c>
    </row>
    <row r="678" spans="1:5" ht="12.75">
      <c r="A678" s="35" t="s">
        <v>56</v>
      </c>
      <c r="E678" s="39" t="s">
        <v>5</v>
      </c>
    </row>
    <row r="679" spans="1:5" ht="63.75">
      <c r="A679" s="35" t="s">
        <v>57</v>
      </c>
      <c r="E679" s="40" t="s">
        <v>5864</v>
      </c>
    </row>
    <row r="680" spans="1:5" ht="12.75">
      <c r="A680" t="s">
        <v>58</v>
      </c>
      <c r="E680" s="39" t="s">
        <v>5</v>
      </c>
    </row>
    <row r="681" spans="1:16" ht="12.75">
      <c r="A681" t="s">
        <v>50</v>
      </c>
      <c s="34" t="s">
        <v>5865</v>
      </c>
      <c s="34" t="s">
        <v>5866</v>
      </c>
      <c s="35" t="s">
        <v>5</v>
      </c>
      <c s="6" t="s">
        <v>5867</v>
      </c>
      <c s="36" t="s">
        <v>557</v>
      </c>
      <c s="37">
        <v>0.526</v>
      </c>
      <c s="36">
        <v>0</v>
      </c>
      <c s="36">
        <f>ROUND(G681*H681,6)</f>
      </c>
      <c r="L681" s="38">
        <v>0</v>
      </c>
      <c s="32">
        <f>ROUND(ROUND(L681,2)*ROUND(G681,3),2)</f>
      </c>
      <c s="36" t="s">
        <v>55</v>
      </c>
      <c>
        <f>(M681*21)/100</f>
      </c>
      <c t="s">
        <v>28</v>
      </c>
    </row>
    <row r="682" spans="1:5" ht="12.75">
      <c r="A682" s="35" t="s">
        <v>56</v>
      </c>
      <c r="E682" s="39" t="s">
        <v>5</v>
      </c>
    </row>
    <row r="683" spans="1:5" ht="63.75">
      <c r="A683" s="35" t="s">
        <v>57</v>
      </c>
      <c r="E683" s="40" t="s">
        <v>5868</v>
      </c>
    </row>
    <row r="684" spans="1:5" ht="12.75">
      <c r="A684" t="s">
        <v>58</v>
      </c>
      <c r="E684" s="39" t="s">
        <v>5</v>
      </c>
    </row>
    <row r="685" spans="1:16" ht="12.75">
      <c r="A685" t="s">
        <v>50</v>
      </c>
      <c s="34" t="s">
        <v>5869</v>
      </c>
      <c s="34" t="s">
        <v>5870</v>
      </c>
      <c s="35" t="s">
        <v>5</v>
      </c>
      <c s="6" t="s">
        <v>5871</v>
      </c>
      <c s="36" t="s">
        <v>557</v>
      </c>
      <c s="37">
        <v>0.919</v>
      </c>
      <c s="36">
        <v>0</v>
      </c>
      <c s="36">
        <f>ROUND(G685*H685,6)</f>
      </c>
      <c r="L685" s="38">
        <v>0</v>
      </c>
      <c s="32">
        <f>ROUND(ROUND(L685,2)*ROUND(G685,3),2)</f>
      </c>
      <c s="36" t="s">
        <v>55</v>
      </c>
      <c>
        <f>(M685*21)/100</f>
      </c>
      <c t="s">
        <v>28</v>
      </c>
    </row>
    <row r="686" spans="1:5" ht="12.75">
      <c r="A686" s="35" t="s">
        <v>56</v>
      </c>
      <c r="E686" s="39" t="s">
        <v>5</v>
      </c>
    </row>
    <row r="687" spans="1:5" ht="63.75">
      <c r="A687" s="35" t="s">
        <v>57</v>
      </c>
      <c r="E687" s="40" t="s">
        <v>5872</v>
      </c>
    </row>
    <row r="688" spans="1:5" ht="12.75">
      <c r="A688" t="s">
        <v>58</v>
      </c>
      <c r="E688" s="39" t="s">
        <v>5</v>
      </c>
    </row>
    <row r="689" spans="1:16" ht="12.75">
      <c r="A689" t="s">
        <v>50</v>
      </c>
      <c s="34" t="s">
        <v>5873</v>
      </c>
      <c s="34" t="s">
        <v>5874</v>
      </c>
      <c s="35" t="s">
        <v>5</v>
      </c>
      <c s="6" t="s">
        <v>5875</v>
      </c>
      <c s="36" t="s">
        <v>557</v>
      </c>
      <c s="37">
        <v>0.119</v>
      </c>
      <c s="36">
        <v>0</v>
      </c>
      <c s="36">
        <f>ROUND(G689*H689,6)</f>
      </c>
      <c r="L689" s="38">
        <v>0</v>
      </c>
      <c s="32">
        <f>ROUND(ROUND(L689,2)*ROUND(G689,3),2)</f>
      </c>
      <c s="36" t="s">
        <v>55</v>
      </c>
      <c>
        <f>(M689*21)/100</f>
      </c>
      <c t="s">
        <v>28</v>
      </c>
    </row>
    <row r="690" spans="1:5" ht="12.75">
      <c r="A690" s="35" t="s">
        <v>56</v>
      </c>
      <c r="E690" s="39" t="s">
        <v>5</v>
      </c>
    </row>
    <row r="691" spans="1:5" ht="63.75">
      <c r="A691" s="35" t="s">
        <v>57</v>
      </c>
      <c r="E691" s="40" t="s">
        <v>5876</v>
      </c>
    </row>
    <row r="692" spans="1:5" ht="12.75">
      <c r="A692" t="s">
        <v>58</v>
      </c>
      <c r="E692" s="39" t="s">
        <v>5</v>
      </c>
    </row>
    <row r="693" spans="1:16" ht="12.75">
      <c r="A693" t="s">
        <v>50</v>
      </c>
      <c s="34" t="s">
        <v>5877</v>
      </c>
      <c s="34" t="s">
        <v>5878</v>
      </c>
      <c s="35" t="s">
        <v>5</v>
      </c>
      <c s="6" t="s">
        <v>5879</v>
      </c>
      <c s="36" t="s">
        <v>557</v>
      </c>
      <c s="37">
        <v>0.16</v>
      </c>
      <c s="36">
        <v>0</v>
      </c>
      <c s="36">
        <f>ROUND(G693*H693,6)</f>
      </c>
      <c r="L693" s="38">
        <v>0</v>
      </c>
      <c s="32">
        <f>ROUND(ROUND(L693,2)*ROUND(G693,3),2)</f>
      </c>
      <c s="36" t="s">
        <v>55</v>
      </c>
      <c>
        <f>(M693*21)/100</f>
      </c>
      <c t="s">
        <v>28</v>
      </c>
    </row>
    <row r="694" spans="1:5" ht="12.75">
      <c r="A694" s="35" t="s">
        <v>56</v>
      </c>
      <c r="E694" s="39" t="s">
        <v>5</v>
      </c>
    </row>
    <row r="695" spans="1:5" ht="63.75">
      <c r="A695" s="35" t="s">
        <v>57</v>
      </c>
      <c r="E695" s="40" t="s">
        <v>5880</v>
      </c>
    </row>
    <row r="696" spans="1:5" ht="12.75">
      <c r="A696" t="s">
        <v>58</v>
      </c>
      <c r="E696" s="39" t="s">
        <v>5</v>
      </c>
    </row>
    <row r="697" spans="1:16" ht="12.75">
      <c r="A697" t="s">
        <v>50</v>
      </c>
      <c s="34" t="s">
        <v>5881</v>
      </c>
      <c s="34" t="s">
        <v>5882</v>
      </c>
      <c s="35" t="s">
        <v>5</v>
      </c>
      <c s="6" t="s">
        <v>5883</v>
      </c>
      <c s="36" t="s">
        <v>557</v>
      </c>
      <c s="37">
        <v>0.076</v>
      </c>
      <c s="36">
        <v>0</v>
      </c>
      <c s="36">
        <f>ROUND(G697*H697,6)</f>
      </c>
      <c r="L697" s="38">
        <v>0</v>
      </c>
      <c s="32">
        <f>ROUND(ROUND(L697,2)*ROUND(G697,3),2)</f>
      </c>
      <c s="36" t="s">
        <v>55</v>
      </c>
      <c>
        <f>(M697*21)/100</f>
      </c>
      <c t="s">
        <v>28</v>
      </c>
    </row>
    <row r="698" spans="1:5" ht="12.75">
      <c r="A698" s="35" t="s">
        <v>56</v>
      </c>
      <c r="E698" s="39" t="s">
        <v>5</v>
      </c>
    </row>
    <row r="699" spans="1:5" ht="63.75">
      <c r="A699" s="35" t="s">
        <v>57</v>
      </c>
      <c r="E699" s="40" t="s">
        <v>5884</v>
      </c>
    </row>
    <row r="700" spans="1:5" ht="12.75">
      <c r="A700" t="s">
        <v>58</v>
      </c>
      <c r="E700" s="39" t="s">
        <v>5</v>
      </c>
    </row>
    <row r="701" spans="1:16" ht="12.75">
      <c r="A701" t="s">
        <v>50</v>
      </c>
      <c s="34" t="s">
        <v>5885</v>
      </c>
      <c s="34" t="s">
        <v>5886</v>
      </c>
      <c s="35" t="s">
        <v>5</v>
      </c>
      <c s="6" t="s">
        <v>5887</v>
      </c>
      <c s="36" t="s">
        <v>557</v>
      </c>
      <c s="37">
        <v>0.027</v>
      </c>
      <c s="36">
        <v>0</v>
      </c>
      <c s="36">
        <f>ROUND(G701*H701,6)</f>
      </c>
      <c r="L701" s="38">
        <v>0</v>
      </c>
      <c s="32">
        <f>ROUND(ROUND(L701,2)*ROUND(G701,3),2)</f>
      </c>
      <c s="36" t="s">
        <v>55</v>
      </c>
      <c>
        <f>(M701*21)/100</f>
      </c>
      <c t="s">
        <v>28</v>
      </c>
    </row>
    <row r="702" spans="1:5" ht="12.75">
      <c r="A702" s="35" t="s">
        <v>56</v>
      </c>
      <c r="E702" s="39" t="s">
        <v>5</v>
      </c>
    </row>
    <row r="703" spans="1:5" ht="63.75">
      <c r="A703" s="35" t="s">
        <v>57</v>
      </c>
      <c r="E703" s="40" t="s">
        <v>5888</v>
      </c>
    </row>
    <row r="704" spans="1:5" ht="12.75">
      <c r="A704" t="s">
        <v>58</v>
      </c>
      <c r="E704" s="39" t="s">
        <v>5</v>
      </c>
    </row>
    <row r="705" spans="1:16" ht="12.75">
      <c r="A705" t="s">
        <v>50</v>
      </c>
      <c s="34" t="s">
        <v>5889</v>
      </c>
      <c s="34" t="s">
        <v>5890</v>
      </c>
      <c s="35" t="s">
        <v>5</v>
      </c>
      <c s="6" t="s">
        <v>5891</v>
      </c>
      <c s="36" t="s">
        <v>557</v>
      </c>
      <c s="37">
        <v>0.056</v>
      </c>
      <c s="36">
        <v>0</v>
      </c>
      <c s="36">
        <f>ROUND(G705*H705,6)</f>
      </c>
      <c r="L705" s="38">
        <v>0</v>
      </c>
      <c s="32">
        <f>ROUND(ROUND(L705,2)*ROUND(G705,3),2)</f>
      </c>
      <c s="36" t="s">
        <v>55</v>
      </c>
      <c>
        <f>(M705*21)/100</f>
      </c>
      <c t="s">
        <v>28</v>
      </c>
    </row>
    <row r="706" spans="1:5" ht="12.75">
      <c r="A706" s="35" t="s">
        <v>56</v>
      </c>
      <c r="E706" s="39" t="s">
        <v>5</v>
      </c>
    </row>
    <row r="707" spans="1:5" ht="63.75">
      <c r="A707" s="35" t="s">
        <v>57</v>
      </c>
      <c r="E707" s="40" t="s">
        <v>5892</v>
      </c>
    </row>
    <row r="708" spans="1:5" ht="12.75">
      <c r="A708" t="s">
        <v>58</v>
      </c>
      <c r="E708" s="39" t="s">
        <v>5</v>
      </c>
    </row>
    <row r="709" spans="1:16" ht="12.75">
      <c r="A709" t="s">
        <v>50</v>
      </c>
      <c s="34" t="s">
        <v>5893</v>
      </c>
      <c s="34" t="s">
        <v>5894</v>
      </c>
      <c s="35" t="s">
        <v>5</v>
      </c>
      <c s="6" t="s">
        <v>5895</v>
      </c>
      <c s="36" t="s">
        <v>557</v>
      </c>
      <c s="37">
        <v>0.042</v>
      </c>
      <c s="36">
        <v>0</v>
      </c>
      <c s="36">
        <f>ROUND(G709*H709,6)</f>
      </c>
      <c r="L709" s="38">
        <v>0</v>
      </c>
      <c s="32">
        <f>ROUND(ROUND(L709,2)*ROUND(G709,3),2)</f>
      </c>
      <c s="36" t="s">
        <v>55</v>
      </c>
      <c>
        <f>(M709*21)/100</f>
      </c>
      <c t="s">
        <v>28</v>
      </c>
    </row>
    <row r="710" spans="1:5" ht="12.75">
      <c r="A710" s="35" t="s">
        <v>56</v>
      </c>
      <c r="E710" s="39" t="s">
        <v>5</v>
      </c>
    </row>
    <row r="711" spans="1:5" ht="63.75">
      <c r="A711" s="35" t="s">
        <v>57</v>
      </c>
      <c r="E711" s="40" t="s">
        <v>5896</v>
      </c>
    </row>
    <row r="712" spans="1:5" ht="12.75">
      <c r="A712" t="s">
        <v>58</v>
      </c>
      <c r="E712" s="39" t="s">
        <v>5</v>
      </c>
    </row>
    <row r="713" spans="1:16" ht="12.75">
      <c r="A713" t="s">
        <v>50</v>
      </c>
      <c s="34" t="s">
        <v>5897</v>
      </c>
      <c s="34" t="s">
        <v>5898</v>
      </c>
      <c s="35" t="s">
        <v>5</v>
      </c>
      <c s="6" t="s">
        <v>5899</v>
      </c>
      <c s="36" t="s">
        <v>557</v>
      </c>
      <c s="37">
        <v>0.056</v>
      </c>
      <c s="36">
        <v>0</v>
      </c>
      <c s="36">
        <f>ROUND(G713*H713,6)</f>
      </c>
      <c r="L713" s="38">
        <v>0</v>
      </c>
      <c s="32">
        <f>ROUND(ROUND(L713,2)*ROUND(G713,3),2)</f>
      </c>
      <c s="36" t="s">
        <v>55</v>
      </c>
      <c>
        <f>(M713*21)/100</f>
      </c>
      <c t="s">
        <v>28</v>
      </c>
    </row>
    <row r="714" spans="1:5" ht="12.75">
      <c r="A714" s="35" t="s">
        <v>56</v>
      </c>
      <c r="E714" s="39" t="s">
        <v>5</v>
      </c>
    </row>
    <row r="715" spans="1:5" ht="63.75">
      <c r="A715" s="35" t="s">
        <v>57</v>
      </c>
      <c r="E715" s="40" t="s">
        <v>5900</v>
      </c>
    </row>
    <row r="716" spans="1:5" ht="12.75">
      <c r="A716" t="s">
        <v>58</v>
      </c>
      <c r="E716" s="39" t="s">
        <v>5</v>
      </c>
    </row>
    <row r="717" spans="1:16" ht="12.75">
      <c r="A717" t="s">
        <v>50</v>
      </c>
      <c s="34" t="s">
        <v>5901</v>
      </c>
      <c s="34" t="s">
        <v>5902</v>
      </c>
      <c s="35" t="s">
        <v>5</v>
      </c>
      <c s="6" t="s">
        <v>5903</v>
      </c>
      <c s="36" t="s">
        <v>557</v>
      </c>
      <c s="37">
        <v>0.42</v>
      </c>
      <c s="36">
        <v>0</v>
      </c>
      <c s="36">
        <f>ROUND(G717*H717,6)</f>
      </c>
      <c r="L717" s="38">
        <v>0</v>
      </c>
      <c s="32">
        <f>ROUND(ROUND(L717,2)*ROUND(G717,3),2)</f>
      </c>
      <c s="36" t="s">
        <v>55</v>
      </c>
      <c>
        <f>(M717*21)/100</f>
      </c>
      <c t="s">
        <v>28</v>
      </c>
    </row>
    <row r="718" spans="1:5" ht="12.75">
      <c r="A718" s="35" t="s">
        <v>56</v>
      </c>
      <c r="E718" s="39" t="s">
        <v>5</v>
      </c>
    </row>
    <row r="719" spans="1:5" ht="63.75">
      <c r="A719" s="35" t="s">
        <v>57</v>
      </c>
      <c r="E719" s="40" t="s">
        <v>5904</v>
      </c>
    </row>
    <row r="720" spans="1:5" ht="12.75">
      <c r="A720" t="s">
        <v>58</v>
      </c>
      <c r="E720" s="39" t="s">
        <v>5</v>
      </c>
    </row>
    <row r="721" spans="1:16" ht="12.75">
      <c r="A721" t="s">
        <v>50</v>
      </c>
      <c s="34" t="s">
        <v>5905</v>
      </c>
      <c s="34" t="s">
        <v>5906</v>
      </c>
      <c s="35" t="s">
        <v>5</v>
      </c>
      <c s="6" t="s">
        <v>5907</v>
      </c>
      <c s="36" t="s">
        <v>75</v>
      </c>
      <c s="37">
        <v>1</v>
      </c>
      <c s="36">
        <v>0</v>
      </c>
      <c s="36">
        <f>ROUND(G721*H721,6)</f>
      </c>
      <c r="L721" s="38">
        <v>0</v>
      </c>
      <c s="32">
        <f>ROUND(ROUND(L721,2)*ROUND(G721,3),2)</f>
      </c>
      <c s="36" t="s">
        <v>55</v>
      </c>
      <c>
        <f>(M721*21)/100</f>
      </c>
      <c t="s">
        <v>28</v>
      </c>
    </row>
    <row r="722" spans="1:5" ht="12.75">
      <c r="A722" s="35" t="s">
        <v>56</v>
      </c>
      <c r="E722" s="39" t="s">
        <v>5</v>
      </c>
    </row>
    <row r="723" spans="1:5" ht="63.75">
      <c r="A723" s="35" t="s">
        <v>57</v>
      </c>
      <c r="E723" s="40" t="s">
        <v>5908</v>
      </c>
    </row>
    <row r="724" spans="1:5" ht="12.75">
      <c r="A724" t="s">
        <v>58</v>
      </c>
      <c r="E724" s="39" t="s">
        <v>5</v>
      </c>
    </row>
    <row r="725" spans="1:16" ht="12.75">
      <c r="A725" t="s">
        <v>50</v>
      </c>
      <c s="34" t="s">
        <v>5909</v>
      </c>
      <c s="34" t="s">
        <v>5910</v>
      </c>
      <c s="35" t="s">
        <v>5</v>
      </c>
      <c s="6" t="s">
        <v>5911</v>
      </c>
      <c s="36" t="s">
        <v>75</v>
      </c>
      <c s="37">
        <v>3</v>
      </c>
      <c s="36">
        <v>0</v>
      </c>
      <c s="36">
        <f>ROUND(G725*H725,6)</f>
      </c>
      <c r="L725" s="38">
        <v>0</v>
      </c>
      <c s="32">
        <f>ROUND(ROUND(L725,2)*ROUND(G725,3),2)</f>
      </c>
      <c s="36" t="s">
        <v>55</v>
      </c>
      <c>
        <f>(M725*21)/100</f>
      </c>
      <c t="s">
        <v>28</v>
      </c>
    </row>
    <row r="726" spans="1:5" ht="12.75">
      <c r="A726" s="35" t="s">
        <v>56</v>
      </c>
      <c r="E726" s="39" t="s">
        <v>5</v>
      </c>
    </row>
    <row r="727" spans="1:5" ht="63.75">
      <c r="A727" s="35" t="s">
        <v>57</v>
      </c>
      <c r="E727" s="40" t="s">
        <v>5912</v>
      </c>
    </row>
    <row r="728" spans="1:5" ht="12.75">
      <c r="A728" t="s">
        <v>58</v>
      </c>
      <c r="E728" s="39" t="s">
        <v>5</v>
      </c>
    </row>
    <row r="729" spans="1:16" ht="12.75">
      <c r="A729" t="s">
        <v>50</v>
      </c>
      <c s="34" t="s">
        <v>5913</v>
      </c>
      <c s="34" t="s">
        <v>5914</v>
      </c>
      <c s="35" t="s">
        <v>5</v>
      </c>
      <c s="6" t="s">
        <v>5915</v>
      </c>
      <c s="36" t="s">
        <v>75</v>
      </c>
      <c s="37">
        <v>2</v>
      </c>
      <c s="36">
        <v>0</v>
      </c>
      <c s="36">
        <f>ROUND(G729*H729,6)</f>
      </c>
      <c r="L729" s="38">
        <v>0</v>
      </c>
      <c s="32">
        <f>ROUND(ROUND(L729,2)*ROUND(G729,3),2)</f>
      </c>
      <c s="36" t="s">
        <v>55</v>
      </c>
      <c>
        <f>(M729*21)/100</f>
      </c>
      <c t="s">
        <v>28</v>
      </c>
    </row>
    <row r="730" spans="1:5" ht="12.75">
      <c r="A730" s="35" t="s">
        <v>56</v>
      </c>
      <c r="E730" s="39" t="s">
        <v>5</v>
      </c>
    </row>
    <row r="731" spans="1:5" ht="63.75">
      <c r="A731" s="35" t="s">
        <v>57</v>
      </c>
      <c r="E731" s="40" t="s">
        <v>5916</v>
      </c>
    </row>
    <row r="732" spans="1:5" ht="12.75">
      <c r="A732" t="s">
        <v>58</v>
      </c>
      <c r="E732" s="39" t="s">
        <v>5</v>
      </c>
    </row>
    <row r="733" spans="1:16" ht="12.75">
      <c r="A733" t="s">
        <v>50</v>
      </c>
      <c s="34" t="s">
        <v>5917</v>
      </c>
      <c s="34" t="s">
        <v>5918</v>
      </c>
      <c s="35" t="s">
        <v>5</v>
      </c>
      <c s="6" t="s">
        <v>5919</v>
      </c>
      <c s="36" t="s">
        <v>75</v>
      </c>
      <c s="37">
        <v>2</v>
      </c>
      <c s="36">
        <v>0</v>
      </c>
      <c s="36">
        <f>ROUND(G733*H733,6)</f>
      </c>
      <c r="L733" s="38">
        <v>0</v>
      </c>
      <c s="32">
        <f>ROUND(ROUND(L733,2)*ROUND(G733,3),2)</f>
      </c>
      <c s="36" t="s">
        <v>55</v>
      </c>
      <c>
        <f>(M733*21)/100</f>
      </c>
      <c t="s">
        <v>28</v>
      </c>
    </row>
    <row r="734" spans="1:5" ht="12.75">
      <c r="A734" s="35" t="s">
        <v>56</v>
      </c>
      <c r="E734" s="39" t="s">
        <v>5</v>
      </c>
    </row>
    <row r="735" spans="1:5" ht="63.75">
      <c r="A735" s="35" t="s">
        <v>57</v>
      </c>
      <c r="E735" s="40" t="s">
        <v>5920</v>
      </c>
    </row>
    <row r="736" spans="1:5" ht="12.75">
      <c r="A736" t="s">
        <v>58</v>
      </c>
      <c r="E736" s="39" t="s">
        <v>5</v>
      </c>
    </row>
    <row r="737" spans="1:16" ht="12.75">
      <c r="A737" t="s">
        <v>50</v>
      </c>
      <c s="34" t="s">
        <v>5921</v>
      </c>
      <c s="34" t="s">
        <v>5922</v>
      </c>
      <c s="35" t="s">
        <v>5</v>
      </c>
      <c s="6" t="s">
        <v>5923</v>
      </c>
      <c s="36" t="s">
        <v>75</v>
      </c>
      <c s="37">
        <v>4</v>
      </c>
      <c s="36">
        <v>0</v>
      </c>
      <c s="36">
        <f>ROUND(G737*H737,6)</f>
      </c>
      <c r="L737" s="38">
        <v>0</v>
      </c>
      <c s="32">
        <f>ROUND(ROUND(L737,2)*ROUND(G737,3),2)</f>
      </c>
      <c s="36" t="s">
        <v>55</v>
      </c>
      <c>
        <f>(M737*21)/100</f>
      </c>
      <c t="s">
        <v>28</v>
      </c>
    </row>
    <row r="738" spans="1:5" ht="12.75">
      <c r="A738" s="35" t="s">
        <v>56</v>
      </c>
      <c r="E738" s="39" t="s">
        <v>5</v>
      </c>
    </row>
    <row r="739" spans="1:5" ht="63.75">
      <c r="A739" s="35" t="s">
        <v>57</v>
      </c>
      <c r="E739" s="40" t="s">
        <v>5924</v>
      </c>
    </row>
    <row r="740" spans="1:5" ht="12.75">
      <c r="A740" t="s">
        <v>58</v>
      </c>
      <c r="E740" s="39" t="s">
        <v>5</v>
      </c>
    </row>
    <row r="741" spans="1:16" ht="12.75">
      <c r="A741" t="s">
        <v>50</v>
      </c>
      <c s="34" t="s">
        <v>5925</v>
      </c>
      <c s="34" t="s">
        <v>5926</v>
      </c>
      <c s="35" t="s">
        <v>5</v>
      </c>
      <c s="6" t="s">
        <v>5927</v>
      </c>
      <c s="36" t="s">
        <v>5928</v>
      </c>
      <c s="37">
        <v>16919.585</v>
      </c>
      <c s="36">
        <v>0</v>
      </c>
      <c s="36">
        <f>ROUND(G741*H741,6)</f>
      </c>
      <c r="L741" s="38">
        <v>0</v>
      </c>
      <c s="32">
        <f>ROUND(ROUND(L741,2)*ROUND(G741,3),2)</f>
      </c>
      <c s="36" t="s">
        <v>55</v>
      </c>
      <c>
        <f>(M741*21)/100</f>
      </c>
      <c t="s">
        <v>28</v>
      </c>
    </row>
    <row r="742" spans="1:5" ht="12.75">
      <c r="A742" s="35" t="s">
        <v>56</v>
      </c>
      <c r="E742" s="39" t="s">
        <v>5</v>
      </c>
    </row>
    <row r="743" spans="1:5" ht="12.75">
      <c r="A743" s="35" t="s">
        <v>57</v>
      </c>
      <c r="E743" s="40" t="s">
        <v>5</v>
      </c>
    </row>
    <row r="744" spans="1:5" ht="12.75">
      <c r="A744" t="s">
        <v>58</v>
      </c>
      <c r="E744" s="39" t="s">
        <v>5</v>
      </c>
    </row>
    <row r="745" spans="1:13" ht="12.75">
      <c r="A745" t="s">
        <v>47</v>
      </c>
      <c r="C745" s="31" t="s">
        <v>5929</v>
      </c>
      <c r="E745" s="33" t="s">
        <v>5930</v>
      </c>
      <c r="J745" s="32">
        <f>0</f>
      </c>
      <c s="32">
        <f>0</f>
      </c>
      <c s="32">
        <f>0+L746+L750+L754+L758+L762+L766+L770+L774+L778+L782+L786</f>
      </c>
      <c s="32">
        <f>0+M746+M750+M754+M758+M762+M766+M770+M774+M778+M782+M786</f>
      </c>
    </row>
    <row r="746" spans="1:16" ht="25.5">
      <c r="A746" t="s">
        <v>50</v>
      </c>
      <c s="34" t="s">
        <v>5931</v>
      </c>
      <c s="34" t="s">
        <v>5932</v>
      </c>
      <c s="35" t="s">
        <v>5</v>
      </c>
      <c s="6" t="s">
        <v>5933</v>
      </c>
      <c s="36" t="s">
        <v>68</v>
      </c>
      <c s="37">
        <v>40.503</v>
      </c>
      <c s="36">
        <v>0</v>
      </c>
      <c s="36">
        <f>ROUND(G746*H746,6)</f>
      </c>
      <c r="L746" s="38">
        <v>0</v>
      </c>
      <c s="32">
        <f>ROUND(ROUND(L746,2)*ROUND(G746,3),2)</f>
      </c>
      <c s="36" t="s">
        <v>55</v>
      </c>
      <c>
        <f>(M746*21)/100</f>
      </c>
      <c t="s">
        <v>28</v>
      </c>
    </row>
    <row r="747" spans="1:5" ht="12.75">
      <c r="A747" s="35" t="s">
        <v>56</v>
      </c>
      <c r="E747" s="39" t="s">
        <v>5</v>
      </c>
    </row>
    <row r="748" spans="1:5" ht="12.75">
      <c r="A748" s="35" t="s">
        <v>57</v>
      </c>
      <c r="E748" s="40" t="s">
        <v>5934</v>
      </c>
    </row>
    <row r="749" spans="1:5" ht="12.75">
      <c r="A749" t="s">
        <v>58</v>
      </c>
      <c r="E749" s="39" t="s">
        <v>5</v>
      </c>
    </row>
    <row r="750" spans="1:16" ht="12.75">
      <c r="A750" t="s">
        <v>50</v>
      </c>
      <c s="34" t="s">
        <v>5935</v>
      </c>
      <c s="34" t="s">
        <v>5936</v>
      </c>
      <c s="35" t="s">
        <v>5</v>
      </c>
      <c s="6" t="s">
        <v>5937</v>
      </c>
      <c s="36" t="s">
        <v>75</v>
      </c>
      <c s="37">
        <v>80</v>
      </c>
      <c s="36">
        <v>0</v>
      </c>
      <c s="36">
        <f>ROUND(G750*H750,6)</f>
      </c>
      <c r="L750" s="38">
        <v>0</v>
      </c>
      <c s="32">
        <f>ROUND(ROUND(L750,2)*ROUND(G750,3),2)</f>
      </c>
      <c s="36" t="s">
        <v>55</v>
      </c>
      <c>
        <f>(M750*21)/100</f>
      </c>
      <c t="s">
        <v>28</v>
      </c>
    </row>
    <row r="751" spans="1:5" ht="12.75">
      <c r="A751" s="35" t="s">
        <v>56</v>
      </c>
      <c r="E751" s="39" t="s">
        <v>5</v>
      </c>
    </row>
    <row r="752" spans="1:5" ht="12.75">
      <c r="A752" s="35" t="s">
        <v>57</v>
      </c>
      <c r="E752" s="40" t="s">
        <v>5</v>
      </c>
    </row>
    <row r="753" spans="1:5" ht="12.75">
      <c r="A753" t="s">
        <v>58</v>
      </c>
      <c r="E753" s="39" t="s">
        <v>5</v>
      </c>
    </row>
    <row r="754" spans="1:16" ht="12.75">
      <c r="A754" t="s">
        <v>50</v>
      </c>
      <c s="34" t="s">
        <v>5938</v>
      </c>
      <c s="34" t="s">
        <v>5939</v>
      </c>
      <c s="35" t="s">
        <v>5</v>
      </c>
      <c s="6" t="s">
        <v>5940</v>
      </c>
      <c s="36" t="s">
        <v>68</v>
      </c>
      <c s="37">
        <v>35.22</v>
      </c>
      <c s="36">
        <v>0</v>
      </c>
      <c s="36">
        <f>ROUND(G754*H754,6)</f>
      </c>
      <c r="L754" s="38">
        <v>0</v>
      </c>
      <c s="32">
        <f>ROUND(ROUND(L754,2)*ROUND(G754,3),2)</f>
      </c>
      <c s="36" t="s">
        <v>55</v>
      </c>
      <c>
        <f>(M754*21)/100</f>
      </c>
      <c t="s">
        <v>28</v>
      </c>
    </row>
    <row r="755" spans="1:5" ht="12.75">
      <c r="A755" s="35" t="s">
        <v>56</v>
      </c>
      <c r="E755" s="39" t="s">
        <v>5</v>
      </c>
    </row>
    <row r="756" spans="1:5" ht="12.75">
      <c r="A756" s="35" t="s">
        <v>57</v>
      </c>
      <c r="E756" s="40" t="s">
        <v>5</v>
      </c>
    </row>
    <row r="757" spans="1:5" ht="12.75">
      <c r="A757" t="s">
        <v>58</v>
      </c>
      <c r="E757" s="39" t="s">
        <v>5</v>
      </c>
    </row>
    <row r="758" spans="1:16" ht="12.75">
      <c r="A758" t="s">
        <v>50</v>
      </c>
      <c s="34" t="s">
        <v>5941</v>
      </c>
      <c s="34" t="s">
        <v>5942</v>
      </c>
      <c s="35" t="s">
        <v>5</v>
      </c>
      <c s="6" t="s">
        <v>5943</v>
      </c>
      <c s="36" t="s">
        <v>68</v>
      </c>
      <c s="37">
        <v>35.22</v>
      </c>
      <c s="36">
        <v>0</v>
      </c>
      <c s="36">
        <f>ROUND(G758*H758,6)</f>
      </c>
      <c r="L758" s="38">
        <v>0</v>
      </c>
      <c s="32">
        <f>ROUND(ROUND(L758,2)*ROUND(G758,3),2)</f>
      </c>
      <c s="36" t="s">
        <v>55</v>
      </c>
      <c>
        <f>(M758*21)/100</f>
      </c>
      <c t="s">
        <v>28</v>
      </c>
    </row>
    <row r="759" spans="1:5" ht="12.75">
      <c r="A759" s="35" t="s">
        <v>56</v>
      </c>
      <c r="E759" s="39" t="s">
        <v>5</v>
      </c>
    </row>
    <row r="760" spans="1:5" ht="12.75">
      <c r="A760" s="35" t="s">
        <v>57</v>
      </c>
      <c r="E760" s="40" t="s">
        <v>5</v>
      </c>
    </row>
    <row r="761" spans="1:5" ht="12.75">
      <c r="A761" t="s">
        <v>58</v>
      </c>
      <c r="E761" s="39" t="s">
        <v>5</v>
      </c>
    </row>
    <row r="762" spans="1:16" ht="12.75">
      <c r="A762" t="s">
        <v>50</v>
      </c>
      <c s="34" t="s">
        <v>5944</v>
      </c>
      <c s="34" t="s">
        <v>5945</v>
      </c>
      <c s="35" t="s">
        <v>5</v>
      </c>
      <c s="6" t="s">
        <v>5946</v>
      </c>
      <c s="36" t="s">
        <v>68</v>
      </c>
      <c s="37">
        <v>35.22</v>
      </c>
      <c s="36">
        <v>0</v>
      </c>
      <c s="36">
        <f>ROUND(G762*H762,6)</f>
      </c>
      <c r="L762" s="38">
        <v>0</v>
      </c>
      <c s="32">
        <f>ROUND(ROUND(L762,2)*ROUND(G762,3),2)</f>
      </c>
      <c s="36" t="s">
        <v>55</v>
      </c>
      <c>
        <f>(M762*21)/100</f>
      </c>
      <c t="s">
        <v>28</v>
      </c>
    </row>
    <row r="763" spans="1:5" ht="12.75">
      <c r="A763" s="35" t="s">
        <v>56</v>
      </c>
      <c r="E763" s="39" t="s">
        <v>5</v>
      </c>
    </row>
    <row r="764" spans="1:5" ht="12.75">
      <c r="A764" s="35" t="s">
        <v>57</v>
      </c>
      <c r="E764" s="40" t="s">
        <v>5</v>
      </c>
    </row>
    <row r="765" spans="1:5" ht="12.75">
      <c r="A765" t="s">
        <v>58</v>
      </c>
      <c r="E765" s="39" t="s">
        <v>5</v>
      </c>
    </row>
    <row r="766" spans="1:16" ht="12.75">
      <c r="A766" t="s">
        <v>50</v>
      </c>
      <c s="34" t="s">
        <v>5947</v>
      </c>
      <c s="34" t="s">
        <v>5948</v>
      </c>
      <c s="35" t="s">
        <v>5</v>
      </c>
      <c s="6" t="s">
        <v>5949</v>
      </c>
      <c s="36" t="s">
        <v>79</v>
      </c>
      <c s="37">
        <v>20.66</v>
      </c>
      <c s="36">
        <v>0</v>
      </c>
      <c s="36">
        <f>ROUND(G766*H766,6)</f>
      </c>
      <c r="L766" s="38">
        <v>0</v>
      </c>
      <c s="32">
        <f>ROUND(ROUND(L766,2)*ROUND(G766,3),2)</f>
      </c>
      <c s="36" t="s">
        <v>55</v>
      </c>
      <c>
        <f>(M766*21)/100</f>
      </c>
      <c t="s">
        <v>28</v>
      </c>
    </row>
    <row r="767" spans="1:5" ht="12.75">
      <c r="A767" s="35" t="s">
        <v>56</v>
      </c>
      <c r="E767" s="39" t="s">
        <v>5</v>
      </c>
    </row>
    <row r="768" spans="1:5" ht="63.75">
      <c r="A768" s="35" t="s">
        <v>57</v>
      </c>
      <c r="E768" s="40" t="s">
        <v>5950</v>
      </c>
    </row>
    <row r="769" spans="1:5" ht="12.75">
      <c r="A769" t="s">
        <v>58</v>
      </c>
      <c r="E769" s="39" t="s">
        <v>5</v>
      </c>
    </row>
    <row r="770" spans="1:16" ht="25.5">
      <c r="A770" t="s">
        <v>50</v>
      </c>
      <c s="34" t="s">
        <v>5951</v>
      </c>
      <c s="34" t="s">
        <v>5952</v>
      </c>
      <c s="35" t="s">
        <v>5</v>
      </c>
      <c s="6" t="s">
        <v>5953</v>
      </c>
      <c s="36" t="s">
        <v>68</v>
      </c>
      <c s="37">
        <v>35.22</v>
      </c>
      <c s="36">
        <v>0</v>
      </c>
      <c s="36">
        <f>ROUND(G770*H770,6)</f>
      </c>
      <c r="L770" s="38">
        <v>0</v>
      </c>
      <c s="32">
        <f>ROUND(ROUND(L770,2)*ROUND(G770,3),2)</f>
      </c>
      <c s="36" t="s">
        <v>55</v>
      </c>
      <c>
        <f>(M770*21)/100</f>
      </c>
      <c t="s">
        <v>28</v>
      </c>
    </row>
    <row r="771" spans="1:5" ht="12.75">
      <c r="A771" s="35" t="s">
        <v>56</v>
      </c>
      <c r="E771" s="39" t="s">
        <v>5</v>
      </c>
    </row>
    <row r="772" spans="1:5" ht="51">
      <c r="A772" s="35" t="s">
        <v>57</v>
      </c>
      <c r="E772" s="40" t="s">
        <v>5954</v>
      </c>
    </row>
    <row r="773" spans="1:5" ht="12.75">
      <c r="A773" t="s">
        <v>58</v>
      </c>
      <c r="E773" s="39" t="s">
        <v>5</v>
      </c>
    </row>
    <row r="774" spans="1:16" ht="25.5">
      <c r="A774" t="s">
        <v>50</v>
      </c>
      <c s="34" t="s">
        <v>5955</v>
      </c>
      <c s="34" t="s">
        <v>5956</v>
      </c>
      <c s="35" t="s">
        <v>5</v>
      </c>
      <c s="6" t="s">
        <v>5957</v>
      </c>
      <c s="36" t="s">
        <v>68</v>
      </c>
      <c s="37">
        <v>35.22</v>
      </c>
      <c s="36">
        <v>0</v>
      </c>
      <c s="36">
        <f>ROUND(G774*H774,6)</f>
      </c>
      <c r="L774" s="38">
        <v>0</v>
      </c>
      <c s="32">
        <f>ROUND(ROUND(L774,2)*ROUND(G774,3),2)</f>
      </c>
      <c s="36" t="s">
        <v>55</v>
      </c>
      <c>
        <f>(M774*21)/100</f>
      </c>
      <c t="s">
        <v>28</v>
      </c>
    </row>
    <row r="775" spans="1:5" ht="12.75">
      <c r="A775" s="35" t="s">
        <v>56</v>
      </c>
      <c r="E775" s="39" t="s">
        <v>5</v>
      </c>
    </row>
    <row r="776" spans="1:5" ht="12.75">
      <c r="A776" s="35" t="s">
        <v>57</v>
      </c>
      <c r="E776" s="40" t="s">
        <v>5</v>
      </c>
    </row>
    <row r="777" spans="1:5" ht="12.75">
      <c r="A777" t="s">
        <v>58</v>
      </c>
      <c r="E777" s="39" t="s">
        <v>5</v>
      </c>
    </row>
    <row r="778" spans="1:16" ht="25.5">
      <c r="A778" t="s">
        <v>50</v>
      </c>
      <c s="34" t="s">
        <v>5958</v>
      </c>
      <c s="34" t="s">
        <v>5959</v>
      </c>
      <c s="35" t="s">
        <v>5</v>
      </c>
      <c s="6" t="s">
        <v>5960</v>
      </c>
      <c s="36" t="s">
        <v>68</v>
      </c>
      <c s="37">
        <v>35.22</v>
      </c>
      <c s="36">
        <v>0</v>
      </c>
      <c s="36">
        <f>ROUND(G778*H778,6)</f>
      </c>
      <c r="L778" s="38">
        <v>0</v>
      </c>
      <c s="32">
        <f>ROUND(ROUND(L778,2)*ROUND(G778,3),2)</f>
      </c>
      <c s="36" t="s">
        <v>55</v>
      </c>
      <c>
        <f>(M778*21)/100</f>
      </c>
      <c t="s">
        <v>28</v>
      </c>
    </row>
    <row r="779" spans="1:5" ht="12.75">
      <c r="A779" s="35" t="s">
        <v>56</v>
      </c>
      <c r="E779" s="39" t="s">
        <v>5</v>
      </c>
    </row>
    <row r="780" spans="1:5" ht="12.75">
      <c r="A780" s="35" t="s">
        <v>57</v>
      </c>
      <c r="E780" s="40" t="s">
        <v>5</v>
      </c>
    </row>
    <row r="781" spans="1:5" ht="12.75">
      <c r="A781" t="s">
        <v>58</v>
      </c>
      <c r="E781" s="39" t="s">
        <v>5</v>
      </c>
    </row>
    <row r="782" spans="1:16" ht="12.75">
      <c r="A782" t="s">
        <v>50</v>
      </c>
      <c s="34" t="s">
        <v>5961</v>
      </c>
      <c s="34" t="s">
        <v>5962</v>
      </c>
      <c s="35" t="s">
        <v>5</v>
      </c>
      <c s="6" t="s">
        <v>5963</v>
      </c>
      <c s="36" t="s">
        <v>79</v>
      </c>
      <c s="37">
        <v>14.7</v>
      </c>
      <c s="36">
        <v>0</v>
      </c>
      <c s="36">
        <f>ROUND(G782*H782,6)</f>
      </c>
      <c r="L782" s="38">
        <v>0</v>
      </c>
      <c s="32">
        <f>ROUND(ROUND(L782,2)*ROUND(G782,3),2)</f>
      </c>
      <c s="36" t="s">
        <v>55</v>
      </c>
      <c>
        <f>(M782*21)/100</f>
      </c>
      <c t="s">
        <v>28</v>
      </c>
    </row>
    <row r="783" spans="1:5" ht="12.75">
      <c r="A783" s="35" t="s">
        <v>56</v>
      </c>
      <c r="E783" s="39" t="s">
        <v>5</v>
      </c>
    </row>
    <row r="784" spans="1:5" ht="89.25">
      <c r="A784" s="35" t="s">
        <v>57</v>
      </c>
      <c r="E784" s="40" t="s">
        <v>5964</v>
      </c>
    </row>
    <row r="785" spans="1:5" ht="12.75">
      <c r="A785" t="s">
        <v>58</v>
      </c>
      <c r="E785" s="39" t="s">
        <v>5</v>
      </c>
    </row>
    <row r="786" spans="1:16" ht="12.75">
      <c r="A786" t="s">
        <v>50</v>
      </c>
      <c s="34" t="s">
        <v>5965</v>
      </c>
      <c s="34" t="s">
        <v>5966</v>
      </c>
      <c s="35" t="s">
        <v>5</v>
      </c>
      <c s="6" t="s">
        <v>5967</v>
      </c>
      <c s="36" t="s">
        <v>557</v>
      </c>
      <c s="37">
        <v>1.366</v>
      </c>
      <c s="36">
        <v>0</v>
      </c>
      <c s="36">
        <f>ROUND(G786*H786,6)</f>
      </c>
      <c r="L786" s="38">
        <v>0</v>
      </c>
      <c s="32">
        <f>ROUND(ROUND(L786,2)*ROUND(G786,3),2)</f>
      </c>
      <c s="36" t="s">
        <v>55</v>
      </c>
      <c>
        <f>(M786*21)/100</f>
      </c>
      <c t="s">
        <v>28</v>
      </c>
    </row>
    <row r="787" spans="1:5" ht="12.75">
      <c r="A787" s="35" t="s">
        <v>56</v>
      </c>
      <c r="E787" s="39" t="s">
        <v>5</v>
      </c>
    </row>
    <row r="788" spans="1:5" ht="12.75">
      <c r="A788" s="35" t="s">
        <v>57</v>
      </c>
      <c r="E788" s="40" t="s">
        <v>5</v>
      </c>
    </row>
    <row r="789" spans="1:5" ht="12.75">
      <c r="A789" t="s">
        <v>58</v>
      </c>
      <c r="E789" s="39" t="s">
        <v>5</v>
      </c>
    </row>
    <row r="790" spans="1:13" ht="12.75">
      <c r="A790" t="s">
        <v>47</v>
      </c>
      <c r="C790" s="31" t="s">
        <v>5968</v>
      </c>
      <c r="E790" s="33" t="s">
        <v>5969</v>
      </c>
      <c r="J790" s="32">
        <f>0</f>
      </c>
      <c s="32">
        <f>0</f>
      </c>
      <c s="32">
        <f>0+L791+L795+L799+L803+L807+L811</f>
      </c>
      <c s="32">
        <f>0+M791+M795+M799+M803+M807+M811</f>
      </c>
    </row>
    <row r="791" spans="1:16" ht="38.25">
      <c r="A791" t="s">
        <v>50</v>
      </c>
      <c s="34" t="s">
        <v>5970</v>
      </c>
      <c s="34" t="s">
        <v>5971</v>
      </c>
      <c s="35" t="s">
        <v>5</v>
      </c>
      <c s="6" t="s">
        <v>5972</v>
      </c>
      <c s="36" t="s">
        <v>68</v>
      </c>
      <c s="37">
        <v>128.337</v>
      </c>
      <c s="36">
        <v>0</v>
      </c>
      <c s="36">
        <f>ROUND(G791*H791,6)</f>
      </c>
      <c r="L791" s="38">
        <v>0</v>
      </c>
      <c s="32">
        <f>ROUND(ROUND(L791,2)*ROUND(G791,3),2)</f>
      </c>
      <c s="36" t="s">
        <v>55</v>
      </c>
      <c>
        <f>(M791*21)/100</f>
      </c>
      <c t="s">
        <v>28</v>
      </c>
    </row>
    <row r="792" spans="1:5" ht="12.75">
      <c r="A792" s="35" t="s">
        <v>56</v>
      </c>
      <c r="E792" s="39" t="s">
        <v>5</v>
      </c>
    </row>
    <row r="793" spans="1:5" ht="12.75">
      <c r="A793" s="35" t="s">
        <v>57</v>
      </c>
      <c r="E793" s="40" t="s">
        <v>5973</v>
      </c>
    </row>
    <row r="794" spans="1:5" ht="12.75">
      <c r="A794" t="s">
        <v>58</v>
      </c>
      <c r="E794" s="39" t="s">
        <v>5</v>
      </c>
    </row>
    <row r="795" spans="1:16" ht="12.75">
      <c r="A795" t="s">
        <v>50</v>
      </c>
      <c s="34" t="s">
        <v>5974</v>
      </c>
      <c s="34" t="s">
        <v>5975</v>
      </c>
      <c s="35" t="s">
        <v>5</v>
      </c>
      <c s="6" t="s">
        <v>5976</v>
      </c>
      <c s="36" t="s">
        <v>68</v>
      </c>
      <c s="37">
        <v>116.67</v>
      </c>
      <c s="36">
        <v>0</v>
      </c>
      <c s="36">
        <f>ROUND(G795*H795,6)</f>
      </c>
      <c r="L795" s="38">
        <v>0</v>
      </c>
      <c s="32">
        <f>ROUND(ROUND(L795,2)*ROUND(G795,3),2)</f>
      </c>
      <c s="36" t="s">
        <v>55</v>
      </c>
      <c>
        <f>(M795*21)/100</f>
      </c>
      <c t="s">
        <v>28</v>
      </c>
    </row>
    <row r="796" spans="1:5" ht="12.75">
      <c r="A796" s="35" t="s">
        <v>56</v>
      </c>
      <c r="E796" s="39" t="s">
        <v>5</v>
      </c>
    </row>
    <row r="797" spans="1:5" ht="12.75">
      <c r="A797" s="35" t="s">
        <v>57</v>
      </c>
      <c r="E797" s="40" t="s">
        <v>5</v>
      </c>
    </row>
    <row r="798" spans="1:5" ht="12.75">
      <c r="A798" t="s">
        <v>58</v>
      </c>
      <c r="E798" s="39" t="s">
        <v>5</v>
      </c>
    </row>
    <row r="799" spans="1:16" ht="12.75">
      <c r="A799" t="s">
        <v>50</v>
      </c>
      <c s="34" t="s">
        <v>5977</v>
      </c>
      <c s="34" t="s">
        <v>5978</v>
      </c>
      <c s="35" t="s">
        <v>5</v>
      </c>
      <c s="6" t="s">
        <v>5979</v>
      </c>
      <c s="36" t="s">
        <v>68</v>
      </c>
      <c s="37">
        <v>116.67</v>
      </c>
      <c s="36">
        <v>0</v>
      </c>
      <c s="36">
        <f>ROUND(G799*H799,6)</f>
      </c>
      <c r="L799" s="38">
        <v>0</v>
      </c>
      <c s="32">
        <f>ROUND(ROUND(L799,2)*ROUND(G799,3),2)</f>
      </c>
      <c s="36" t="s">
        <v>55</v>
      </c>
      <c>
        <f>(M799*21)/100</f>
      </c>
      <c t="s">
        <v>28</v>
      </c>
    </row>
    <row r="800" spans="1:5" ht="12.75">
      <c r="A800" s="35" t="s">
        <v>56</v>
      </c>
      <c r="E800" s="39" t="s">
        <v>5</v>
      </c>
    </row>
    <row r="801" spans="1:5" ht="12.75">
      <c r="A801" s="35" t="s">
        <v>57</v>
      </c>
      <c r="E801" s="40" t="s">
        <v>5</v>
      </c>
    </row>
    <row r="802" spans="1:5" ht="12.75">
      <c r="A802" t="s">
        <v>58</v>
      </c>
      <c r="E802" s="39" t="s">
        <v>5</v>
      </c>
    </row>
    <row r="803" spans="1:16" ht="12.75">
      <c r="A803" t="s">
        <v>50</v>
      </c>
      <c s="34" t="s">
        <v>5980</v>
      </c>
      <c s="34" t="s">
        <v>5981</v>
      </c>
      <c s="35" t="s">
        <v>5</v>
      </c>
      <c s="6" t="s">
        <v>5982</v>
      </c>
      <c s="36" t="s">
        <v>68</v>
      </c>
      <c s="37">
        <v>116.67</v>
      </c>
      <c s="36">
        <v>0</v>
      </c>
      <c s="36">
        <f>ROUND(G803*H803,6)</f>
      </c>
      <c r="L803" s="38">
        <v>0</v>
      </c>
      <c s="32">
        <f>ROUND(ROUND(L803,2)*ROUND(G803,3),2)</f>
      </c>
      <c s="36" t="s">
        <v>55</v>
      </c>
      <c>
        <f>(M803*21)/100</f>
      </c>
      <c t="s">
        <v>28</v>
      </c>
    </row>
    <row r="804" spans="1:5" ht="12.75">
      <c r="A804" s="35" t="s">
        <v>56</v>
      </c>
      <c r="E804" s="39" t="s">
        <v>5</v>
      </c>
    </row>
    <row r="805" spans="1:5" ht="12.75">
      <c r="A805" s="35" t="s">
        <v>57</v>
      </c>
      <c r="E805" s="40" t="s">
        <v>5</v>
      </c>
    </row>
    <row r="806" spans="1:5" ht="12.75">
      <c r="A806" t="s">
        <v>58</v>
      </c>
      <c r="E806" s="39" t="s">
        <v>5</v>
      </c>
    </row>
    <row r="807" spans="1:16" ht="12.75">
      <c r="A807" t="s">
        <v>50</v>
      </c>
      <c s="34" t="s">
        <v>5983</v>
      </c>
      <c s="34" t="s">
        <v>5984</v>
      </c>
      <c s="35" t="s">
        <v>5</v>
      </c>
      <c s="6" t="s">
        <v>5985</v>
      </c>
      <c s="36" t="s">
        <v>68</v>
      </c>
      <c s="37">
        <v>116.67</v>
      </c>
      <c s="36">
        <v>0</v>
      </c>
      <c s="36">
        <f>ROUND(G807*H807,6)</f>
      </c>
      <c r="L807" s="38">
        <v>0</v>
      </c>
      <c s="32">
        <f>ROUND(ROUND(L807,2)*ROUND(G807,3),2)</f>
      </c>
      <c s="36" t="s">
        <v>55</v>
      </c>
      <c>
        <f>(M807*21)/100</f>
      </c>
      <c t="s">
        <v>28</v>
      </c>
    </row>
    <row r="808" spans="1:5" ht="12.75">
      <c r="A808" s="35" t="s">
        <v>56</v>
      </c>
      <c r="E808" s="39" t="s">
        <v>5</v>
      </c>
    </row>
    <row r="809" spans="1:5" ht="12.75">
      <c r="A809" s="35" t="s">
        <v>57</v>
      </c>
      <c r="E809" s="40" t="s">
        <v>5</v>
      </c>
    </row>
    <row r="810" spans="1:5" ht="12.75">
      <c r="A810" t="s">
        <v>58</v>
      </c>
      <c r="E810" s="39" t="s">
        <v>5</v>
      </c>
    </row>
    <row r="811" spans="1:16" ht="12.75">
      <c r="A811" t="s">
        <v>50</v>
      </c>
      <c s="34" t="s">
        <v>5986</v>
      </c>
      <c s="34" t="s">
        <v>5987</v>
      </c>
      <c s="35" t="s">
        <v>5</v>
      </c>
      <c s="6" t="s">
        <v>5988</v>
      </c>
      <c s="36" t="s">
        <v>68</v>
      </c>
      <c s="37">
        <v>116.67</v>
      </c>
      <c s="36">
        <v>0</v>
      </c>
      <c s="36">
        <f>ROUND(G811*H811,6)</f>
      </c>
      <c r="L811" s="38">
        <v>0</v>
      </c>
      <c s="32">
        <f>ROUND(ROUND(L811,2)*ROUND(G811,3),2)</f>
      </c>
      <c s="36" t="s">
        <v>55</v>
      </c>
      <c>
        <f>(M811*21)/100</f>
      </c>
      <c t="s">
        <v>28</v>
      </c>
    </row>
    <row r="812" spans="1:5" ht="12.75">
      <c r="A812" s="35" t="s">
        <v>56</v>
      </c>
      <c r="E812" s="39" t="s">
        <v>5</v>
      </c>
    </row>
    <row r="813" spans="1:5" ht="38.25">
      <c r="A813" s="35" t="s">
        <v>57</v>
      </c>
      <c r="E813" s="40" t="s">
        <v>5989</v>
      </c>
    </row>
    <row r="814" spans="1:5" ht="12.75">
      <c r="A814" t="s">
        <v>58</v>
      </c>
      <c r="E814" s="39" t="s">
        <v>5</v>
      </c>
    </row>
    <row r="815" spans="1:13" ht="12.75">
      <c r="A815" t="s">
        <v>47</v>
      </c>
      <c r="C815" s="31" t="s">
        <v>5990</v>
      </c>
      <c r="E815" s="33" t="s">
        <v>5991</v>
      </c>
      <c r="J815" s="32">
        <f>0</f>
      </c>
      <c s="32">
        <f>0</f>
      </c>
      <c s="32">
        <f>0+L816+L820+L824+L828+L832+L836+L840</f>
      </c>
      <c s="32">
        <f>0+M816+M820+M824+M828+M832+M836+M840</f>
      </c>
    </row>
    <row r="816" spans="1:16" ht="12.75">
      <c r="A816" t="s">
        <v>50</v>
      </c>
      <c s="34" t="s">
        <v>5992</v>
      </c>
      <c s="34" t="s">
        <v>5993</v>
      </c>
      <c s="35" t="s">
        <v>5</v>
      </c>
      <c s="6" t="s">
        <v>5994</v>
      </c>
      <c s="36" t="s">
        <v>68</v>
      </c>
      <c s="37">
        <v>88.327</v>
      </c>
      <c s="36">
        <v>0</v>
      </c>
      <c s="36">
        <f>ROUND(G816*H816,6)</f>
      </c>
      <c r="L816" s="38">
        <v>0</v>
      </c>
      <c s="32">
        <f>ROUND(ROUND(L816,2)*ROUND(G816,3),2)</f>
      </c>
      <c s="36" t="s">
        <v>55</v>
      </c>
      <c>
        <f>(M816*21)/100</f>
      </c>
      <c t="s">
        <v>28</v>
      </c>
    </row>
    <row r="817" spans="1:5" ht="12.75">
      <c r="A817" s="35" t="s">
        <v>56</v>
      </c>
      <c r="E817" s="39" t="s">
        <v>5</v>
      </c>
    </row>
    <row r="818" spans="1:5" ht="63.75">
      <c r="A818" s="35" t="s">
        <v>57</v>
      </c>
      <c r="E818" s="40" t="s">
        <v>5995</v>
      </c>
    </row>
    <row r="819" spans="1:5" ht="12.75">
      <c r="A819" t="s">
        <v>58</v>
      </c>
      <c r="E819" s="39" t="s">
        <v>5</v>
      </c>
    </row>
    <row r="820" spans="1:16" ht="25.5">
      <c r="A820" t="s">
        <v>50</v>
      </c>
      <c s="34" t="s">
        <v>5996</v>
      </c>
      <c s="34" t="s">
        <v>5997</v>
      </c>
      <c s="35" t="s">
        <v>5</v>
      </c>
      <c s="6" t="s">
        <v>5998</v>
      </c>
      <c s="36" t="s">
        <v>68</v>
      </c>
      <c s="37">
        <v>80.297</v>
      </c>
      <c s="36">
        <v>0</v>
      </c>
      <c s="36">
        <f>ROUND(G820*H820,6)</f>
      </c>
      <c r="L820" s="38">
        <v>0</v>
      </c>
      <c s="32">
        <f>ROUND(ROUND(L820,2)*ROUND(G820,3),2)</f>
      </c>
      <c s="36" t="s">
        <v>55</v>
      </c>
      <c>
        <f>(M820*21)/100</f>
      </c>
      <c t="s">
        <v>28</v>
      </c>
    </row>
    <row r="821" spans="1:5" ht="12.75">
      <c r="A821" s="35" t="s">
        <v>56</v>
      </c>
      <c r="E821" s="39" t="s">
        <v>5</v>
      </c>
    </row>
    <row r="822" spans="1:5" ht="255">
      <c r="A822" s="35" t="s">
        <v>57</v>
      </c>
      <c r="E822" s="40" t="s">
        <v>5999</v>
      </c>
    </row>
    <row r="823" spans="1:5" ht="12.75">
      <c r="A823" t="s">
        <v>58</v>
      </c>
      <c r="E823" s="39" t="s">
        <v>5</v>
      </c>
    </row>
    <row r="824" spans="1:16" ht="12.75">
      <c r="A824" t="s">
        <v>50</v>
      </c>
      <c s="34" t="s">
        <v>6000</v>
      </c>
      <c s="34" t="s">
        <v>6001</v>
      </c>
      <c s="35" t="s">
        <v>5</v>
      </c>
      <c s="6" t="s">
        <v>6002</v>
      </c>
      <c s="36" t="s">
        <v>68</v>
      </c>
      <c s="37">
        <v>80.327</v>
      </c>
      <c s="36">
        <v>0</v>
      </c>
      <c s="36">
        <f>ROUND(G824*H824,6)</f>
      </c>
      <c r="L824" s="38">
        <v>0</v>
      </c>
      <c s="32">
        <f>ROUND(ROUND(L824,2)*ROUND(G824,3),2)</f>
      </c>
      <c s="36" t="s">
        <v>55</v>
      </c>
      <c>
        <f>(M824*21)/100</f>
      </c>
      <c t="s">
        <v>28</v>
      </c>
    </row>
    <row r="825" spans="1:5" ht="12.75">
      <c r="A825" s="35" t="s">
        <v>56</v>
      </c>
      <c r="E825" s="39" t="s">
        <v>5</v>
      </c>
    </row>
    <row r="826" spans="1:5" ht="12.75">
      <c r="A826" s="35" t="s">
        <v>57</v>
      </c>
      <c r="E826" s="40" t="s">
        <v>5</v>
      </c>
    </row>
    <row r="827" spans="1:5" ht="12.75">
      <c r="A827" t="s">
        <v>58</v>
      </c>
      <c r="E827" s="39" t="s">
        <v>5</v>
      </c>
    </row>
    <row r="828" spans="1:16" ht="25.5">
      <c r="A828" t="s">
        <v>50</v>
      </c>
      <c s="34" t="s">
        <v>6003</v>
      </c>
      <c s="34" t="s">
        <v>6004</v>
      </c>
      <c s="35" t="s">
        <v>5</v>
      </c>
      <c s="6" t="s">
        <v>6005</v>
      </c>
      <c s="36" t="s">
        <v>68</v>
      </c>
      <c s="37">
        <v>80.327</v>
      </c>
      <c s="36">
        <v>0</v>
      </c>
      <c s="36">
        <f>ROUND(G828*H828,6)</f>
      </c>
      <c r="L828" s="38">
        <v>0</v>
      </c>
      <c s="32">
        <f>ROUND(ROUND(L828,2)*ROUND(G828,3),2)</f>
      </c>
      <c s="36" t="s">
        <v>55</v>
      </c>
      <c>
        <f>(M828*21)/100</f>
      </c>
      <c t="s">
        <v>28</v>
      </c>
    </row>
    <row r="829" spans="1:5" ht="12.75">
      <c r="A829" s="35" t="s">
        <v>56</v>
      </c>
      <c r="E829" s="39" t="s">
        <v>5</v>
      </c>
    </row>
    <row r="830" spans="1:5" ht="12.75">
      <c r="A830" s="35" t="s">
        <v>57</v>
      </c>
      <c r="E830" s="40" t="s">
        <v>5</v>
      </c>
    </row>
    <row r="831" spans="1:5" ht="12.75">
      <c r="A831" t="s">
        <v>58</v>
      </c>
      <c r="E831" s="39" t="s">
        <v>5</v>
      </c>
    </row>
    <row r="832" spans="1:16" ht="12.75">
      <c r="A832" t="s">
        <v>50</v>
      </c>
      <c s="34" t="s">
        <v>6006</v>
      </c>
      <c s="34" t="s">
        <v>6007</v>
      </c>
      <c s="35" t="s">
        <v>5</v>
      </c>
      <c s="6" t="s">
        <v>6008</v>
      </c>
      <c s="36" t="s">
        <v>79</v>
      </c>
      <c s="37">
        <v>24.089</v>
      </c>
      <c s="36">
        <v>0</v>
      </c>
      <c s="36">
        <f>ROUND(G832*H832,6)</f>
      </c>
      <c r="L832" s="38">
        <v>0</v>
      </c>
      <c s="32">
        <f>ROUND(ROUND(L832,2)*ROUND(G832,3),2)</f>
      </c>
      <c s="36" t="s">
        <v>55</v>
      </c>
      <c>
        <f>(M832*21)/100</f>
      </c>
      <c t="s">
        <v>28</v>
      </c>
    </row>
    <row r="833" spans="1:5" ht="12.75">
      <c r="A833" s="35" t="s">
        <v>56</v>
      </c>
      <c r="E833" s="39" t="s">
        <v>5</v>
      </c>
    </row>
    <row r="834" spans="1:5" ht="63.75">
      <c r="A834" s="35" t="s">
        <v>57</v>
      </c>
      <c r="E834" s="40" t="s">
        <v>6009</v>
      </c>
    </row>
    <row r="835" spans="1:5" ht="12.75">
      <c r="A835" t="s">
        <v>58</v>
      </c>
      <c r="E835" s="39" t="s">
        <v>5</v>
      </c>
    </row>
    <row r="836" spans="1:16" ht="12.75">
      <c r="A836" t="s">
        <v>50</v>
      </c>
      <c s="34" t="s">
        <v>6010</v>
      </c>
      <c s="34" t="s">
        <v>6011</v>
      </c>
      <c s="35" t="s">
        <v>5</v>
      </c>
      <c s="6" t="s">
        <v>6012</v>
      </c>
      <c s="36" t="s">
        <v>79</v>
      </c>
      <c s="37">
        <v>64.238</v>
      </c>
      <c s="36">
        <v>0</v>
      </c>
      <c s="36">
        <f>ROUND(G836*H836,6)</f>
      </c>
      <c r="L836" s="38">
        <v>0</v>
      </c>
      <c s="32">
        <f>ROUND(ROUND(L836,2)*ROUND(G836,3),2)</f>
      </c>
      <c s="36" t="s">
        <v>55</v>
      </c>
      <c>
        <f>(M836*21)/100</f>
      </c>
      <c t="s">
        <v>28</v>
      </c>
    </row>
    <row r="837" spans="1:5" ht="12.75">
      <c r="A837" s="35" t="s">
        <v>56</v>
      </c>
      <c r="E837" s="39" t="s">
        <v>5</v>
      </c>
    </row>
    <row r="838" spans="1:5" ht="63.75">
      <c r="A838" s="35" t="s">
        <v>57</v>
      </c>
      <c r="E838" s="40" t="s">
        <v>6013</v>
      </c>
    </row>
    <row r="839" spans="1:5" ht="12.75">
      <c r="A839" t="s">
        <v>58</v>
      </c>
      <c r="E839" s="39" t="s">
        <v>5</v>
      </c>
    </row>
    <row r="840" spans="1:16" ht="12.75">
      <c r="A840" t="s">
        <v>50</v>
      </c>
      <c s="34" t="s">
        <v>6014</v>
      </c>
      <c s="34" t="s">
        <v>6015</v>
      </c>
      <c s="35" t="s">
        <v>5</v>
      </c>
      <c s="6" t="s">
        <v>6016</v>
      </c>
      <c s="36" t="s">
        <v>557</v>
      </c>
      <c s="37">
        <v>1.685</v>
      </c>
      <c s="36">
        <v>0</v>
      </c>
      <c s="36">
        <f>ROUND(G840*H840,6)</f>
      </c>
      <c r="L840" s="38">
        <v>0</v>
      </c>
      <c s="32">
        <f>ROUND(ROUND(L840,2)*ROUND(G840,3),2)</f>
      </c>
      <c s="36" t="s">
        <v>55</v>
      </c>
      <c>
        <f>(M840*21)/100</f>
      </c>
      <c t="s">
        <v>28</v>
      </c>
    </row>
    <row r="841" spans="1:5" ht="12.75">
      <c r="A841" s="35" t="s">
        <v>56</v>
      </c>
      <c r="E841" s="39" t="s">
        <v>5</v>
      </c>
    </row>
    <row r="842" spans="1:5" ht="12.75">
      <c r="A842" s="35" t="s">
        <v>57</v>
      </c>
      <c r="E842" s="40" t="s">
        <v>5</v>
      </c>
    </row>
    <row r="843" spans="1:5" ht="12.75">
      <c r="A843" t="s">
        <v>58</v>
      </c>
      <c r="E843" s="39" t="s">
        <v>5</v>
      </c>
    </row>
    <row r="844" spans="1:13" ht="12.75">
      <c r="A844" t="s">
        <v>47</v>
      </c>
      <c r="C844" s="31" t="s">
        <v>5364</v>
      </c>
      <c r="E844" s="33" t="s">
        <v>6017</v>
      </c>
      <c r="J844" s="32">
        <f>0</f>
      </c>
      <c s="32">
        <f>0</f>
      </c>
      <c s="32">
        <f>0+L845+L849+L853+L857+L861+L865+L869+L873</f>
      </c>
      <c s="32">
        <f>0+M845+M849+M853+M857+M861+M865+M869+M873</f>
      </c>
    </row>
    <row r="845" spans="1:16" ht="25.5">
      <c r="A845" t="s">
        <v>50</v>
      </c>
      <c s="34" t="s">
        <v>6018</v>
      </c>
      <c s="34" t="s">
        <v>6019</v>
      </c>
      <c s="35" t="s">
        <v>5</v>
      </c>
      <c s="6" t="s">
        <v>6020</v>
      </c>
      <c s="36" t="s">
        <v>68</v>
      </c>
      <c s="37">
        <v>12</v>
      </c>
      <c s="36">
        <v>0</v>
      </c>
      <c s="36">
        <f>ROUND(G845*H845,6)</f>
      </c>
      <c r="L845" s="38">
        <v>0</v>
      </c>
      <c s="32">
        <f>ROUND(ROUND(L845,2)*ROUND(G845,3),2)</f>
      </c>
      <c s="36" t="s">
        <v>55</v>
      </c>
      <c>
        <f>(M845*21)/100</f>
      </c>
      <c t="s">
        <v>28</v>
      </c>
    </row>
    <row r="846" spans="1:5" ht="12.75">
      <c r="A846" s="35" t="s">
        <v>56</v>
      </c>
      <c r="E846" s="39" t="s">
        <v>5</v>
      </c>
    </row>
    <row r="847" spans="1:5" ht="38.25">
      <c r="A847" s="35" t="s">
        <v>57</v>
      </c>
      <c r="E847" s="40" t="s">
        <v>6021</v>
      </c>
    </row>
    <row r="848" spans="1:5" ht="12.75">
      <c r="A848" t="s">
        <v>58</v>
      </c>
      <c r="E848" s="39" t="s">
        <v>5</v>
      </c>
    </row>
    <row r="849" spans="1:16" ht="12.75">
      <c r="A849" t="s">
        <v>50</v>
      </c>
      <c s="34" t="s">
        <v>6022</v>
      </c>
      <c s="34" t="s">
        <v>6023</v>
      </c>
      <c s="35" t="s">
        <v>5</v>
      </c>
      <c s="6" t="s">
        <v>6024</v>
      </c>
      <c s="36" t="s">
        <v>68</v>
      </c>
      <c s="37">
        <v>12</v>
      </c>
      <c s="36">
        <v>0</v>
      </c>
      <c s="36">
        <f>ROUND(G849*H849,6)</f>
      </c>
      <c r="L849" s="38">
        <v>0</v>
      </c>
      <c s="32">
        <f>ROUND(ROUND(L849,2)*ROUND(G849,3),2)</f>
      </c>
      <c s="36" t="s">
        <v>55</v>
      </c>
      <c>
        <f>(M849*21)/100</f>
      </c>
      <c t="s">
        <v>28</v>
      </c>
    </row>
    <row r="850" spans="1:5" ht="12.75">
      <c r="A850" s="35" t="s">
        <v>56</v>
      </c>
      <c r="E850" s="39" t="s">
        <v>5</v>
      </c>
    </row>
    <row r="851" spans="1:5" ht="38.25">
      <c r="A851" s="35" t="s">
        <v>57</v>
      </c>
      <c r="E851" s="40" t="s">
        <v>6025</v>
      </c>
    </row>
    <row r="852" spans="1:5" ht="12.75">
      <c r="A852" t="s">
        <v>58</v>
      </c>
      <c r="E852" s="39" t="s">
        <v>5</v>
      </c>
    </row>
    <row r="853" spans="1:16" ht="12.75">
      <c r="A853" t="s">
        <v>50</v>
      </c>
      <c s="34" t="s">
        <v>6026</v>
      </c>
      <c s="34" t="s">
        <v>6027</v>
      </c>
      <c s="35" t="s">
        <v>5</v>
      </c>
      <c s="6" t="s">
        <v>6028</v>
      </c>
      <c s="36" t="s">
        <v>68</v>
      </c>
      <c s="37">
        <v>332.571</v>
      </c>
      <c s="36">
        <v>0</v>
      </c>
      <c s="36">
        <f>ROUND(G853*H853,6)</f>
      </c>
      <c r="L853" s="38">
        <v>0</v>
      </c>
      <c s="32">
        <f>ROUND(ROUND(L853,2)*ROUND(G853,3),2)</f>
      </c>
      <c s="36" t="s">
        <v>55</v>
      </c>
      <c>
        <f>(M853*21)/100</f>
      </c>
      <c t="s">
        <v>28</v>
      </c>
    </row>
    <row r="854" spans="1:5" ht="12.75">
      <c r="A854" s="35" t="s">
        <v>56</v>
      </c>
      <c r="E854" s="39" t="s">
        <v>5</v>
      </c>
    </row>
    <row r="855" spans="1:5" ht="12.75">
      <c r="A855" s="35" t="s">
        <v>57</v>
      </c>
      <c r="E855" s="40" t="s">
        <v>5</v>
      </c>
    </row>
    <row r="856" spans="1:5" ht="12.75">
      <c r="A856" t="s">
        <v>58</v>
      </c>
      <c r="E856" s="39" t="s">
        <v>5</v>
      </c>
    </row>
    <row r="857" spans="1:16" ht="12.75">
      <c r="A857" t="s">
        <v>50</v>
      </c>
      <c s="34" t="s">
        <v>6029</v>
      </c>
      <c s="34" t="s">
        <v>6030</v>
      </c>
      <c s="35" t="s">
        <v>5</v>
      </c>
      <c s="6" t="s">
        <v>6031</v>
      </c>
      <c s="36" t="s">
        <v>68</v>
      </c>
      <c s="37">
        <v>332.571</v>
      </c>
      <c s="36">
        <v>0</v>
      </c>
      <c s="36">
        <f>ROUND(G857*H857,6)</f>
      </c>
      <c r="L857" s="38">
        <v>0</v>
      </c>
      <c s="32">
        <f>ROUND(ROUND(L857,2)*ROUND(G857,3),2)</f>
      </c>
      <c s="36" t="s">
        <v>55</v>
      </c>
      <c>
        <f>(M857*21)/100</f>
      </c>
      <c t="s">
        <v>28</v>
      </c>
    </row>
    <row r="858" spans="1:5" ht="12.75">
      <c r="A858" s="35" t="s">
        <v>56</v>
      </c>
      <c r="E858" s="39" t="s">
        <v>5</v>
      </c>
    </row>
    <row r="859" spans="1:5" ht="12.75">
      <c r="A859" s="35" t="s">
        <v>57</v>
      </c>
      <c r="E859" s="40" t="s">
        <v>5</v>
      </c>
    </row>
    <row r="860" spans="1:5" ht="12.75">
      <c r="A860" t="s">
        <v>58</v>
      </c>
      <c r="E860" s="39" t="s">
        <v>5</v>
      </c>
    </row>
    <row r="861" spans="1:16" ht="12.75">
      <c r="A861" t="s">
        <v>50</v>
      </c>
      <c s="34" t="s">
        <v>6032</v>
      </c>
      <c s="34" t="s">
        <v>6033</v>
      </c>
      <c s="35" t="s">
        <v>5</v>
      </c>
      <c s="6" t="s">
        <v>6034</v>
      </c>
      <c s="36" t="s">
        <v>68</v>
      </c>
      <c s="37">
        <v>24.03</v>
      </c>
      <c s="36">
        <v>0</v>
      </c>
      <c s="36">
        <f>ROUND(G861*H861,6)</f>
      </c>
      <c r="L861" s="38">
        <v>0</v>
      </c>
      <c s="32">
        <f>ROUND(ROUND(L861,2)*ROUND(G861,3),2)</f>
      </c>
      <c s="36" t="s">
        <v>55</v>
      </c>
      <c>
        <f>(M861*21)/100</f>
      </c>
      <c t="s">
        <v>28</v>
      </c>
    </row>
    <row r="862" spans="1:5" ht="12.75">
      <c r="A862" s="35" t="s">
        <v>56</v>
      </c>
      <c r="E862" s="39" t="s">
        <v>5</v>
      </c>
    </row>
    <row r="863" spans="1:5" ht="38.25">
      <c r="A863" s="35" t="s">
        <v>57</v>
      </c>
      <c r="E863" s="40" t="s">
        <v>6035</v>
      </c>
    </row>
    <row r="864" spans="1:5" ht="12.75">
      <c r="A864" t="s">
        <v>58</v>
      </c>
      <c r="E864" s="39" t="s">
        <v>5</v>
      </c>
    </row>
    <row r="865" spans="1:16" ht="12.75">
      <c r="A865" t="s">
        <v>50</v>
      </c>
      <c s="34" t="s">
        <v>6036</v>
      </c>
      <c s="34" t="s">
        <v>6037</v>
      </c>
      <c s="35" t="s">
        <v>5</v>
      </c>
      <c s="6" t="s">
        <v>6038</v>
      </c>
      <c s="36" t="s">
        <v>68</v>
      </c>
      <c s="37">
        <v>332.571</v>
      </c>
      <c s="36">
        <v>0</v>
      </c>
      <c s="36">
        <f>ROUND(G865*H865,6)</f>
      </c>
      <c r="L865" s="38">
        <v>0</v>
      </c>
      <c s="32">
        <f>ROUND(ROUND(L865,2)*ROUND(G865,3),2)</f>
      </c>
      <c s="36" t="s">
        <v>55</v>
      </c>
      <c>
        <f>(M865*21)/100</f>
      </c>
      <c t="s">
        <v>28</v>
      </c>
    </row>
    <row r="866" spans="1:5" ht="12.75">
      <c r="A866" s="35" t="s">
        <v>56</v>
      </c>
      <c r="E866" s="39" t="s">
        <v>5</v>
      </c>
    </row>
    <row r="867" spans="1:5" ht="63.75">
      <c r="A867" s="35" t="s">
        <v>57</v>
      </c>
      <c r="E867" s="40" t="s">
        <v>6039</v>
      </c>
    </row>
    <row r="868" spans="1:5" ht="12.75">
      <c r="A868" t="s">
        <v>58</v>
      </c>
      <c r="E868" s="39" t="s">
        <v>5</v>
      </c>
    </row>
    <row r="869" spans="1:16" ht="12.75">
      <c r="A869" t="s">
        <v>50</v>
      </c>
      <c s="34" t="s">
        <v>6040</v>
      </c>
      <c s="34" t="s">
        <v>6041</v>
      </c>
      <c s="35" t="s">
        <v>5</v>
      </c>
      <c s="6" t="s">
        <v>6042</v>
      </c>
      <c s="36" t="s">
        <v>68</v>
      </c>
      <c s="37">
        <v>26.24</v>
      </c>
      <c s="36">
        <v>0</v>
      </c>
      <c s="36">
        <f>ROUND(G869*H869,6)</f>
      </c>
      <c r="L869" s="38">
        <v>0</v>
      </c>
      <c s="32">
        <f>ROUND(ROUND(L869,2)*ROUND(G869,3),2)</f>
      </c>
      <c s="36" t="s">
        <v>55</v>
      </c>
      <c>
        <f>(M869*21)/100</f>
      </c>
      <c t="s">
        <v>28</v>
      </c>
    </row>
    <row r="870" spans="1:5" ht="12.75">
      <c r="A870" s="35" t="s">
        <v>56</v>
      </c>
      <c r="E870" s="39" t="s">
        <v>5</v>
      </c>
    </row>
    <row r="871" spans="1:5" ht="76.5">
      <c r="A871" s="35" t="s">
        <v>57</v>
      </c>
      <c r="E871" s="40" t="s">
        <v>6043</v>
      </c>
    </row>
    <row r="872" spans="1:5" ht="12.75">
      <c r="A872" t="s">
        <v>58</v>
      </c>
      <c r="E872" s="39" t="s">
        <v>5</v>
      </c>
    </row>
    <row r="873" spans="1:16" ht="12.75">
      <c r="A873" t="s">
        <v>50</v>
      </c>
      <c s="34" t="s">
        <v>6044</v>
      </c>
      <c s="34" t="s">
        <v>6045</v>
      </c>
      <c s="35" t="s">
        <v>5</v>
      </c>
      <c s="6" t="s">
        <v>6046</v>
      </c>
      <c s="36" t="s">
        <v>68</v>
      </c>
      <c s="37">
        <v>26.24</v>
      </c>
      <c s="36">
        <v>0</v>
      </c>
      <c s="36">
        <f>ROUND(G873*H873,6)</f>
      </c>
      <c r="L873" s="38">
        <v>0</v>
      </c>
      <c s="32">
        <f>ROUND(ROUND(L873,2)*ROUND(G873,3),2)</f>
      </c>
      <c s="36" t="s">
        <v>55</v>
      </c>
      <c>
        <f>(M873*21)/100</f>
      </c>
      <c t="s">
        <v>28</v>
      </c>
    </row>
    <row r="874" spans="1:5" ht="12.75">
      <c r="A874" s="35" t="s">
        <v>56</v>
      </c>
      <c r="E874" s="39" t="s">
        <v>5</v>
      </c>
    </row>
    <row r="875" spans="1:5" ht="76.5">
      <c r="A875" s="35" t="s">
        <v>57</v>
      </c>
      <c r="E875" s="40" t="s">
        <v>6043</v>
      </c>
    </row>
    <row r="876" spans="1:5" ht="12.75">
      <c r="A876" t="s">
        <v>58</v>
      </c>
      <c r="E876" s="39" t="s">
        <v>5</v>
      </c>
    </row>
    <row r="877" spans="1:13" ht="12.75">
      <c r="A877" t="s">
        <v>47</v>
      </c>
      <c r="C877" s="31" t="s">
        <v>6047</v>
      </c>
      <c r="E877" s="33" t="s">
        <v>6048</v>
      </c>
      <c r="J877" s="32">
        <f>0</f>
      </c>
      <c s="32">
        <f>0</f>
      </c>
      <c s="32">
        <f>0+L878+L882</f>
      </c>
      <c s="32">
        <f>0+M878+M882</f>
      </c>
    </row>
    <row r="878" spans="1:16" ht="25.5">
      <c r="A878" t="s">
        <v>50</v>
      </c>
      <c s="34" t="s">
        <v>6049</v>
      </c>
      <c s="34" t="s">
        <v>6050</v>
      </c>
      <c s="35" t="s">
        <v>5</v>
      </c>
      <c s="6" t="s">
        <v>6051</v>
      </c>
      <c s="36" t="s">
        <v>68</v>
      </c>
      <c s="37">
        <v>1331.569</v>
      </c>
      <c s="36">
        <v>0</v>
      </c>
      <c s="36">
        <f>ROUND(G878*H878,6)</f>
      </c>
      <c r="L878" s="38">
        <v>0</v>
      </c>
      <c s="32">
        <f>ROUND(ROUND(L878,2)*ROUND(G878,3),2)</f>
      </c>
      <c s="36" t="s">
        <v>55</v>
      </c>
      <c>
        <f>(M878*21)/100</f>
      </c>
      <c t="s">
        <v>28</v>
      </c>
    </row>
    <row r="879" spans="1:5" ht="12.75">
      <c r="A879" s="35" t="s">
        <v>56</v>
      </c>
      <c r="E879" s="39" t="s">
        <v>5</v>
      </c>
    </row>
    <row r="880" spans="1:5" ht="63.75">
      <c r="A880" s="35" t="s">
        <v>57</v>
      </c>
      <c r="E880" s="40" t="s">
        <v>6052</v>
      </c>
    </row>
    <row r="881" spans="1:5" ht="12.75">
      <c r="A881" t="s">
        <v>58</v>
      </c>
      <c r="E881" s="39" t="s">
        <v>5</v>
      </c>
    </row>
    <row r="882" spans="1:16" ht="25.5">
      <c r="A882" t="s">
        <v>50</v>
      </c>
      <c s="34" t="s">
        <v>6053</v>
      </c>
      <c s="34" t="s">
        <v>6054</v>
      </c>
      <c s="35" t="s">
        <v>5</v>
      </c>
      <c s="6" t="s">
        <v>6055</v>
      </c>
      <c s="36" t="s">
        <v>68</v>
      </c>
      <c s="37">
        <v>1331.569</v>
      </c>
      <c s="36">
        <v>0</v>
      </c>
      <c s="36">
        <f>ROUND(G882*H882,6)</f>
      </c>
      <c r="L882" s="38">
        <v>0</v>
      </c>
      <c s="32">
        <f>ROUND(ROUND(L882,2)*ROUND(G882,3),2)</f>
      </c>
      <c s="36" t="s">
        <v>55</v>
      </c>
      <c>
        <f>(M882*21)/100</f>
      </c>
      <c t="s">
        <v>28</v>
      </c>
    </row>
    <row r="883" spans="1:5" ht="12.75">
      <c r="A883" s="35" t="s">
        <v>56</v>
      </c>
      <c r="E883" s="39" t="s">
        <v>5</v>
      </c>
    </row>
    <row r="884" spans="1:5" ht="63.75">
      <c r="A884" s="35" t="s">
        <v>57</v>
      </c>
      <c r="E884" s="40" t="s">
        <v>6056</v>
      </c>
    </row>
    <row r="885" spans="1:5" ht="12.75">
      <c r="A885" t="s">
        <v>58</v>
      </c>
      <c r="E885" s="39" t="s">
        <v>5</v>
      </c>
    </row>
    <row r="886" spans="1:13" ht="12.75">
      <c r="A886" t="s">
        <v>47</v>
      </c>
      <c r="C886" s="31" t="s">
        <v>87</v>
      </c>
      <c r="E886" s="33" t="s">
        <v>5377</v>
      </c>
      <c r="J886" s="32">
        <f>0</f>
      </c>
      <c s="32">
        <f>0</f>
      </c>
      <c s="32">
        <f>0+L887+L891+L895+L899+L903+L907+L911+L915</f>
      </c>
      <c s="32">
        <f>0+M887+M891+M895+M899+M903+M907+M911+M915</f>
      </c>
    </row>
    <row r="887" spans="1:16" ht="12.75">
      <c r="A887" t="s">
        <v>50</v>
      </c>
      <c s="34" t="s">
        <v>6057</v>
      </c>
      <c s="34" t="s">
        <v>6058</v>
      </c>
      <c s="35" t="s">
        <v>5</v>
      </c>
      <c s="6" t="s">
        <v>6059</v>
      </c>
      <c s="36" t="s">
        <v>75</v>
      </c>
      <c s="37">
        <v>4</v>
      </c>
      <c s="36">
        <v>0</v>
      </c>
      <c s="36">
        <f>ROUND(G887*H887,6)</f>
      </c>
      <c r="L887" s="38">
        <v>0</v>
      </c>
      <c s="32">
        <f>ROUND(ROUND(L887,2)*ROUND(G887,3),2)</f>
      </c>
      <c s="36" t="s">
        <v>55</v>
      </c>
      <c>
        <f>(M887*21)/100</f>
      </c>
      <c t="s">
        <v>28</v>
      </c>
    </row>
    <row r="888" spans="1:5" ht="12.75">
      <c r="A888" s="35" t="s">
        <v>56</v>
      </c>
      <c r="E888" s="39" t="s">
        <v>5</v>
      </c>
    </row>
    <row r="889" spans="1:5" ht="12.75">
      <c r="A889" s="35" t="s">
        <v>57</v>
      </c>
      <c r="E889" s="40" t="s">
        <v>5</v>
      </c>
    </row>
    <row r="890" spans="1:5" ht="12.75">
      <c r="A890" t="s">
        <v>58</v>
      </c>
      <c r="E890" s="39" t="s">
        <v>5</v>
      </c>
    </row>
    <row r="891" spans="1:16" ht="25.5">
      <c r="A891" t="s">
        <v>50</v>
      </c>
      <c s="34" t="s">
        <v>6060</v>
      </c>
      <c s="34" t="s">
        <v>6061</v>
      </c>
      <c s="35" t="s">
        <v>5</v>
      </c>
      <c s="6" t="s">
        <v>6062</v>
      </c>
      <c s="36" t="s">
        <v>68</v>
      </c>
      <c s="37">
        <v>338.178</v>
      </c>
      <c s="36">
        <v>0</v>
      </c>
      <c s="36">
        <f>ROUND(G891*H891,6)</f>
      </c>
      <c r="L891" s="38">
        <v>0</v>
      </c>
      <c s="32">
        <f>ROUND(ROUND(L891,2)*ROUND(G891,3),2)</f>
      </c>
      <c s="36" t="s">
        <v>55</v>
      </c>
      <c>
        <f>(M891*21)/100</f>
      </c>
      <c t="s">
        <v>28</v>
      </c>
    </row>
    <row r="892" spans="1:5" ht="12.75">
      <c r="A892" s="35" t="s">
        <v>56</v>
      </c>
      <c r="E892" s="39" t="s">
        <v>5</v>
      </c>
    </row>
    <row r="893" spans="1:5" ht="63.75">
      <c r="A893" s="35" t="s">
        <v>57</v>
      </c>
      <c r="E893" s="40" t="s">
        <v>6063</v>
      </c>
    </row>
    <row r="894" spans="1:5" ht="12.75">
      <c r="A894" t="s">
        <v>58</v>
      </c>
      <c r="E894" s="39" t="s">
        <v>5</v>
      </c>
    </row>
    <row r="895" spans="1:16" ht="25.5">
      <c r="A895" t="s">
        <v>50</v>
      </c>
      <c s="34" t="s">
        <v>6064</v>
      </c>
      <c s="34" t="s">
        <v>6065</v>
      </c>
      <c s="35" t="s">
        <v>5</v>
      </c>
      <c s="6" t="s">
        <v>6066</v>
      </c>
      <c s="36" t="s">
        <v>68</v>
      </c>
      <c s="37">
        <v>30436.02</v>
      </c>
      <c s="36">
        <v>0</v>
      </c>
      <c s="36">
        <f>ROUND(G895*H895,6)</f>
      </c>
      <c r="L895" s="38">
        <v>0</v>
      </c>
      <c s="32">
        <f>ROUND(ROUND(L895,2)*ROUND(G895,3),2)</f>
      </c>
      <c s="36" t="s">
        <v>55</v>
      </c>
      <c>
        <f>(M895*21)/100</f>
      </c>
      <c t="s">
        <v>28</v>
      </c>
    </row>
    <row r="896" spans="1:5" ht="12.75">
      <c r="A896" s="35" t="s">
        <v>56</v>
      </c>
      <c r="E896" s="39" t="s">
        <v>5</v>
      </c>
    </row>
    <row r="897" spans="1:5" ht="38.25">
      <c r="A897" s="35" t="s">
        <v>57</v>
      </c>
      <c r="E897" s="40" t="s">
        <v>6067</v>
      </c>
    </row>
    <row r="898" spans="1:5" ht="12.75">
      <c r="A898" t="s">
        <v>58</v>
      </c>
      <c r="E898" s="39" t="s">
        <v>5</v>
      </c>
    </row>
    <row r="899" spans="1:16" ht="25.5">
      <c r="A899" t="s">
        <v>50</v>
      </c>
      <c s="34" t="s">
        <v>6068</v>
      </c>
      <c s="34" t="s">
        <v>6069</v>
      </c>
      <c s="35" t="s">
        <v>5</v>
      </c>
      <c s="6" t="s">
        <v>6070</v>
      </c>
      <c s="36" t="s">
        <v>68</v>
      </c>
      <c s="37">
        <v>338.178</v>
      </c>
      <c s="36">
        <v>0</v>
      </c>
      <c s="36">
        <f>ROUND(G899*H899,6)</f>
      </c>
      <c r="L899" s="38">
        <v>0</v>
      </c>
      <c s="32">
        <f>ROUND(ROUND(L899,2)*ROUND(G899,3),2)</f>
      </c>
      <c s="36" t="s">
        <v>55</v>
      </c>
      <c>
        <f>(M899*21)/100</f>
      </c>
      <c t="s">
        <v>28</v>
      </c>
    </row>
    <row r="900" spans="1:5" ht="12.75">
      <c r="A900" s="35" t="s">
        <v>56</v>
      </c>
      <c r="E900" s="39" t="s">
        <v>5</v>
      </c>
    </row>
    <row r="901" spans="1:5" ht="12.75">
      <c r="A901" s="35" t="s">
        <v>57</v>
      </c>
      <c r="E901" s="40" t="s">
        <v>5</v>
      </c>
    </row>
    <row r="902" spans="1:5" ht="12.75">
      <c r="A902" t="s">
        <v>58</v>
      </c>
      <c r="E902" s="39" t="s">
        <v>5</v>
      </c>
    </row>
    <row r="903" spans="1:16" ht="25.5">
      <c r="A903" t="s">
        <v>50</v>
      </c>
      <c s="34" t="s">
        <v>6071</v>
      </c>
      <c s="34" t="s">
        <v>6072</v>
      </c>
      <c s="35" t="s">
        <v>5</v>
      </c>
      <c s="6" t="s">
        <v>6073</v>
      </c>
      <c s="36" t="s">
        <v>68</v>
      </c>
      <c s="37">
        <v>295.66</v>
      </c>
      <c s="36">
        <v>0</v>
      </c>
      <c s="36">
        <f>ROUND(G903*H903,6)</f>
      </c>
      <c r="L903" s="38">
        <v>0</v>
      </c>
      <c s="32">
        <f>ROUND(ROUND(L903,2)*ROUND(G903,3),2)</f>
      </c>
      <c s="36" t="s">
        <v>55</v>
      </c>
      <c>
        <f>(M903*21)/100</f>
      </c>
      <c t="s">
        <v>28</v>
      </c>
    </row>
    <row r="904" spans="1:5" ht="12.75">
      <c r="A904" s="35" t="s">
        <v>56</v>
      </c>
      <c r="E904" s="39" t="s">
        <v>5</v>
      </c>
    </row>
    <row r="905" spans="1:5" ht="76.5">
      <c r="A905" s="35" t="s">
        <v>57</v>
      </c>
      <c r="E905" s="40" t="s">
        <v>6074</v>
      </c>
    </row>
    <row r="906" spans="1:5" ht="12.75">
      <c r="A906" t="s">
        <v>58</v>
      </c>
      <c r="E906" s="39" t="s">
        <v>5</v>
      </c>
    </row>
    <row r="907" spans="1:16" ht="12.75">
      <c r="A907" t="s">
        <v>50</v>
      </c>
      <c s="34" t="s">
        <v>6075</v>
      </c>
      <c s="34" t="s">
        <v>6076</v>
      </c>
      <c s="35" t="s">
        <v>5</v>
      </c>
      <c s="6" t="s">
        <v>6077</v>
      </c>
      <c s="36" t="s">
        <v>68</v>
      </c>
      <c s="37">
        <v>295.66</v>
      </c>
      <c s="36">
        <v>0</v>
      </c>
      <c s="36">
        <f>ROUND(G907*H907,6)</f>
      </c>
      <c r="L907" s="38">
        <v>0</v>
      </c>
      <c s="32">
        <f>ROUND(ROUND(L907,2)*ROUND(G907,3),2)</f>
      </c>
      <c s="36" t="s">
        <v>55</v>
      </c>
      <c>
        <f>(M907*21)/100</f>
      </c>
      <c t="s">
        <v>28</v>
      </c>
    </row>
    <row r="908" spans="1:5" ht="12.75">
      <c r="A908" s="35" t="s">
        <v>56</v>
      </c>
      <c r="E908" s="39" t="s">
        <v>5</v>
      </c>
    </row>
    <row r="909" spans="1:5" ht="76.5">
      <c r="A909" s="35" t="s">
        <v>57</v>
      </c>
      <c r="E909" s="40" t="s">
        <v>6078</v>
      </c>
    </row>
    <row r="910" spans="1:5" ht="12.75">
      <c r="A910" t="s">
        <v>58</v>
      </c>
      <c r="E910" s="39" t="s">
        <v>5</v>
      </c>
    </row>
    <row r="911" spans="1:16" ht="12.75">
      <c r="A911" t="s">
        <v>50</v>
      </c>
      <c s="34" t="s">
        <v>6079</v>
      </c>
      <c s="34" t="s">
        <v>6080</v>
      </c>
      <c s="35" t="s">
        <v>5</v>
      </c>
      <c s="6" t="s">
        <v>6081</v>
      </c>
      <c s="36" t="s">
        <v>75</v>
      </c>
      <c s="37">
        <v>4</v>
      </c>
      <c s="36">
        <v>0</v>
      </c>
      <c s="36">
        <f>ROUND(G911*H911,6)</f>
      </c>
      <c r="L911" s="38">
        <v>0</v>
      </c>
      <c s="32">
        <f>ROUND(ROUND(L911,2)*ROUND(G911,3),2)</f>
      </c>
      <c s="36" t="s">
        <v>55</v>
      </c>
      <c>
        <f>(M911*21)/100</f>
      </c>
      <c t="s">
        <v>28</v>
      </c>
    </row>
    <row r="912" spans="1:5" ht="12.75">
      <c r="A912" s="35" t="s">
        <v>56</v>
      </c>
      <c r="E912" s="39" t="s">
        <v>5</v>
      </c>
    </row>
    <row r="913" spans="1:5" ht="38.25">
      <c r="A913" s="35" t="s">
        <v>57</v>
      </c>
      <c r="E913" s="40" t="s">
        <v>6082</v>
      </c>
    </row>
    <row r="914" spans="1:5" ht="12.75">
      <c r="A914" t="s">
        <v>58</v>
      </c>
      <c r="E914" s="39" t="s">
        <v>5</v>
      </c>
    </row>
    <row r="915" spans="1:16" ht="12.75">
      <c r="A915" t="s">
        <v>50</v>
      </c>
      <c s="34" t="s">
        <v>6083</v>
      </c>
      <c s="34" t="s">
        <v>6084</v>
      </c>
      <c s="35" t="s">
        <v>5</v>
      </c>
      <c s="6" t="s">
        <v>6085</v>
      </c>
      <c s="36" t="s">
        <v>6086</v>
      </c>
      <c s="37">
        <v>1</v>
      </c>
      <c s="36">
        <v>0</v>
      </c>
      <c s="36">
        <f>ROUND(G915*H915,6)</f>
      </c>
      <c r="L915" s="38">
        <v>0</v>
      </c>
      <c s="32">
        <f>ROUND(ROUND(L915,2)*ROUND(G915,3),2)</f>
      </c>
      <c s="36" t="s">
        <v>55</v>
      </c>
      <c>
        <f>(M915*21)/100</f>
      </c>
      <c t="s">
        <v>28</v>
      </c>
    </row>
    <row r="916" spans="1:5" ht="12.75">
      <c r="A916" s="35" t="s">
        <v>56</v>
      </c>
      <c r="E916" s="39" t="s">
        <v>5</v>
      </c>
    </row>
    <row r="917" spans="1:5" ht="12.75">
      <c r="A917" s="35" t="s">
        <v>57</v>
      </c>
      <c r="E917" s="40" t="s">
        <v>5</v>
      </c>
    </row>
    <row r="918" spans="1:5" ht="12.75">
      <c r="A918" t="s">
        <v>58</v>
      </c>
      <c r="E918" s="39" t="s">
        <v>5</v>
      </c>
    </row>
    <row r="919" spans="1:13" ht="12.75">
      <c r="A919" t="s">
        <v>47</v>
      </c>
      <c r="C919" s="31" t="s">
        <v>5201</v>
      </c>
      <c r="E919" s="33" t="s">
        <v>5202</v>
      </c>
      <c r="J919" s="32">
        <f>0</f>
      </c>
      <c s="32">
        <f>0</f>
      </c>
      <c s="32">
        <f>0+L920</f>
      </c>
      <c s="32">
        <f>0+M920</f>
      </c>
    </row>
    <row r="920" spans="1:16" ht="12.75">
      <c r="A920" t="s">
        <v>50</v>
      </c>
      <c s="34" t="s">
        <v>6087</v>
      </c>
      <c s="34" t="s">
        <v>6088</v>
      </c>
      <c s="35" t="s">
        <v>5</v>
      </c>
      <c s="6" t="s">
        <v>6089</v>
      </c>
      <c s="36" t="s">
        <v>557</v>
      </c>
      <c s="37">
        <v>2320.533</v>
      </c>
      <c s="36">
        <v>0</v>
      </c>
      <c s="36">
        <f>ROUND(G920*H920,6)</f>
      </c>
      <c r="L920" s="38">
        <v>0</v>
      </c>
      <c s="32">
        <f>ROUND(ROUND(L920,2)*ROUND(G920,3),2)</f>
      </c>
      <c s="36" t="s">
        <v>55</v>
      </c>
      <c>
        <f>(M920*21)/100</f>
      </c>
      <c t="s">
        <v>28</v>
      </c>
    </row>
    <row r="921" spans="1:5" ht="12.75">
      <c r="A921" s="35" t="s">
        <v>56</v>
      </c>
      <c r="E921" s="39" t="s">
        <v>5</v>
      </c>
    </row>
    <row r="922" spans="1:5" ht="12.75">
      <c r="A922" s="35" t="s">
        <v>57</v>
      </c>
      <c r="E922" s="40" t="s">
        <v>5</v>
      </c>
    </row>
    <row r="923" spans="1:5" ht="12.75">
      <c r="A923" t="s">
        <v>58</v>
      </c>
      <c r="E923" s="39" t="s">
        <v>5</v>
      </c>
    </row>
    <row r="924" spans="1:13" ht="12.75">
      <c r="A924" t="s">
        <v>47</v>
      </c>
      <c r="C924" s="31" t="s">
        <v>6090</v>
      </c>
      <c r="E924" s="33" t="s">
        <v>6091</v>
      </c>
      <c r="J924" s="32">
        <f>0</f>
      </c>
      <c s="32">
        <f>0</f>
      </c>
      <c s="32">
        <f>0+L925</f>
      </c>
      <c s="32">
        <f>0+M925</f>
      </c>
    </row>
    <row r="925" spans="1:16" ht="12.75">
      <c r="A925" t="s">
        <v>50</v>
      </c>
      <c s="34" t="s">
        <v>6092</v>
      </c>
      <c s="34" t="s">
        <v>6093</v>
      </c>
      <c s="35" t="s">
        <v>5</v>
      </c>
      <c s="6" t="s">
        <v>6094</v>
      </c>
      <c s="36" t="s">
        <v>54</v>
      </c>
      <c s="37">
        <v>100</v>
      </c>
      <c s="36">
        <v>0</v>
      </c>
      <c s="36">
        <f>ROUND(G925*H925,6)</f>
      </c>
      <c r="L925" s="38">
        <v>0</v>
      </c>
      <c s="32">
        <f>ROUND(ROUND(L925,2)*ROUND(G925,3),2)</f>
      </c>
      <c s="36" t="s">
        <v>55</v>
      </c>
      <c>
        <f>(M925*21)/100</f>
      </c>
      <c t="s">
        <v>28</v>
      </c>
    </row>
    <row r="926" spans="1:5" ht="12.75">
      <c r="A926" s="35" t="s">
        <v>56</v>
      </c>
      <c r="E926" s="39" t="s">
        <v>5</v>
      </c>
    </row>
    <row r="927" spans="1:5" ht="38.25">
      <c r="A927" s="35" t="s">
        <v>57</v>
      </c>
      <c r="E927" s="40" t="s">
        <v>6095</v>
      </c>
    </row>
    <row r="928" spans="1:5" ht="12.75">
      <c r="A928" t="s">
        <v>58</v>
      </c>
      <c r="E928" s="39" t="s">
        <v>5</v>
      </c>
    </row>
    <row r="929" spans="1:13" ht="12.75">
      <c r="A929" t="s">
        <v>47</v>
      </c>
      <c r="C929" s="31" t="s">
        <v>6096</v>
      </c>
      <c r="E929" s="33" t="s">
        <v>6097</v>
      </c>
      <c r="J929" s="32">
        <f>0</f>
      </c>
      <c s="32">
        <f>0</f>
      </c>
      <c s="32">
        <f>0+L930</f>
      </c>
      <c s="32">
        <f>0+M930</f>
      </c>
    </row>
    <row r="930" spans="1:16" ht="12.75">
      <c r="A930" t="s">
        <v>50</v>
      </c>
      <c s="34" t="s">
        <v>6098</v>
      </c>
      <c s="34" t="s">
        <v>6099</v>
      </c>
      <c s="35" t="s">
        <v>5</v>
      </c>
      <c s="6" t="s">
        <v>6100</v>
      </c>
      <c s="36" t="s">
        <v>6086</v>
      </c>
      <c s="37">
        <v>1</v>
      </c>
      <c s="36">
        <v>0</v>
      </c>
      <c s="36">
        <f>ROUND(G930*H930,6)</f>
      </c>
      <c r="L930" s="38">
        <v>0</v>
      </c>
      <c s="32">
        <f>ROUND(ROUND(L930,2)*ROUND(G930,3),2)</f>
      </c>
      <c s="36" t="s">
        <v>55</v>
      </c>
      <c>
        <f>(M930*21)/100</f>
      </c>
      <c t="s">
        <v>28</v>
      </c>
    </row>
    <row r="931" spans="1:5" ht="12.75">
      <c r="A931" s="35" t="s">
        <v>56</v>
      </c>
      <c r="E931" s="39" t="s">
        <v>5</v>
      </c>
    </row>
    <row r="932" spans="1:5" ht="12.75">
      <c r="A932" s="35" t="s">
        <v>57</v>
      </c>
      <c r="E932" s="40" t="s">
        <v>5</v>
      </c>
    </row>
    <row r="933" spans="1:5" ht="12.75">
      <c r="A933" t="s">
        <v>58</v>
      </c>
      <c r="E9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5291</v>
      </c>
      <c s="41">
        <f>Rekapitulace!C87</f>
      </c>
      <c s="20" t="s">
        <v>0</v>
      </c>
      <c t="s">
        <v>23</v>
      </c>
      <c t="s">
        <v>28</v>
      </c>
    </row>
    <row r="4" spans="1:16" ht="32" customHeight="1">
      <c r="A4" s="24" t="s">
        <v>20</v>
      </c>
      <c s="25" t="s">
        <v>29</v>
      </c>
      <c s="27" t="s">
        <v>5291</v>
      </c>
      <c r="E4" s="26" t="s">
        <v>5292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COUNTIFS(L8:L251,"=0",A8:A251,"P")+COUNTIFS(L8:L251,"",A8:A251,"P")+SUM(Q8:Q251)</f>
      </c>
    </row>
    <row r="8" spans="1:13" ht="12.75">
      <c r="A8" t="s">
        <v>45</v>
      </c>
      <c r="C8" s="28" t="s">
        <v>6103</v>
      </c>
      <c r="E8" s="30" t="s">
        <v>6102</v>
      </c>
      <c r="J8" s="29">
        <f>0+J9+J42+J163+J204+J221+J246</f>
      </c>
      <c s="29">
        <f>0+K9+K42+K163+K204+K221+K246</f>
      </c>
      <c s="29">
        <f>0+L9+L42+L163+L204+L221+L246</f>
      </c>
      <c s="29">
        <f>0+M9+M42+M163+M204+M221+M246</f>
      </c>
    </row>
    <row r="9" spans="1:13" ht="12.75">
      <c r="A9" t="s">
        <v>47</v>
      </c>
      <c r="C9" s="31" t="s">
        <v>314</v>
      </c>
      <c r="E9" s="33" t="s">
        <v>6104</v>
      </c>
      <c r="J9" s="32">
        <f>0</f>
      </c>
      <c s="32">
        <f>0</f>
      </c>
      <c s="32">
        <f>0+L10+L14+L18+L22+L26+L30+L34+L38</f>
      </c>
      <c s="32">
        <f>0+M10+M14+M18+M22+M26+M30+M34+M38</f>
      </c>
    </row>
    <row r="10" spans="1:16" ht="25.5">
      <c r="A10" t="s">
        <v>50</v>
      </c>
      <c s="34" t="s">
        <v>51</v>
      </c>
      <c s="34" t="s">
        <v>6105</v>
      </c>
      <c s="35" t="s">
        <v>5</v>
      </c>
      <c s="6" t="s">
        <v>6106</v>
      </c>
      <c s="36" t="s">
        <v>3801</v>
      </c>
      <c s="37">
        <v>70</v>
      </c>
      <c s="36">
        <v>0</v>
      </c>
      <c s="36">
        <f>ROUND(G10*H10,6)</f>
      </c>
      <c r="L10" s="38">
        <v>0</v>
      </c>
      <c s="32">
        <f>ROUND(ROUND(L10,2)*ROUND(G10,3),2)</f>
      </c>
      <c s="36" t="s">
        <v>6107</v>
      </c>
      <c>
        <f>(M10*21)/100</f>
      </c>
      <c t="s">
        <v>28</v>
      </c>
    </row>
    <row r="11" spans="1:5" ht="25.5">
      <c r="A11" s="35" t="s">
        <v>56</v>
      </c>
      <c r="E11" s="39" t="s">
        <v>6108</v>
      </c>
    </row>
    <row r="12" spans="1:5" ht="12.75">
      <c r="A12" s="35" t="s">
        <v>57</v>
      </c>
      <c r="E12" s="40" t="s">
        <v>5</v>
      </c>
    </row>
    <row r="13" spans="1:5" ht="12.75">
      <c r="A13" t="s">
        <v>58</v>
      </c>
      <c r="E13" s="39" t="s">
        <v>5</v>
      </c>
    </row>
    <row r="14" spans="1:16" ht="12.75">
      <c r="A14" t="s">
        <v>50</v>
      </c>
      <c s="34" t="s">
        <v>28</v>
      </c>
      <c s="34" t="s">
        <v>6109</v>
      </c>
      <c s="35" t="s">
        <v>5</v>
      </c>
      <c s="6" t="s">
        <v>6110</v>
      </c>
      <c s="36" t="s">
        <v>3801</v>
      </c>
      <c s="37">
        <v>18</v>
      </c>
      <c s="36">
        <v>0</v>
      </c>
      <c s="36">
        <f>ROUND(G14*H14,6)</f>
      </c>
      <c r="L14" s="38">
        <v>0</v>
      </c>
      <c s="32">
        <f>ROUND(ROUND(L14,2)*ROUND(G14,3),2)</f>
      </c>
      <c s="36" t="s">
        <v>6107</v>
      </c>
      <c>
        <f>(M14*21)/100</f>
      </c>
      <c t="s">
        <v>28</v>
      </c>
    </row>
    <row r="15" spans="1:5" ht="25.5">
      <c r="A15" s="35" t="s">
        <v>56</v>
      </c>
      <c r="E15" s="39" t="s">
        <v>6108</v>
      </c>
    </row>
    <row r="16" spans="1:5" ht="12.75">
      <c r="A16" s="35" t="s">
        <v>57</v>
      </c>
      <c r="E16" s="40" t="s">
        <v>5</v>
      </c>
    </row>
    <row r="17" spans="1:5" ht="12.75">
      <c r="A17" t="s">
        <v>58</v>
      </c>
      <c r="E17" s="39" t="s">
        <v>5</v>
      </c>
    </row>
    <row r="18" spans="1:16" ht="12.75">
      <c r="A18" t="s">
        <v>50</v>
      </c>
      <c s="34" t="s">
        <v>26</v>
      </c>
      <c s="34" t="s">
        <v>6111</v>
      </c>
      <c s="35" t="s">
        <v>5</v>
      </c>
      <c s="6" t="s">
        <v>6112</v>
      </c>
      <c s="36" t="s">
        <v>3801</v>
      </c>
      <c s="37">
        <v>10</v>
      </c>
      <c s="36">
        <v>0</v>
      </c>
      <c s="36">
        <f>ROUND(G18*H18,6)</f>
      </c>
      <c r="L18" s="38">
        <v>0</v>
      </c>
      <c s="32">
        <f>ROUND(ROUND(L18,2)*ROUND(G18,3),2)</f>
      </c>
      <c s="36" t="s">
        <v>6107</v>
      </c>
      <c>
        <f>(M18*21)/100</f>
      </c>
      <c t="s">
        <v>28</v>
      </c>
    </row>
    <row r="19" spans="1:5" ht="25.5">
      <c r="A19" s="35" t="s">
        <v>56</v>
      </c>
      <c r="E19" s="39" t="s">
        <v>6108</v>
      </c>
    </row>
    <row r="20" spans="1:5" ht="12.75">
      <c r="A20" s="35" t="s">
        <v>57</v>
      </c>
      <c r="E20" s="40" t="s">
        <v>5</v>
      </c>
    </row>
    <row r="21" spans="1:5" ht="12.75">
      <c r="A21" t="s">
        <v>58</v>
      </c>
      <c r="E21" s="39" t="s">
        <v>5</v>
      </c>
    </row>
    <row r="22" spans="1:16" ht="25.5">
      <c r="A22" t="s">
        <v>50</v>
      </c>
      <c s="34" t="s">
        <v>65</v>
      </c>
      <c s="34" t="s">
        <v>6113</v>
      </c>
      <c s="35" t="s">
        <v>5</v>
      </c>
      <c s="6" t="s">
        <v>6114</v>
      </c>
      <c s="36" t="s">
        <v>79</v>
      </c>
      <c s="37">
        <v>40</v>
      </c>
      <c s="36">
        <v>0</v>
      </c>
      <c s="36">
        <f>ROUND(G22*H22,6)</f>
      </c>
      <c r="L22" s="38">
        <v>0</v>
      </c>
      <c s="32">
        <f>ROUND(ROUND(L22,2)*ROUND(G22,3),2)</f>
      </c>
      <c s="36" t="s">
        <v>6107</v>
      </c>
      <c>
        <f>(M22*21)/100</f>
      </c>
      <c t="s">
        <v>28</v>
      </c>
    </row>
    <row r="23" spans="1:5" ht="25.5">
      <c r="A23" s="35" t="s">
        <v>56</v>
      </c>
      <c r="E23" s="39" t="s">
        <v>6108</v>
      </c>
    </row>
    <row r="24" spans="1:5" ht="12.75">
      <c r="A24" s="35" t="s">
        <v>57</v>
      </c>
      <c r="E24" s="40" t="s">
        <v>5</v>
      </c>
    </row>
    <row r="25" spans="1:5" ht="12.75">
      <c r="A25" t="s">
        <v>58</v>
      </c>
      <c r="E25" s="39" t="s">
        <v>5</v>
      </c>
    </row>
    <row r="26" spans="1:16" ht="25.5">
      <c r="A26" t="s">
        <v>50</v>
      </c>
      <c s="34" t="s">
        <v>72</v>
      </c>
      <c s="34" t="s">
        <v>6115</v>
      </c>
      <c s="35" t="s">
        <v>5</v>
      </c>
      <c s="6" t="s">
        <v>6116</v>
      </c>
      <c s="36" t="s">
        <v>79</v>
      </c>
      <c s="37">
        <v>260</v>
      </c>
      <c s="36">
        <v>0</v>
      </c>
      <c s="36">
        <f>ROUND(G26*H26,6)</f>
      </c>
      <c r="L26" s="38">
        <v>0</v>
      </c>
      <c s="32">
        <f>ROUND(ROUND(L26,2)*ROUND(G26,3),2)</f>
      </c>
      <c s="36" t="s">
        <v>6107</v>
      </c>
      <c>
        <f>(M26*21)/100</f>
      </c>
      <c t="s">
        <v>28</v>
      </c>
    </row>
    <row r="27" spans="1:5" ht="25.5">
      <c r="A27" s="35" t="s">
        <v>56</v>
      </c>
      <c r="E27" s="39" t="s">
        <v>6108</v>
      </c>
    </row>
    <row r="28" spans="1:5" ht="12.75">
      <c r="A28" s="35" t="s">
        <v>57</v>
      </c>
      <c r="E28" s="40" t="s">
        <v>5</v>
      </c>
    </row>
    <row r="29" spans="1:5" ht="12.75">
      <c r="A29" t="s">
        <v>58</v>
      </c>
      <c r="E29" s="39" t="s">
        <v>5</v>
      </c>
    </row>
    <row r="30" spans="1:16" ht="12.75">
      <c r="A30" t="s">
        <v>50</v>
      </c>
      <c s="34" t="s">
        <v>27</v>
      </c>
      <c s="34" t="s">
        <v>2603</v>
      </c>
      <c s="35" t="s">
        <v>5</v>
      </c>
      <c s="6" t="s">
        <v>2604</v>
      </c>
      <c s="36" t="s">
        <v>3801</v>
      </c>
      <c s="37">
        <v>80</v>
      </c>
      <c s="36">
        <v>0</v>
      </c>
      <c s="36">
        <f>ROUND(G30*H30,6)</f>
      </c>
      <c r="L30" s="38">
        <v>0</v>
      </c>
      <c s="32">
        <f>ROUND(ROUND(L30,2)*ROUND(G30,3),2)</f>
      </c>
      <c s="36" t="s">
        <v>6107</v>
      </c>
      <c>
        <f>(M30*21)/100</f>
      </c>
      <c t="s">
        <v>28</v>
      </c>
    </row>
    <row r="31" spans="1:5" ht="25.5">
      <c r="A31" s="35" t="s">
        <v>56</v>
      </c>
      <c r="E31" s="39" t="s">
        <v>6108</v>
      </c>
    </row>
    <row r="32" spans="1:5" ht="12.75">
      <c r="A32" s="35" t="s">
        <v>57</v>
      </c>
      <c r="E32" s="40" t="s">
        <v>5</v>
      </c>
    </row>
    <row r="33" spans="1:5" ht="12.75">
      <c r="A33" t="s">
        <v>58</v>
      </c>
      <c r="E33" s="39" t="s">
        <v>5</v>
      </c>
    </row>
    <row r="34" spans="1:16" ht="25.5">
      <c r="A34" t="s">
        <v>50</v>
      </c>
      <c s="34" t="s">
        <v>70</v>
      </c>
      <c s="34" t="s">
        <v>6117</v>
      </c>
      <c s="35" t="s">
        <v>5</v>
      </c>
      <c s="6" t="s">
        <v>828</v>
      </c>
      <c s="36" t="s">
        <v>3801</v>
      </c>
      <c s="37">
        <v>8</v>
      </c>
      <c s="36">
        <v>0</v>
      </c>
      <c s="36">
        <f>ROUND(G34*H34,6)</f>
      </c>
      <c r="L34" s="38">
        <v>0</v>
      </c>
      <c s="32">
        <f>ROUND(ROUND(L34,2)*ROUND(G34,3),2)</f>
      </c>
      <c s="36" t="s">
        <v>6107</v>
      </c>
      <c>
        <f>(M34*21)/100</f>
      </c>
      <c t="s">
        <v>28</v>
      </c>
    </row>
    <row r="35" spans="1:5" ht="25.5">
      <c r="A35" s="35" t="s">
        <v>56</v>
      </c>
      <c r="E35" s="39" t="s">
        <v>6108</v>
      </c>
    </row>
    <row r="36" spans="1:5" ht="12.75">
      <c r="A36" s="35" t="s">
        <v>57</v>
      </c>
      <c r="E36" s="40" t="s">
        <v>5</v>
      </c>
    </row>
    <row r="37" spans="1:5" ht="12.75">
      <c r="A37" t="s">
        <v>58</v>
      </c>
      <c r="E37" s="39" t="s">
        <v>5</v>
      </c>
    </row>
    <row r="38" spans="1:16" ht="25.5">
      <c r="A38" t="s">
        <v>50</v>
      </c>
      <c s="34" t="s">
        <v>83</v>
      </c>
      <c s="34" t="s">
        <v>6118</v>
      </c>
      <c s="35" t="s">
        <v>5</v>
      </c>
      <c s="6" t="s">
        <v>6119</v>
      </c>
      <c s="36" t="s">
        <v>2357</v>
      </c>
      <c s="37">
        <v>30</v>
      </c>
      <c s="36">
        <v>0</v>
      </c>
      <c s="36">
        <f>ROUND(G38*H38,6)</f>
      </c>
      <c r="L38" s="38">
        <v>0</v>
      </c>
      <c s="32">
        <f>ROUND(ROUND(L38,2)*ROUND(G38,3),2)</f>
      </c>
      <c s="36" t="s">
        <v>6107</v>
      </c>
      <c>
        <f>(M38*21)/100</f>
      </c>
      <c t="s">
        <v>28</v>
      </c>
    </row>
    <row r="39" spans="1:5" ht="25.5">
      <c r="A39" s="35" t="s">
        <v>56</v>
      </c>
      <c r="E39" s="39" t="s">
        <v>6108</v>
      </c>
    </row>
    <row r="40" spans="1:5" ht="12.75">
      <c r="A40" s="35" t="s">
        <v>57</v>
      </c>
      <c r="E40" s="40" t="s">
        <v>5</v>
      </c>
    </row>
    <row r="41" spans="1:5" ht="12.75">
      <c r="A41" t="s">
        <v>58</v>
      </c>
      <c r="E41" s="39" t="s">
        <v>5</v>
      </c>
    </row>
    <row r="42" spans="1:13" ht="12.75">
      <c r="A42" t="s">
        <v>47</v>
      </c>
      <c r="C42" s="31" t="s">
        <v>2104</v>
      </c>
      <c r="E42" s="33" t="s">
        <v>2105</v>
      </c>
      <c r="J42" s="32">
        <f>0</f>
      </c>
      <c s="32">
        <f>0</f>
      </c>
      <c s="32">
        <f>0+L43+L47+L51+L55+L59+L63+L67+L71+L75+L79+L83+L87+L91+L95+L99+L103+L107+L111+L115+L119+L123+L127+L131+L135+L139+L143+L147+L151+L155+L159</f>
      </c>
      <c s="32">
        <f>0+M43+M47+M51+M55+M59+M63+M67+M71+M75+M79+M83+M87+M91+M95+M99+M103+M107+M111+M115+M119+M123+M127+M131+M135+M139+M143+M147+M151+M155+M159</f>
      </c>
    </row>
    <row r="43" spans="1:16" ht="12.75">
      <c r="A43" t="s">
        <v>50</v>
      </c>
      <c s="34" t="s">
        <v>87</v>
      </c>
      <c s="34" t="s">
        <v>6120</v>
      </c>
      <c s="35" t="s">
        <v>5</v>
      </c>
      <c s="6" t="s">
        <v>6121</v>
      </c>
      <c s="36" t="s">
        <v>3801</v>
      </c>
      <c s="37">
        <v>52</v>
      </c>
      <c s="36">
        <v>0</v>
      </c>
      <c s="36">
        <f>ROUND(G43*H43,6)</f>
      </c>
      <c r="L43" s="38">
        <v>0</v>
      </c>
      <c s="32">
        <f>ROUND(ROUND(L43,2)*ROUND(G43,3),2)</f>
      </c>
      <c s="36" t="s">
        <v>6107</v>
      </c>
      <c>
        <f>(M43*21)/100</f>
      </c>
      <c t="s">
        <v>28</v>
      </c>
    </row>
    <row r="44" spans="1:5" ht="25.5">
      <c r="A44" s="35" t="s">
        <v>56</v>
      </c>
      <c r="E44" s="39" t="s">
        <v>6108</v>
      </c>
    </row>
    <row r="45" spans="1:5" ht="12.75">
      <c r="A45" s="35" t="s">
        <v>57</v>
      </c>
      <c r="E45" s="40" t="s">
        <v>5</v>
      </c>
    </row>
    <row r="46" spans="1:5" ht="12.75">
      <c r="A46" t="s">
        <v>58</v>
      </c>
      <c r="E46" s="39" t="s">
        <v>5</v>
      </c>
    </row>
    <row r="47" spans="1:16" ht="12.75">
      <c r="A47" t="s">
        <v>50</v>
      </c>
      <c s="34" t="s">
        <v>91</v>
      </c>
      <c s="34" t="s">
        <v>2731</v>
      </c>
      <c s="35" t="s">
        <v>5</v>
      </c>
      <c s="6" t="s">
        <v>2732</v>
      </c>
      <c s="36" t="s">
        <v>3801</v>
      </c>
      <c s="37">
        <v>24</v>
      </c>
      <c s="36">
        <v>0</v>
      </c>
      <c s="36">
        <f>ROUND(G47*H47,6)</f>
      </c>
      <c r="L47" s="38">
        <v>0</v>
      </c>
      <c s="32">
        <f>ROUND(ROUND(L47,2)*ROUND(G47,3),2)</f>
      </c>
      <c s="36" t="s">
        <v>6107</v>
      </c>
      <c>
        <f>(M47*21)/100</f>
      </c>
      <c t="s">
        <v>28</v>
      </c>
    </row>
    <row r="48" spans="1:5" ht="25.5">
      <c r="A48" s="35" t="s">
        <v>56</v>
      </c>
      <c r="E48" s="39" t="s">
        <v>6108</v>
      </c>
    </row>
    <row r="49" spans="1:5" ht="12.75">
      <c r="A49" s="35" t="s">
        <v>57</v>
      </c>
      <c r="E49" s="40" t="s">
        <v>5</v>
      </c>
    </row>
    <row r="50" spans="1:5" ht="12.75">
      <c r="A50" t="s">
        <v>58</v>
      </c>
      <c r="E50" s="39" t="s">
        <v>5</v>
      </c>
    </row>
    <row r="51" spans="1:16" ht="25.5">
      <c r="A51" t="s">
        <v>50</v>
      </c>
      <c s="34" t="s">
        <v>95</v>
      </c>
      <c s="34" t="s">
        <v>6122</v>
      </c>
      <c s="35" t="s">
        <v>5</v>
      </c>
      <c s="6" t="s">
        <v>6123</v>
      </c>
      <c s="36" t="s">
        <v>3801</v>
      </c>
      <c s="37">
        <v>22</v>
      </c>
      <c s="36">
        <v>0</v>
      </c>
      <c s="36">
        <f>ROUND(G51*H51,6)</f>
      </c>
      <c r="L51" s="38">
        <v>0</v>
      </c>
      <c s="32">
        <f>ROUND(ROUND(L51,2)*ROUND(G51,3),2)</f>
      </c>
      <c s="36" t="s">
        <v>6107</v>
      </c>
      <c>
        <f>(M51*21)/100</f>
      </c>
      <c t="s">
        <v>28</v>
      </c>
    </row>
    <row r="52" spans="1:5" ht="25.5">
      <c r="A52" s="35" t="s">
        <v>56</v>
      </c>
      <c r="E52" s="39" t="s">
        <v>6108</v>
      </c>
    </row>
    <row r="53" spans="1:5" ht="12.75">
      <c r="A53" s="35" t="s">
        <v>57</v>
      </c>
      <c r="E53" s="40" t="s">
        <v>5</v>
      </c>
    </row>
    <row r="54" spans="1:5" ht="12.75">
      <c r="A54" t="s">
        <v>58</v>
      </c>
      <c r="E54" s="39" t="s">
        <v>5</v>
      </c>
    </row>
    <row r="55" spans="1:16" ht="12.75">
      <c r="A55" t="s">
        <v>50</v>
      </c>
      <c s="34" t="s">
        <v>99</v>
      </c>
      <c s="34" t="s">
        <v>6124</v>
      </c>
      <c s="35" t="s">
        <v>5</v>
      </c>
      <c s="6" t="s">
        <v>6125</v>
      </c>
      <c s="36" t="s">
        <v>3801</v>
      </c>
      <c s="37">
        <v>10</v>
      </c>
      <c s="36">
        <v>0</v>
      </c>
      <c s="36">
        <f>ROUND(G55*H55,6)</f>
      </c>
      <c r="L55" s="38">
        <v>0</v>
      </c>
      <c s="32">
        <f>ROUND(ROUND(L55,2)*ROUND(G55,3),2)</f>
      </c>
      <c s="36" t="s">
        <v>6107</v>
      </c>
      <c>
        <f>(M55*21)/100</f>
      </c>
      <c t="s">
        <v>28</v>
      </c>
    </row>
    <row r="56" spans="1:5" ht="25.5">
      <c r="A56" s="35" t="s">
        <v>56</v>
      </c>
      <c r="E56" s="39" t="s">
        <v>6108</v>
      </c>
    </row>
    <row r="57" spans="1:5" ht="12.75">
      <c r="A57" s="35" t="s">
        <v>57</v>
      </c>
      <c r="E57" s="40" t="s">
        <v>5</v>
      </c>
    </row>
    <row r="58" spans="1:5" ht="12.75">
      <c r="A58" t="s">
        <v>58</v>
      </c>
      <c r="E58" s="39" t="s">
        <v>5</v>
      </c>
    </row>
    <row r="59" spans="1:16" ht="12.75">
      <c r="A59" t="s">
        <v>50</v>
      </c>
      <c s="34" t="s">
        <v>103</v>
      </c>
      <c s="34" t="s">
        <v>6126</v>
      </c>
      <c s="35" t="s">
        <v>5</v>
      </c>
      <c s="6" t="s">
        <v>6127</v>
      </c>
      <c s="36" t="s">
        <v>3801</v>
      </c>
      <c s="37">
        <v>6</v>
      </c>
      <c s="36">
        <v>0</v>
      </c>
      <c s="36">
        <f>ROUND(G59*H59,6)</f>
      </c>
      <c r="L59" s="38">
        <v>0</v>
      </c>
      <c s="32">
        <f>ROUND(ROUND(L59,2)*ROUND(G59,3),2)</f>
      </c>
      <c s="36" t="s">
        <v>6107</v>
      </c>
      <c>
        <f>(M59*21)/100</f>
      </c>
      <c t="s">
        <v>28</v>
      </c>
    </row>
    <row r="60" spans="1:5" ht="25.5">
      <c r="A60" s="35" t="s">
        <v>56</v>
      </c>
      <c r="E60" s="39" t="s">
        <v>6108</v>
      </c>
    </row>
    <row r="61" spans="1:5" ht="12.75">
      <c r="A61" s="35" t="s">
        <v>57</v>
      </c>
      <c r="E61" s="40" t="s">
        <v>5</v>
      </c>
    </row>
    <row r="62" spans="1:5" ht="12.75">
      <c r="A62" t="s">
        <v>58</v>
      </c>
      <c r="E62" s="39" t="s">
        <v>5</v>
      </c>
    </row>
    <row r="63" spans="1:16" ht="12.75">
      <c r="A63" t="s">
        <v>50</v>
      </c>
      <c s="34" t="s">
        <v>107</v>
      </c>
      <c s="34" t="s">
        <v>6128</v>
      </c>
      <c s="35" t="s">
        <v>5</v>
      </c>
      <c s="6" t="s">
        <v>6129</v>
      </c>
      <c s="36" t="s">
        <v>3801</v>
      </c>
      <c s="37">
        <v>9</v>
      </c>
      <c s="36">
        <v>0</v>
      </c>
      <c s="36">
        <f>ROUND(G63*H63,6)</f>
      </c>
      <c r="L63" s="38">
        <v>0</v>
      </c>
      <c s="32">
        <f>ROUND(ROUND(L63,2)*ROUND(G63,3),2)</f>
      </c>
      <c s="36" t="s">
        <v>6107</v>
      </c>
      <c>
        <f>(M63*21)/100</f>
      </c>
      <c t="s">
        <v>28</v>
      </c>
    </row>
    <row r="64" spans="1:5" ht="25.5">
      <c r="A64" s="35" t="s">
        <v>56</v>
      </c>
      <c r="E64" s="39" t="s">
        <v>6108</v>
      </c>
    </row>
    <row r="65" spans="1:5" ht="12.75">
      <c r="A65" s="35" t="s">
        <v>57</v>
      </c>
      <c r="E65" s="40" t="s">
        <v>5</v>
      </c>
    </row>
    <row r="66" spans="1:5" ht="12.75">
      <c r="A66" t="s">
        <v>58</v>
      </c>
      <c r="E66" s="39" t="s">
        <v>5</v>
      </c>
    </row>
    <row r="67" spans="1:16" ht="12.75">
      <c r="A67" t="s">
        <v>50</v>
      </c>
      <c s="34" t="s">
        <v>112</v>
      </c>
      <c s="34" t="s">
        <v>6130</v>
      </c>
      <c s="35" t="s">
        <v>5</v>
      </c>
      <c s="6" t="s">
        <v>6131</v>
      </c>
      <c s="36" t="s">
        <v>3801</v>
      </c>
      <c s="37">
        <v>6</v>
      </c>
      <c s="36">
        <v>0</v>
      </c>
      <c s="36">
        <f>ROUND(G67*H67,6)</f>
      </c>
      <c r="L67" s="38">
        <v>0</v>
      </c>
      <c s="32">
        <f>ROUND(ROUND(L67,2)*ROUND(G67,3),2)</f>
      </c>
      <c s="36" t="s">
        <v>6107</v>
      </c>
      <c>
        <f>(M67*21)/100</f>
      </c>
      <c t="s">
        <v>28</v>
      </c>
    </row>
    <row r="68" spans="1:5" ht="25.5">
      <c r="A68" s="35" t="s">
        <v>56</v>
      </c>
      <c r="E68" s="39" t="s">
        <v>6108</v>
      </c>
    </row>
    <row r="69" spans="1:5" ht="12.75">
      <c r="A69" s="35" t="s">
        <v>57</v>
      </c>
      <c r="E69" s="40" t="s">
        <v>5</v>
      </c>
    </row>
    <row r="70" spans="1:5" ht="12.75">
      <c r="A70" t="s">
        <v>58</v>
      </c>
      <c r="E70" s="39" t="s">
        <v>5</v>
      </c>
    </row>
    <row r="71" spans="1:16" ht="12.75">
      <c r="A71" t="s">
        <v>50</v>
      </c>
      <c s="34" t="s">
        <v>116</v>
      </c>
      <c s="34" t="s">
        <v>6128</v>
      </c>
      <c s="35" t="s">
        <v>51</v>
      </c>
      <c s="6" t="s">
        <v>6132</v>
      </c>
      <c s="36" t="s">
        <v>3801</v>
      </c>
      <c s="37">
        <v>2</v>
      </c>
      <c s="36">
        <v>0</v>
      </c>
      <c s="36">
        <f>ROUND(G71*H71,6)</f>
      </c>
      <c r="L71" s="38">
        <v>0</v>
      </c>
      <c s="32">
        <f>ROUND(ROUND(L71,2)*ROUND(G71,3),2)</f>
      </c>
      <c s="36" t="s">
        <v>6107</v>
      </c>
      <c>
        <f>(M71*21)/100</f>
      </c>
      <c t="s">
        <v>28</v>
      </c>
    </row>
    <row r="72" spans="1:5" ht="25.5">
      <c r="A72" s="35" t="s">
        <v>56</v>
      </c>
      <c r="E72" s="39" t="s">
        <v>6108</v>
      </c>
    </row>
    <row r="73" spans="1:5" ht="12.75">
      <c r="A73" s="35" t="s">
        <v>57</v>
      </c>
      <c r="E73" s="40" t="s">
        <v>5</v>
      </c>
    </row>
    <row r="74" spans="1:5" ht="12.75">
      <c r="A74" t="s">
        <v>58</v>
      </c>
      <c r="E74" s="39" t="s">
        <v>5</v>
      </c>
    </row>
    <row r="75" spans="1:16" ht="12.75">
      <c r="A75" t="s">
        <v>50</v>
      </c>
      <c s="34" t="s">
        <v>119</v>
      </c>
      <c s="34" t="s">
        <v>6133</v>
      </c>
      <c s="35" t="s">
        <v>5</v>
      </c>
      <c s="6" t="s">
        <v>6134</v>
      </c>
      <c s="36" t="s">
        <v>3801</v>
      </c>
      <c s="37">
        <v>34</v>
      </c>
      <c s="36">
        <v>0</v>
      </c>
      <c s="36">
        <f>ROUND(G75*H75,6)</f>
      </c>
      <c r="L75" s="38">
        <v>0</v>
      </c>
      <c s="32">
        <f>ROUND(ROUND(L75,2)*ROUND(G75,3),2)</f>
      </c>
      <c s="36" t="s">
        <v>6107</v>
      </c>
      <c>
        <f>(M75*21)/100</f>
      </c>
      <c t="s">
        <v>28</v>
      </c>
    </row>
    <row r="76" spans="1:5" ht="25.5">
      <c r="A76" s="35" t="s">
        <v>56</v>
      </c>
      <c r="E76" s="39" t="s">
        <v>6108</v>
      </c>
    </row>
    <row r="77" spans="1:5" ht="12.75">
      <c r="A77" s="35" t="s">
        <v>57</v>
      </c>
      <c r="E77" s="40" t="s">
        <v>5</v>
      </c>
    </row>
    <row r="78" spans="1:5" ht="12.75">
      <c r="A78" t="s">
        <v>58</v>
      </c>
      <c r="E78" s="39" t="s">
        <v>5</v>
      </c>
    </row>
    <row r="79" spans="1:16" ht="25.5">
      <c r="A79" t="s">
        <v>50</v>
      </c>
      <c s="34" t="s">
        <v>122</v>
      </c>
      <c s="34" t="s">
        <v>6135</v>
      </c>
      <c s="35" t="s">
        <v>5</v>
      </c>
      <c s="6" t="s">
        <v>6136</v>
      </c>
      <c s="36" t="s">
        <v>3801</v>
      </c>
      <c s="37">
        <v>23</v>
      </c>
      <c s="36">
        <v>0</v>
      </c>
      <c s="36">
        <f>ROUND(G79*H79,6)</f>
      </c>
      <c r="L79" s="38">
        <v>0</v>
      </c>
      <c s="32">
        <f>ROUND(ROUND(L79,2)*ROUND(G79,3),2)</f>
      </c>
      <c s="36" t="s">
        <v>6107</v>
      </c>
      <c>
        <f>(M79*21)/100</f>
      </c>
      <c t="s">
        <v>28</v>
      </c>
    </row>
    <row r="80" spans="1:5" ht="25.5">
      <c r="A80" s="35" t="s">
        <v>56</v>
      </c>
      <c r="E80" s="39" t="s">
        <v>6108</v>
      </c>
    </row>
    <row r="81" spans="1:5" ht="12.75">
      <c r="A81" s="35" t="s">
        <v>57</v>
      </c>
      <c r="E81" s="40" t="s">
        <v>5</v>
      </c>
    </row>
    <row r="82" spans="1:5" ht="12.75">
      <c r="A82" t="s">
        <v>58</v>
      </c>
      <c r="E82" s="39" t="s">
        <v>5</v>
      </c>
    </row>
    <row r="83" spans="1:16" ht="25.5">
      <c r="A83" t="s">
        <v>50</v>
      </c>
      <c s="34" t="s">
        <v>126</v>
      </c>
      <c s="34" t="s">
        <v>6137</v>
      </c>
      <c s="35" t="s">
        <v>5</v>
      </c>
      <c s="6" t="s">
        <v>6138</v>
      </c>
      <c s="36" t="s">
        <v>3801</v>
      </c>
      <c s="37">
        <v>1</v>
      </c>
      <c s="36">
        <v>0</v>
      </c>
      <c s="36">
        <f>ROUND(G83*H83,6)</f>
      </c>
      <c r="L83" s="38">
        <v>0</v>
      </c>
      <c s="32">
        <f>ROUND(ROUND(L83,2)*ROUND(G83,3),2)</f>
      </c>
      <c s="36" t="s">
        <v>6107</v>
      </c>
      <c>
        <f>(M83*21)/100</f>
      </c>
      <c t="s">
        <v>28</v>
      </c>
    </row>
    <row r="84" spans="1:5" ht="25.5">
      <c r="A84" s="35" t="s">
        <v>56</v>
      </c>
      <c r="E84" s="39" t="s">
        <v>6108</v>
      </c>
    </row>
    <row r="85" spans="1:5" ht="12.75">
      <c r="A85" s="35" t="s">
        <v>57</v>
      </c>
      <c r="E85" s="40" t="s">
        <v>5</v>
      </c>
    </row>
    <row r="86" spans="1:5" ht="12.75">
      <c r="A86" t="s">
        <v>58</v>
      </c>
      <c r="E86" s="39" t="s">
        <v>5</v>
      </c>
    </row>
    <row r="87" spans="1:16" ht="12.75">
      <c r="A87" t="s">
        <v>50</v>
      </c>
      <c s="34" t="s">
        <v>129</v>
      </c>
      <c s="34" t="s">
        <v>6139</v>
      </c>
      <c s="35" t="s">
        <v>5</v>
      </c>
      <c s="6" t="s">
        <v>6140</v>
      </c>
      <c s="36" t="s">
        <v>3801</v>
      </c>
      <c s="37">
        <v>14</v>
      </c>
      <c s="36">
        <v>0</v>
      </c>
      <c s="36">
        <f>ROUND(G87*H87,6)</f>
      </c>
      <c r="L87" s="38">
        <v>0</v>
      </c>
      <c s="32">
        <f>ROUND(ROUND(L87,2)*ROUND(G87,3),2)</f>
      </c>
      <c s="36" t="s">
        <v>6107</v>
      </c>
      <c>
        <f>(M87*21)/100</f>
      </c>
      <c t="s">
        <v>28</v>
      </c>
    </row>
    <row r="88" spans="1:5" ht="38.25">
      <c r="A88" s="35" t="s">
        <v>56</v>
      </c>
      <c r="E88" s="39" t="s">
        <v>6141</v>
      </c>
    </row>
    <row r="89" spans="1:5" ht="12.75">
      <c r="A89" s="35" t="s">
        <v>57</v>
      </c>
      <c r="E89" s="40" t="s">
        <v>5</v>
      </c>
    </row>
    <row r="90" spans="1:5" ht="12.75">
      <c r="A90" t="s">
        <v>58</v>
      </c>
      <c r="E90" s="39" t="s">
        <v>5</v>
      </c>
    </row>
    <row r="91" spans="1:16" ht="12.75">
      <c r="A91" t="s">
        <v>50</v>
      </c>
      <c s="34" t="s">
        <v>134</v>
      </c>
      <c s="34" t="s">
        <v>6142</v>
      </c>
      <c s="35" t="s">
        <v>5</v>
      </c>
      <c s="6" t="s">
        <v>6143</v>
      </c>
      <c s="36" t="s">
        <v>3801</v>
      </c>
      <c s="37">
        <v>2</v>
      </c>
      <c s="36">
        <v>0</v>
      </c>
      <c s="36">
        <f>ROUND(G91*H91,6)</f>
      </c>
      <c r="L91" s="38">
        <v>0</v>
      </c>
      <c s="32">
        <f>ROUND(ROUND(L91,2)*ROUND(G91,3),2)</f>
      </c>
      <c s="36" t="s">
        <v>6107</v>
      </c>
      <c>
        <f>(M91*21)/100</f>
      </c>
      <c t="s">
        <v>28</v>
      </c>
    </row>
    <row r="92" spans="1:5" ht="38.25">
      <c r="A92" s="35" t="s">
        <v>56</v>
      </c>
      <c r="E92" s="39" t="s">
        <v>6144</v>
      </c>
    </row>
    <row r="93" spans="1:5" ht="12.75">
      <c r="A93" s="35" t="s">
        <v>57</v>
      </c>
      <c r="E93" s="40" t="s">
        <v>5</v>
      </c>
    </row>
    <row r="94" spans="1:5" ht="12.75">
      <c r="A94" t="s">
        <v>58</v>
      </c>
      <c r="E94" s="39" t="s">
        <v>5</v>
      </c>
    </row>
    <row r="95" spans="1:16" ht="12.75">
      <c r="A95" t="s">
        <v>50</v>
      </c>
      <c s="34" t="s">
        <v>137</v>
      </c>
      <c s="34" t="s">
        <v>6145</v>
      </c>
      <c s="35" t="s">
        <v>5</v>
      </c>
      <c s="6" t="s">
        <v>6143</v>
      </c>
      <c s="36" t="s">
        <v>3801</v>
      </c>
      <c s="37">
        <v>2</v>
      </c>
      <c s="36">
        <v>0</v>
      </c>
      <c s="36">
        <f>ROUND(G95*H95,6)</f>
      </c>
      <c r="L95" s="38">
        <v>0</v>
      </c>
      <c s="32">
        <f>ROUND(ROUND(L95,2)*ROUND(G95,3),2)</f>
      </c>
      <c s="36" t="s">
        <v>6107</v>
      </c>
      <c>
        <f>(M95*21)/100</f>
      </c>
      <c t="s">
        <v>28</v>
      </c>
    </row>
    <row r="96" spans="1:5" ht="38.25">
      <c r="A96" s="35" t="s">
        <v>56</v>
      </c>
      <c r="E96" s="39" t="s">
        <v>6146</v>
      </c>
    </row>
    <row r="97" spans="1:5" ht="12.75">
      <c r="A97" s="35" t="s">
        <v>57</v>
      </c>
      <c r="E97" s="40" t="s">
        <v>5</v>
      </c>
    </row>
    <row r="98" spans="1:5" ht="12.75">
      <c r="A98" t="s">
        <v>58</v>
      </c>
      <c r="E98" s="39" t="s">
        <v>5</v>
      </c>
    </row>
    <row r="99" spans="1:16" ht="12.75">
      <c r="A99" t="s">
        <v>50</v>
      </c>
      <c s="34" t="s">
        <v>140</v>
      </c>
      <c s="34" t="s">
        <v>6147</v>
      </c>
      <c s="35" t="s">
        <v>5</v>
      </c>
      <c s="6" t="s">
        <v>6143</v>
      </c>
      <c s="36" t="s">
        <v>3801</v>
      </c>
      <c s="37">
        <v>5</v>
      </c>
      <c s="36">
        <v>0</v>
      </c>
      <c s="36">
        <f>ROUND(G99*H99,6)</f>
      </c>
      <c r="L99" s="38">
        <v>0</v>
      </c>
      <c s="32">
        <f>ROUND(ROUND(L99,2)*ROUND(G99,3),2)</f>
      </c>
      <c s="36" t="s">
        <v>6107</v>
      </c>
      <c>
        <f>(M99*21)/100</f>
      </c>
      <c t="s">
        <v>28</v>
      </c>
    </row>
    <row r="100" spans="1:5" ht="38.25">
      <c r="A100" s="35" t="s">
        <v>56</v>
      </c>
      <c r="E100" s="39" t="s">
        <v>6148</v>
      </c>
    </row>
    <row r="101" spans="1:5" ht="12.75">
      <c r="A101" s="35" t="s">
        <v>57</v>
      </c>
      <c r="E101" s="40" t="s">
        <v>5</v>
      </c>
    </row>
    <row r="102" spans="1:5" ht="12.75">
      <c r="A102" t="s">
        <v>58</v>
      </c>
      <c r="E102" s="39" t="s">
        <v>5</v>
      </c>
    </row>
    <row r="103" spans="1:16" ht="12.75">
      <c r="A103" t="s">
        <v>50</v>
      </c>
      <c s="34" t="s">
        <v>143</v>
      </c>
      <c s="34" t="s">
        <v>6149</v>
      </c>
      <c s="35" t="s">
        <v>5</v>
      </c>
      <c s="6" t="s">
        <v>6143</v>
      </c>
      <c s="36" t="s">
        <v>3801</v>
      </c>
      <c s="37">
        <v>7</v>
      </c>
      <c s="36">
        <v>0</v>
      </c>
      <c s="36">
        <f>ROUND(G103*H103,6)</f>
      </c>
      <c r="L103" s="38">
        <v>0</v>
      </c>
      <c s="32">
        <f>ROUND(ROUND(L103,2)*ROUND(G103,3),2)</f>
      </c>
      <c s="36" t="s">
        <v>6107</v>
      </c>
      <c>
        <f>(M103*21)/100</f>
      </c>
      <c t="s">
        <v>28</v>
      </c>
    </row>
    <row r="104" spans="1:5" ht="38.25">
      <c r="A104" s="35" t="s">
        <v>56</v>
      </c>
      <c r="E104" s="39" t="s">
        <v>6150</v>
      </c>
    </row>
    <row r="105" spans="1:5" ht="12.75">
      <c r="A105" s="35" t="s">
        <v>57</v>
      </c>
      <c r="E105" s="40" t="s">
        <v>5</v>
      </c>
    </row>
    <row r="106" spans="1:5" ht="12.75">
      <c r="A106" t="s">
        <v>58</v>
      </c>
      <c r="E106" s="39" t="s">
        <v>5</v>
      </c>
    </row>
    <row r="107" spans="1:16" ht="12.75">
      <c r="A107" t="s">
        <v>50</v>
      </c>
      <c s="34" t="s">
        <v>147</v>
      </c>
      <c s="34" t="s">
        <v>6151</v>
      </c>
      <c s="35" t="s">
        <v>5</v>
      </c>
      <c s="6" t="s">
        <v>6143</v>
      </c>
      <c s="36" t="s">
        <v>3801</v>
      </c>
      <c s="37">
        <v>17</v>
      </c>
      <c s="36">
        <v>0</v>
      </c>
      <c s="36">
        <f>ROUND(G107*H107,6)</f>
      </c>
      <c r="L107" s="38">
        <v>0</v>
      </c>
      <c s="32">
        <f>ROUND(ROUND(L107,2)*ROUND(G107,3),2)</f>
      </c>
      <c s="36" t="s">
        <v>6107</v>
      </c>
      <c>
        <f>(M107*21)/100</f>
      </c>
      <c t="s">
        <v>28</v>
      </c>
    </row>
    <row r="108" spans="1:5" ht="38.25">
      <c r="A108" s="35" t="s">
        <v>56</v>
      </c>
      <c r="E108" s="39" t="s">
        <v>6152</v>
      </c>
    </row>
    <row r="109" spans="1:5" ht="12.75">
      <c r="A109" s="35" t="s">
        <v>57</v>
      </c>
      <c r="E109" s="40" t="s">
        <v>5</v>
      </c>
    </row>
    <row r="110" spans="1:5" ht="12.75">
      <c r="A110" t="s">
        <v>58</v>
      </c>
      <c r="E110" s="39" t="s">
        <v>5</v>
      </c>
    </row>
    <row r="111" spans="1:16" ht="12.75">
      <c r="A111" t="s">
        <v>50</v>
      </c>
      <c s="34" t="s">
        <v>151</v>
      </c>
      <c s="34" t="s">
        <v>6153</v>
      </c>
      <c s="35" t="s">
        <v>5</v>
      </c>
      <c s="6" t="s">
        <v>6154</v>
      </c>
      <c s="36" t="s">
        <v>3801</v>
      </c>
      <c s="37">
        <v>5</v>
      </c>
      <c s="36">
        <v>0</v>
      </c>
      <c s="36">
        <f>ROUND(G111*H111,6)</f>
      </c>
      <c r="L111" s="38">
        <v>0</v>
      </c>
      <c s="32">
        <f>ROUND(ROUND(L111,2)*ROUND(G111,3),2)</f>
      </c>
      <c s="36" t="s">
        <v>6107</v>
      </c>
      <c>
        <f>(M111*21)/100</f>
      </c>
      <c t="s">
        <v>28</v>
      </c>
    </row>
    <row r="112" spans="1:5" ht="38.25">
      <c r="A112" s="35" t="s">
        <v>56</v>
      </c>
      <c r="E112" s="39" t="s">
        <v>6155</v>
      </c>
    </row>
    <row r="113" spans="1:5" ht="12.75">
      <c r="A113" s="35" t="s">
        <v>57</v>
      </c>
      <c r="E113" s="40" t="s">
        <v>5</v>
      </c>
    </row>
    <row r="114" spans="1:5" ht="12.75">
      <c r="A114" t="s">
        <v>58</v>
      </c>
      <c r="E114" s="39" t="s">
        <v>5</v>
      </c>
    </row>
    <row r="115" spans="1:16" ht="12.75">
      <c r="A115" t="s">
        <v>50</v>
      </c>
      <c s="34" t="s">
        <v>155</v>
      </c>
      <c s="34" t="s">
        <v>6156</v>
      </c>
      <c s="35" t="s">
        <v>5</v>
      </c>
      <c s="6" t="s">
        <v>6157</v>
      </c>
      <c s="36" t="s">
        <v>3801</v>
      </c>
      <c s="37">
        <v>15</v>
      </c>
      <c s="36">
        <v>0</v>
      </c>
      <c s="36">
        <f>ROUND(G115*H115,6)</f>
      </c>
      <c r="L115" s="38">
        <v>0</v>
      </c>
      <c s="32">
        <f>ROUND(ROUND(L115,2)*ROUND(G115,3),2)</f>
      </c>
      <c s="36" t="s">
        <v>6107</v>
      </c>
      <c>
        <f>(M115*21)/100</f>
      </c>
      <c t="s">
        <v>28</v>
      </c>
    </row>
    <row r="116" spans="1:5" ht="38.25">
      <c r="A116" s="35" t="s">
        <v>56</v>
      </c>
      <c r="E116" s="39" t="s">
        <v>6158</v>
      </c>
    </row>
    <row r="117" spans="1:5" ht="12.75">
      <c r="A117" s="35" t="s">
        <v>57</v>
      </c>
      <c r="E117" s="40" t="s">
        <v>5</v>
      </c>
    </row>
    <row r="118" spans="1:5" ht="12.75">
      <c r="A118" t="s">
        <v>58</v>
      </c>
      <c r="E118" s="39" t="s">
        <v>5</v>
      </c>
    </row>
    <row r="119" spans="1:16" ht="12.75">
      <c r="A119" t="s">
        <v>50</v>
      </c>
      <c s="34" t="s">
        <v>158</v>
      </c>
      <c s="34" t="s">
        <v>6159</v>
      </c>
      <c s="35" t="s">
        <v>5</v>
      </c>
      <c s="6" t="s">
        <v>6160</v>
      </c>
      <c s="36" t="s">
        <v>3801</v>
      </c>
      <c s="37">
        <v>55</v>
      </c>
      <c s="36">
        <v>0</v>
      </c>
      <c s="36">
        <f>ROUND(G119*H119,6)</f>
      </c>
      <c r="L119" s="38">
        <v>0</v>
      </c>
      <c s="32">
        <f>ROUND(ROUND(L119,2)*ROUND(G119,3),2)</f>
      </c>
      <c s="36" t="s">
        <v>6107</v>
      </c>
      <c>
        <f>(M119*21)/100</f>
      </c>
      <c t="s">
        <v>28</v>
      </c>
    </row>
    <row r="120" spans="1:5" ht="25.5">
      <c r="A120" s="35" t="s">
        <v>56</v>
      </c>
      <c r="E120" s="39" t="s">
        <v>6108</v>
      </c>
    </row>
    <row r="121" spans="1:5" ht="12.75">
      <c r="A121" s="35" t="s">
        <v>57</v>
      </c>
      <c r="E121" s="40" t="s">
        <v>5</v>
      </c>
    </row>
    <row r="122" spans="1:5" ht="12.75">
      <c r="A122" t="s">
        <v>58</v>
      </c>
      <c r="E122" s="39" t="s">
        <v>5</v>
      </c>
    </row>
    <row r="123" spans="1:16" ht="12.75">
      <c r="A123" t="s">
        <v>50</v>
      </c>
      <c s="34" t="s">
        <v>162</v>
      </c>
      <c s="34" t="s">
        <v>6161</v>
      </c>
      <c s="35" t="s">
        <v>5</v>
      </c>
      <c s="6" t="s">
        <v>6162</v>
      </c>
      <c s="36" t="s">
        <v>3801</v>
      </c>
      <c s="37">
        <v>3</v>
      </c>
      <c s="36">
        <v>0</v>
      </c>
      <c s="36">
        <f>ROUND(G123*H123,6)</f>
      </c>
      <c r="L123" s="38">
        <v>0</v>
      </c>
      <c s="32">
        <f>ROUND(ROUND(L123,2)*ROUND(G123,3),2)</f>
      </c>
      <c s="36" t="s">
        <v>6107</v>
      </c>
      <c>
        <f>(M123*21)/100</f>
      </c>
      <c t="s">
        <v>28</v>
      </c>
    </row>
    <row r="124" spans="1:5" ht="25.5">
      <c r="A124" s="35" t="s">
        <v>56</v>
      </c>
      <c r="E124" s="39" t="s">
        <v>6108</v>
      </c>
    </row>
    <row r="125" spans="1:5" ht="12.75">
      <c r="A125" s="35" t="s">
        <v>57</v>
      </c>
      <c r="E125" s="40" t="s">
        <v>5</v>
      </c>
    </row>
    <row r="126" spans="1:5" ht="12.75">
      <c r="A126" t="s">
        <v>58</v>
      </c>
      <c r="E126" s="39" t="s">
        <v>5</v>
      </c>
    </row>
    <row r="127" spans="1:16" ht="12.75">
      <c r="A127" t="s">
        <v>50</v>
      </c>
      <c s="34" t="s">
        <v>165</v>
      </c>
      <c s="34" t="s">
        <v>1537</v>
      </c>
      <c s="35" t="s">
        <v>5</v>
      </c>
      <c s="6" t="s">
        <v>1538</v>
      </c>
      <c s="36" t="s">
        <v>3801</v>
      </c>
      <c s="37">
        <v>2</v>
      </c>
      <c s="36">
        <v>0</v>
      </c>
      <c s="36">
        <f>ROUND(G127*H127,6)</f>
      </c>
      <c r="L127" s="38">
        <v>0</v>
      </c>
      <c s="32">
        <f>ROUND(ROUND(L127,2)*ROUND(G127,3),2)</f>
      </c>
      <c s="36" t="s">
        <v>6107</v>
      </c>
      <c>
        <f>(M127*21)/100</f>
      </c>
      <c t="s">
        <v>28</v>
      </c>
    </row>
    <row r="128" spans="1:5" ht="25.5">
      <c r="A128" s="35" t="s">
        <v>56</v>
      </c>
      <c r="E128" s="39" t="s">
        <v>6108</v>
      </c>
    </row>
    <row r="129" spans="1:5" ht="12.75">
      <c r="A129" s="35" t="s">
        <v>57</v>
      </c>
      <c r="E129" s="40" t="s">
        <v>5</v>
      </c>
    </row>
    <row r="130" spans="1:5" ht="12.75">
      <c r="A130" t="s">
        <v>58</v>
      </c>
      <c r="E130" s="39" t="s">
        <v>5</v>
      </c>
    </row>
    <row r="131" spans="1:16" ht="12.75">
      <c r="A131" t="s">
        <v>50</v>
      </c>
      <c s="34" t="s">
        <v>169</v>
      </c>
      <c s="34" t="s">
        <v>104</v>
      </c>
      <c s="35" t="s">
        <v>5</v>
      </c>
      <c s="6" t="s">
        <v>105</v>
      </c>
      <c s="36" t="s">
        <v>3801</v>
      </c>
      <c s="37">
        <v>15</v>
      </c>
      <c s="36">
        <v>0</v>
      </c>
      <c s="36">
        <f>ROUND(G131*H131,6)</f>
      </c>
      <c r="L131" s="38">
        <v>0</v>
      </c>
      <c s="32">
        <f>ROUND(ROUND(L131,2)*ROUND(G131,3),2)</f>
      </c>
      <c s="36" t="s">
        <v>6107</v>
      </c>
      <c>
        <f>(M131*21)/100</f>
      </c>
      <c t="s">
        <v>28</v>
      </c>
    </row>
    <row r="132" spans="1:5" ht="25.5">
      <c r="A132" s="35" t="s">
        <v>56</v>
      </c>
      <c r="E132" s="39" t="s">
        <v>6108</v>
      </c>
    </row>
    <row r="133" spans="1:5" ht="12.75">
      <c r="A133" s="35" t="s">
        <v>57</v>
      </c>
      <c r="E133" s="40" t="s">
        <v>5</v>
      </c>
    </row>
    <row r="134" spans="1:5" ht="12.75">
      <c r="A134" t="s">
        <v>58</v>
      </c>
      <c r="E134" s="39" t="s">
        <v>5</v>
      </c>
    </row>
    <row r="135" spans="1:16" ht="12.75">
      <c r="A135" t="s">
        <v>50</v>
      </c>
      <c s="34" t="s">
        <v>173</v>
      </c>
      <c s="34" t="s">
        <v>2110</v>
      </c>
      <c s="35" t="s">
        <v>5</v>
      </c>
      <c s="6" t="s">
        <v>2111</v>
      </c>
      <c s="36" t="s">
        <v>3801</v>
      </c>
      <c s="37">
        <v>15</v>
      </c>
      <c s="36">
        <v>0</v>
      </c>
      <c s="36">
        <f>ROUND(G135*H135,6)</f>
      </c>
      <c r="L135" s="38">
        <v>0</v>
      </c>
      <c s="32">
        <f>ROUND(ROUND(L135,2)*ROUND(G135,3),2)</f>
      </c>
      <c s="36" t="s">
        <v>6107</v>
      </c>
      <c>
        <f>(M135*21)/100</f>
      </c>
      <c t="s">
        <v>28</v>
      </c>
    </row>
    <row r="136" spans="1:5" ht="25.5">
      <c r="A136" s="35" t="s">
        <v>56</v>
      </c>
      <c r="E136" s="39" t="s">
        <v>6108</v>
      </c>
    </row>
    <row r="137" spans="1:5" ht="12.75">
      <c r="A137" s="35" t="s">
        <v>57</v>
      </c>
      <c r="E137" s="40" t="s">
        <v>5</v>
      </c>
    </row>
    <row r="138" spans="1:5" ht="12.75">
      <c r="A138" t="s">
        <v>58</v>
      </c>
      <c r="E138" s="39" t="s">
        <v>5</v>
      </c>
    </row>
    <row r="139" spans="1:16" ht="12.75">
      <c r="A139" t="s">
        <v>50</v>
      </c>
      <c s="34" t="s">
        <v>177</v>
      </c>
      <c s="34" t="s">
        <v>2380</v>
      </c>
      <c s="35" t="s">
        <v>5</v>
      </c>
      <c s="6" t="s">
        <v>2381</v>
      </c>
      <c s="36" t="s">
        <v>3801</v>
      </c>
      <c s="37">
        <v>6</v>
      </c>
      <c s="36">
        <v>0</v>
      </c>
      <c s="36">
        <f>ROUND(G139*H139,6)</f>
      </c>
      <c r="L139" s="38">
        <v>0</v>
      </c>
      <c s="32">
        <f>ROUND(ROUND(L139,2)*ROUND(G139,3),2)</f>
      </c>
      <c s="36" t="s">
        <v>6107</v>
      </c>
      <c>
        <f>(M139*21)/100</f>
      </c>
      <c t="s">
        <v>28</v>
      </c>
    </row>
    <row r="140" spans="1:5" ht="25.5">
      <c r="A140" s="35" t="s">
        <v>56</v>
      </c>
      <c r="E140" s="39" t="s">
        <v>6108</v>
      </c>
    </row>
    <row r="141" spans="1:5" ht="12.75">
      <c r="A141" s="35" t="s">
        <v>57</v>
      </c>
      <c r="E141" s="40" t="s">
        <v>5</v>
      </c>
    </row>
    <row r="142" spans="1:5" ht="12.75">
      <c r="A142" t="s">
        <v>58</v>
      </c>
      <c r="E142" s="39" t="s">
        <v>5</v>
      </c>
    </row>
    <row r="143" spans="1:16" ht="12.75">
      <c r="A143" t="s">
        <v>50</v>
      </c>
      <c s="34" t="s">
        <v>181</v>
      </c>
      <c s="34" t="s">
        <v>6163</v>
      </c>
      <c s="35" t="s">
        <v>5</v>
      </c>
      <c s="6" t="s">
        <v>6164</v>
      </c>
      <c s="36" t="s">
        <v>79</v>
      </c>
      <c s="37">
        <v>18</v>
      </c>
      <c s="36">
        <v>0</v>
      </c>
      <c s="36">
        <f>ROUND(G143*H143,6)</f>
      </c>
      <c r="L143" s="38">
        <v>0</v>
      </c>
      <c s="32">
        <f>ROUND(ROUND(L143,2)*ROUND(G143,3),2)</f>
      </c>
      <c s="36" t="s">
        <v>6107</v>
      </c>
      <c>
        <f>(M143*21)/100</f>
      </c>
      <c t="s">
        <v>28</v>
      </c>
    </row>
    <row r="144" spans="1:5" ht="25.5">
      <c r="A144" s="35" t="s">
        <v>56</v>
      </c>
      <c r="E144" s="39" t="s">
        <v>6108</v>
      </c>
    </row>
    <row r="145" spans="1:5" ht="12.75">
      <c r="A145" s="35" t="s">
        <v>57</v>
      </c>
      <c r="E145" s="40" t="s">
        <v>5</v>
      </c>
    </row>
    <row r="146" spans="1:5" ht="12.75">
      <c r="A146" t="s">
        <v>58</v>
      </c>
      <c r="E146" s="39" t="s">
        <v>5</v>
      </c>
    </row>
    <row r="147" spans="1:16" ht="12.75">
      <c r="A147" t="s">
        <v>50</v>
      </c>
      <c s="34" t="s">
        <v>185</v>
      </c>
      <c s="34" t="s">
        <v>6165</v>
      </c>
      <c s="35" t="s">
        <v>5</v>
      </c>
      <c s="6" t="s">
        <v>6166</v>
      </c>
      <c s="36" t="s">
        <v>79</v>
      </c>
      <c s="37">
        <v>120</v>
      </c>
      <c s="36">
        <v>0</v>
      </c>
      <c s="36">
        <f>ROUND(G147*H147,6)</f>
      </c>
      <c r="L147" s="38">
        <v>0</v>
      </c>
      <c s="32">
        <f>ROUND(ROUND(L147,2)*ROUND(G147,3),2)</f>
      </c>
      <c s="36" t="s">
        <v>6107</v>
      </c>
      <c>
        <f>(M147*21)/100</f>
      </c>
      <c t="s">
        <v>28</v>
      </c>
    </row>
    <row r="148" spans="1:5" ht="25.5">
      <c r="A148" s="35" t="s">
        <v>56</v>
      </c>
      <c r="E148" s="39" t="s">
        <v>6108</v>
      </c>
    </row>
    <row r="149" spans="1:5" ht="12.75">
      <c r="A149" s="35" t="s">
        <v>57</v>
      </c>
      <c r="E149" s="40" t="s">
        <v>5</v>
      </c>
    </row>
    <row r="150" spans="1:5" ht="12.75">
      <c r="A150" t="s">
        <v>58</v>
      </c>
      <c r="E150" s="39" t="s">
        <v>5</v>
      </c>
    </row>
    <row r="151" spans="1:16" ht="12.75">
      <c r="A151" t="s">
        <v>50</v>
      </c>
      <c s="34" t="s">
        <v>682</v>
      </c>
      <c s="34" t="s">
        <v>6167</v>
      </c>
      <c s="35" t="s">
        <v>5</v>
      </c>
      <c s="6" t="s">
        <v>6168</v>
      </c>
      <c s="36" t="s">
        <v>3801</v>
      </c>
      <c s="37">
        <v>16</v>
      </c>
      <c s="36">
        <v>0</v>
      </c>
      <c s="36">
        <f>ROUND(G151*H151,6)</f>
      </c>
      <c r="L151" s="38">
        <v>0</v>
      </c>
      <c s="32">
        <f>ROUND(ROUND(L151,2)*ROUND(G151,3),2)</f>
      </c>
      <c s="36" t="s">
        <v>6107</v>
      </c>
      <c>
        <f>(M151*21)/100</f>
      </c>
      <c t="s">
        <v>28</v>
      </c>
    </row>
    <row r="152" spans="1:5" ht="25.5">
      <c r="A152" s="35" t="s">
        <v>56</v>
      </c>
      <c r="E152" s="39" t="s">
        <v>6108</v>
      </c>
    </row>
    <row r="153" spans="1:5" ht="12.75">
      <c r="A153" s="35" t="s">
        <v>57</v>
      </c>
      <c r="E153" s="40" t="s">
        <v>5</v>
      </c>
    </row>
    <row r="154" spans="1:5" ht="12.75">
      <c r="A154" t="s">
        <v>58</v>
      </c>
      <c r="E154" s="39" t="s">
        <v>5</v>
      </c>
    </row>
    <row r="155" spans="1:16" ht="12.75">
      <c r="A155" t="s">
        <v>50</v>
      </c>
      <c s="34" t="s">
        <v>686</v>
      </c>
      <c s="34" t="s">
        <v>6169</v>
      </c>
      <c s="35" t="s">
        <v>5</v>
      </c>
      <c s="6" t="s">
        <v>6170</v>
      </c>
      <c s="36" t="s">
        <v>3801</v>
      </c>
      <c s="37">
        <v>2</v>
      </c>
      <c s="36">
        <v>0</v>
      </c>
      <c s="36">
        <f>ROUND(G155*H155,6)</f>
      </c>
      <c r="L155" s="38">
        <v>0</v>
      </c>
      <c s="32">
        <f>ROUND(ROUND(L155,2)*ROUND(G155,3),2)</f>
      </c>
      <c s="36" t="s">
        <v>6107</v>
      </c>
      <c>
        <f>(M155*21)/100</f>
      </c>
      <c t="s">
        <v>28</v>
      </c>
    </row>
    <row r="156" spans="1:5" ht="25.5">
      <c r="A156" s="35" t="s">
        <v>56</v>
      </c>
      <c r="E156" s="39" t="s">
        <v>6108</v>
      </c>
    </row>
    <row r="157" spans="1:5" ht="12.75">
      <c r="A157" s="35" t="s">
        <v>57</v>
      </c>
      <c r="E157" s="40" t="s">
        <v>5</v>
      </c>
    </row>
    <row r="158" spans="1:5" ht="12.75">
      <c r="A158" t="s">
        <v>58</v>
      </c>
      <c r="E158" s="39" t="s">
        <v>5</v>
      </c>
    </row>
    <row r="159" spans="1:16" ht="25.5">
      <c r="A159" t="s">
        <v>50</v>
      </c>
      <c s="34" t="s">
        <v>189</v>
      </c>
      <c s="34" t="s">
        <v>6169</v>
      </c>
      <c s="35" t="s">
        <v>51</v>
      </c>
      <c s="6" t="s">
        <v>6171</v>
      </c>
      <c s="36" t="s">
        <v>3801</v>
      </c>
      <c s="37">
        <v>4</v>
      </c>
      <c s="36">
        <v>0</v>
      </c>
      <c s="36">
        <f>ROUND(G159*H159,6)</f>
      </c>
      <c r="L159" s="38">
        <v>0</v>
      </c>
      <c s="32">
        <f>ROUND(ROUND(L159,2)*ROUND(G159,3),2)</f>
      </c>
      <c s="36" t="s">
        <v>6107</v>
      </c>
      <c>
        <f>(M159*21)/100</f>
      </c>
      <c t="s">
        <v>28</v>
      </c>
    </row>
    <row r="160" spans="1:5" ht="25.5">
      <c r="A160" s="35" t="s">
        <v>56</v>
      </c>
      <c r="E160" s="39" t="s">
        <v>6108</v>
      </c>
    </row>
    <row r="161" spans="1:5" ht="12.75">
      <c r="A161" s="35" t="s">
        <v>57</v>
      </c>
      <c r="E161" s="40" t="s">
        <v>5</v>
      </c>
    </row>
    <row r="162" spans="1:5" ht="12.75">
      <c r="A162" t="s">
        <v>58</v>
      </c>
      <c r="E162" s="39" t="s">
        <v>5</v>
      </c>
    </row>
    <row r="163" spans="1:13" ht="12.75">
      <c r="A163" t="s">
        <v>47</v>
      </c>
      <c r="C163" s="31" t="s">
        <v>2390</v>
      </c>
      <c r="E163" s="33" t="s">
        <v>2391</v>
      </c>
      <c r="J163" s="32">
        <f>0</f>
      </c>
      <c s="32">
        <f>0</f>
      </c>
      <c s="32">
        <f>0+L164+L168+L172+L176+L180+L184+L188+L192+L196+L200</f>
      </c>
      <c s="32">
        <f>0+M164+M168+M172+M176+M180+M184+M188+M192+M196+M200</f>
      </c>
    </row>
    <row r="164" spans="1:16" ht="25.5">
      <c r="A164" t="s">
        <v>50</v>
      </c>
      <c s="34" t="s">
        <v>193</v>
      </c>
      <c s="34" t="s">
        <v>2118</v>
      </c>
      <c s="35" t="s">
        <v>5</v>
      </c>
      <c s="6" t="s">
        <v>2119</v>
      </c>
      <c s="36" t="s">
        <v>79</v>
      </c>
      <c s="37">
        <v>80</v>
      </c>
      <c s="36">
        <v>0</v>
      </c>
      <c s="36">
        <f>ROUND(G164*H164,6)</f>
      </c>
      <c r="L164" s="38">
        <v>0</v>
      </c>
      <c s="32">
        <f>ROUND(ROUND(L164,2)*ROUND(G164,3),2)</f>
      </c>
      <c s="36" t="s">
        <v>6107</v>
      </c>
      <c>
        <f>(M164*21)/100</f>
      </c>
      <c t="s">
        <v>28</v>
      </c>
    </row>
    <row r="165" spans="1:5" ht="25.5">
      <c r="A165" s="35" t="s">
        <v>56</v>
      </c>
      <c r="E165" s="39" t="s">
        <v>6108</v>
      </c>
    </row>
    <row r="166" spans="1:5" ht="12.75">
      <c r="A166" s="35" t="s">
        <v>57</v>
      </c>
      <c r="E166" s="40" t="s">
        <v>5</v>
      </c>
    </row>
    <row r="167" spans="1:5" ht="12.75">
      <c r="A167" t="s">
        <v>58</v>
      </c>
      <c r="E167" s="39" t="s">
        <v>5</v>
      </c>
    </row>
    <row r="168" spans="1:16" ht="12.75">
      <c r="A168" t="s">
        <v>50</v>
      </c>
      <c s="34" t="s">
        <v>197</v>
      </c>
      <c s="34" t="s">
        <v>6172</v>
      </c>
      <c s="35" t="s">
        <v>5</v>
      </c>
      <c s="6" t="s">
        <v>118</v>
      </c>
      <c s="36" t="s">
        <v>79</v>
      </c>
      <c s="37">
        <v>65</v>
      </c>
      <c s="36">
        <v>0</v>
      </c>
      <c s="36">
        <f>ROUND(G168*H168,6)</f>
      </c>
      <c r="L168" s="38">
        <v>0</v>
      </c>
      <c s="32">
        <f>ROUND(ROUND(L168,2)*ROUND(G168,3),2)</f>
      </c>
      <c s="36" t="s">
        <v>6107</v>
      </c>
      <c>
        <f>(M168*21)/100</f>
      </c>
      <c t="s">
        <v>28</v>
      </c>
    </row>
    <row r="169" spans="1:5" ht="38.25">
      <c r="A169" s="35" t="s">
        <v>56</v>
      </c>
      <c r="E169" s="39" t="s">
        <v>6173</v>
      </c>
    </row>
    <row r="170" spans="1:5" ht="12.75">
      <c r="A170" s="35" t="s">
        <v>57</v>
      </c>
      <c r="E170" s="40" t="s">
        <v>5</v>
      </c>
    </row>
    <row r="171" spans="1:5" ht="12.75">
      <c r="A171" t="s">
        <v>58</v>
      </c>
      <c r="E171" s="39" t="s">
        <v>5</v>
      </c>
    </row>
    <row r="172" spans="1:16" ht="12.75">
      <c r="A172" t="s">
        <v>50</v>
      </c>
      <c s="34" t="s">
        <v>201</v>
      </c>
      <c s="34" t="s">
        <v>6174</v>
      </c>
      <c s="35" t="s">
        <v>5</v>
      </c>
      <c s="6" t="s">
        <v>118</v>
      </c>
      <c s="36" t="s">
        <v>79</v>
      </c>
      <c s="37">
        <v>830</v>
      </c>
      <c s="36">
        <v>0</v>
      </c>
      <c s="36">
        <f>ROUND(G172*H172,6)</f>
      </c>
      <c r="L172" s="38">
        <v>0</v>
      </c>
      <c s="32">
        <f>ROUND(ROUND(L172,2)*ROUND(G172,3),2)</f>
      </c>
      <c s="36" t="s">
        <v>6107</v>
      </c>
      <c>
        <f>(M172*21)/100</f>
      </c>
      <c t="s">
        <v>28</v>
      </c>
    </row>
    <row r="173" spans="1:5" ht="38.25">
      <c r="A173" s="35" t="s">
        <v>56</v>
      </c>
      <c r="E173" s="39" t="s">
        <v>6175</v>
      </c>
    </row>
    <row r="174" spans="1:5" ht="12.75">
      <c r="A174" s="35" t="s">
        <v>57</v>
      </c>
      <c r="E174" s="40" t="s">
        <v>5</v>
      </c>
    </row>
    <row r="175" spans="1:5" ht="12.75">
      <c r="A175" t="s">
        <v>58</v>
      </c>
      <c r="E175" s="39" t="s">
        <v>5</v>
      </c>
    </row>
    <row r="176" spans="1:16" ht="12.75">
      <c r="A176" t="s">
        <v>50</v>
      </c>
      <c s="34" t="s">
        <v>205</v>
      </c>
      <c s="34" t="s">
        <v>6176</v>
      </c>
      <c s="35" t="s">
        <v>5</v>
      </c>
      <c s="6" t="s">
        <v>118</v>
      </c>
      <c s="36" t="s">
        <v>79</v>
      </c>
      <c s="37">
        <v>790</v>
      </c>
      <c s="36">
        <v>0</v>
      </c>
      <c s="36">
        <f>ROUND(G176*H176,6)</f>
      </c>
      <c r="L176" s="38">
        <v>0</v>
      </c>
      <c s="32">
        <f>ROUND(ROUND(L176,2)*ROUND(G176,3),2)</f>
      </c>
      <c s="36" t="s">
        <v>6107</v>
      </c>
      <c>
        <f>(M176*21)/100</f>
      </c>
      <c t="s">
        <v>28</v>
      </c>
    </row>
    <row r="177" spans="1:5" ht="38.25">
      <c r="A177" s="35" t="s">
        <v>56</v>
      </c>
      <c r="E177" s="39" t="s">
        <v>6177</v>
      </c>
    </row>
    <row r="178" spans="1:5" ht="12.75">
      <c r="A178" s="35" t="s">
        <v>57</v>
      </c>
      <c r="E178" s="40" t="s">
        <v>5</v>
      </c>
    </row>
    <row r="179" spans="1:5" ht="12.75">
      <c r="A179" t="s">
        <v>58</v>
      </c>
      <c r="E179" s="39" t="s">
        <v>5</v>
      </c>
    </row>
    <row r="180" spans="1:16" ht="12.75">
      <c r="A180" t="s">
        <v>50</v>
      </c>
      <c s="34" t="s">
        <v>209</v>
      </c>
      <c s="34" t="s">
        <v>6178</v>
      </c>
      <c s="35" t="s">
        <v>5</v>
      </c>
      <c s="6" t="s">
        <v>121</v>
      </c>
      <c s="36" t="s">
        <v>79</v>
      </c>
      <c s="37">
        <v>60</v>
      </c>
      <c s="36">
        <v>0</v>
      </c>
      <c s="36">
        <f>ROUND(G180*H180,6)</f>
      </c>
      <c r="L180" s="38">
        <v>0</v>
      </c>
      <c s="32">
        <f>ROUND(ROUND(L180,2)*ROUND(G180,3),2)</f>
      </c>
      <c s="36" t="s">
        <v>6107</v>
      </c>
      <c>
        <f>(M180*21)/100</f>
      </c>
      <c t="s">
        <v>28</v>
      </c>
    </row>
    <row r="181" spans="1:5" ht="38.25">
      <c r="A181" s="35" t="s">
        <v>56</v>
      </c>
      <c r="E181" s="39" t="s">
        <v>6179</v>
      </c>
    </row>
    <row r="182" spans="1:5" ht="12.75">
      <c r="A182" s="35" t="s">
        <v>57</v>
      </c>
      <c r="E182" s="40" t="s">
        <v>5</v>
      </c>
    </row>
    <row r="183" spans="1:5" ht="12.75">
      <c r="A183" t="s">
        <v>58</v>
      </c>
      <c r="E183" s="39" t="s">
        <v>5</v>
      </c>
    </row>
    <row r="184" spans="1:16" ht="12.75">
      <c r="A184" t="s">
        <v>50</v>
      </c>
      <c s="34" t="s">
        <v>213</v>
      </c>
      <c s="34" t="s">
        <v>6180</v>
      </c>
      <c s="35" t="s">
        <v>5</v>
      </c>
      <c s="6" t="s">
        <v>121</v>
      </c>
      <c s="36" t="s">
        <v>79</v>
      </c>
      <c s="37">
        <v>80</v>
      </c>
      <c s="36">
        <v>0</v>
      </c>
      <c s="36">
        <f>ROUND(G184*H184,6)</f>
      </c>
      <c r="L184" s="38">
        <v>0</v>
      </c>
      <c s="32">
        <f>ROUND(ROUND(L184,2)*ROUND(G184,3),2)</f>
      </c>
      <c s="36" t="s">
        <v>6107</v>
      </c>
      <c>
        <f>(M184*21)/100</f>
      </c>
      <c t="s">
        <v>28</v>
      </c>
    </row>
    <row r="185" spans="1:5" ht="38.25">
      <c r="A185" s="35" t="s">
        <v>56</v>
      </c>
      <c r="E185" s="39" t="s">
        <v>6181</v>
      </c>
    </row>
    <row r="186" spans="1:5" ht="12.75">
      <c r="A186" s="35" t="s">
        <v>57</v>
      </c>
      <c r="E186" s="40" t="s">
        <v>5</v>
      </c>
    </row>
    <row r="187" spans="1:5" ht="12.75">
      <c r="A187" t="s">
        <v>58</v>
      </c>
      <c r="E187" s="39" t="s">
        <v>5</v>
      </c>
    </row>
    <row r="188" spans="1:16" ht="12.75">
      <c r="A188" t="s">
        <v>50</v>
      </c>
      <c s="34" t="s">
        <v>218</v>
      </c>
      <c s="34" t="s">
        <v>6182</v>
      </c>
      <c s="35" t="s">
        <v>5</v>
      </c>
      <c s="6" t="s">
        <v>6183</v>
      </c>
      <c s="36" t="s">
        <v>79</v>
      </c>
      <c s="37">
        <v>18</v>
      </c>
      <c s="36">
        <v>0</v>
      </c>
      <c s="36">
        <f>ROUND(G188*H188,6)</f>
      </c>
      <c r="L188" s="38">
        <v>0</v>
      </c>
      <c s="32">
        <f>ROUND(ROUND(L188,2)*ROUND(G188,3),2)</f>
      </c>
      <c s="36" t="s">
        <v>6107</v>
      </c>
      <c>
        <f>(M188*21)/100</f>
      </c>
      <c t="s">
        <v>28</v>
      </c>
    </row>
    <row r="189" spans="1:5" ht="38.25">
      <c r="A189" s="35" t="s">
        <v>56</v>
      </c>
      <c r="E189" s="39" t="s">
        <v>6177</v>
      </c>
    </row>
    <row r="190" spans="1:5" ht="12.75">
      <c r="A190" s="35" t="s">
        <v>57</v>
      </c>
      <c r="E190" s="40" t="s">
        <v>5</v>
      </c>
    </row>
    <row r="191" spans="1:5" ht="12.75">
      <c r="A191" t="s">
        <v>58</v>
      </c>
      <c r="E191" s="39" t="s">
        <v>5</v>
      </c>
    </row>
    <row r="192" spans="1:16" ht="12.75">
      <c r="A192" t="s">
        <v>50</v>
      </c>
      <c s="34" t="s">
        <v>222</v>
      </c>
      <c s="34" t="s">
        <v>6184</v>
      </c>
      <c s="35" t="s">
        <v>5</v>
      </c>
      <c s="6" t="s">
        <v>6185</v>
      </c>
      <c s="36" t="s">
        <v>79</v>
      </c>
      <c s="37">
        <v>6</v>
      </c>
      <c s="36">
        <v>0</v>
      </c>
      <c s="36">
        <f>ROUND(G192*H192,6)</f>
      </c>
      <c r="L192" s="38">
        <v>0</v>
      </c>
      <c s="32">
        <f>ROUND(ROUND(L192,2)*ROUND(G192,3),2)</f>
      </c>
      <c s="36" t="s">
        <v>6107</v>
      </c>
      <c>
        <f>(M192*21)/100</f>
      </c>
      <c t="s">
        <v>28</v>
      </c>
    </row>
    <row r="193" spans="1:5" ht="38.25">
      <c r="A193" s="35" t="s">
        <v>56</v>
      </c>
      <c r="E193" s="39" t="s">
        <v>6179</v>
      </c>
    </row>
    <row r="194" spans="1:5" ht="12.75">
      <c r="A194" s="35" t="s">
        <v>57</v>
      </c>
      <c r="E194" s="40" t="s">
        <v>5</v>
      </c>
    </row>
    <row r="195" spans="1:5" ht="12.75">
      <c r="A195" t="s">
        <v>58</v>
      </c>
      <c r="E195" s="39" t="s">
        <v>5</v>
      </c>
    </row>
    <row r="196" spans="1:16" ht="12.75">
      <c r="A196" t="s">
        <v>50</v>
      </c>
      <c s="34" t="s">
        <v>226</v>
      </c>
      <c s="34" t="s">
        <v>6186</v>
      </c>
      <c s="35" t="s">
        <v>5</v>
      </c>
      <c s="6" t="s">
        <v>6185</v>
      </c>
      <c s="36" t="s">
        <v>79</v>
      </c>
      <c s="37">
        <v>9</v>
      </c>
      <c s="36">
        <v>0</v>
      </c>
      <c s="36">
        <f>ROUND(G196*H196,6)</f>
      </c>
      <c r="L196" s="38">
        <v>0</v>
      </c>
      <c s="32">
        <f>ROUND(ROUND(L196,2)*ROUND(G196,3),2)</f>
      </c>
      <c s="36" t="s">
        <v>6107</v>
      </c>
      <c>
        <f>(M196*21)/100</f>
      </c>
      <c t="s">
        <v>28</v>
      </c>
    </row>
    <row r="197" spans="1:5" ht="38.25">
      <c r="A197" s="35" t="s">
        <v>56</v>
      </c>
      <c r="E197" s="39" t="s">
        <v>6181</v>
      </c>
    </row>
    <row r="198" spans="1:5" ht="12.75">
      <c r="A198" s="35" t="s">
        <v>57</v>
      </c>
      <c r="E198" s="40" t="s">
        <v>5</v>
      </c>
    </row>
    <row r="199" spans="1:5" ht="12.75">
      <c r="A199" t="s">
        <v>58</v>
      </c>
      <c r="E199" s="39" t="s">
        <v>5</v>
      </c>
    </row>
    <row r="200" spans="1:16" ht="12.75">
      <c r="A200" t="s">
        <v>50</v>
      </c>
      <c s="34" t="s">
        <v>230</v>
      </c>
      <c s="34" t="s">
        <v>2400</v>
      </c>
      <c s="35" t="s">
        <v>5</v>
      </c>
      <c s="6" t="s">
        <v>2401</v>
      </c>
      <c s="36" t="s">
        <v>79</v>
      </c>
      <c s="37">
        <v>30</v>
      </c>
      <c s="36">
        <v>0</v>
      </c>
      <c s="36">
        <f>ROUND(G200*H200,6)</f>
      </c>
      <c r="L200" s="38">
        <v>0</v>
      </c>
      <c s="32">
        <f>ROUND(ROUND(L200,2)*ROUND(G200,3),2)</f>
      </c>
      <c s="36" t="s">
        <v>6107</v>
      </c>
      <c>
        <f>(M200*21)/100</f>
      </c>
      <c t="s">
        <v>28</v>
      </c>
    </row>
    <row r="201" spans="1:5" ht="38.25">
      <c r="A201" s="35" t="s">
        <v>56</v>
      </c>
      <c r="E201" s="39" t="s">
        <v>6187</v>
      </c>
    </row>
    <row r="202" spans="1:5" ht="12.75">
      <c r="A202" s="35" t="s">
        <v>57</v>
      </c>
      <c r="E202" s="40" t="s">
        <v>5</v>
      </c>
    </row>
    <row r="203" spans="1:5" ht="12.75">
      <c r="A203" t="s">
        <v>58</v>
      </c>
      <c r="E203" s="39" t="s">
        <v>5</v>
      </c>
    </row>
    <row r="204" spans="1:13" ht="12.75">
      <c r="A204" t="s">
        <v>47</v>
      </c>
      <c r="C204" s="31" t="s">
        <v>2145</v>
      </c>
      <c r="E204" s="33" t="s">
        <v>2146</v>
      </c>
      <c r="J204" s="32">
        <f>0</f>
      </c>
      <c s="32">
        <f>0</f>
      </c>
      <c s="32">
        <f>0+L205+L209+L213+L217</f>
      </c>
      <c s="32">
        <f>0+M205+M209+M213+M217</f>
      </c>
    </row>
    <row r="205" spans="1:16" ht="12.75">
      <c r="A205" t="s">
        <v>50</v>
      </c>
      <c s="34" t="s">
        <v>234</v>
      </c>
      <c s="34" t="s">
        <v>6188</v>
      </c>
      <c s="35" t="s">
        <v>5</v>
      </c>
      <c s="6" t="s">
        <v>6189</v>
      </c>
      <c s="36" t="s">
        <v>3801</v>
      </c>
      <c s="37">
        <v>1</v>
      </c>
      <c s="36">
        <v>0</v>
      </c>
      <c s="36">
        <f>ROUND(G205*H205,6)</f>
      </c>
      <c r="L205" s="38">
        <v>0</v>
      </c>
      <c s="32">
        <f>ROUND(ROUND(L205,2)*ROUND(G205,3),2)</f>
      </c>
      <c s="36" t="s">
        <v>6107</v>
      </c>
      <c>
        <f>(M205*21)/100</f>
      </c>
      <c t="s">
        <v>28</v>
      </c>
    </row>
    <row r="206" spans="1:5" ht="25.5">
      <c r="A206" s="35" t="s">
        <v>56</v>
      </c>
      <c r="E206" s="39" t="s">
        <v>6108</v>
      </c>
    </row>
    <row r="207" spans="1:5" ht="12.75">
      <c r="A207" s="35" t="s">
        <v>57</v>
      </c>
      <c r="E207" s="40" t="s">
        <v>5</v>
      </c>
    </row>
    <row r="208" spans="1:5" ht="12.75">
      <c r="A208" t="s">
        <v>58</v>
      </c>
      <c r="E208" s="39" t="s">
        <v>5</v>
      </c>
    </row>
    <row r="209" spans="1:16" ht="12.75">
      <c r="A209" t="s">
        <v>50</v>
      </c>
      <c s="34" t="s">
        <v>238</v>
      </c>
      <c s="34" t="s">
        <v>6188</v>
      </c>
      <c s="35" t="s">
        <v>51</v>
      </c>
      <c s="6" t="s">
        <v>6190</v>
      </c>
      <c s="36" t="s">
        <v>3801</v>
      </c>
      <c s="37">
        <v>1</v>
      </c>
      <c s="36">
        <v>0</v>
      </c>
      <c s="36">
        <f>ROUND(G209*H209,6)</f>
      </c>
      <c r="L209" s="38">
        <v>0</v>
      </c>
      <c s="32">
        <f>ROUND(ROUND(L209,2)*ROUND(G209,3),2)</f>
      </c>
      <c s="36" t="s">
        <v>6107</v>
      </c>
      <c>
        <f>(M209*21)/100</f>
      </c>
      <c t="s">
        <v>28</v>
      </c>
    </row>
    <row r="210" spans="1:5" ht="25.5">
      <c r="A210" s="35" t="s">
        <v>56</v>
      </c>
      <c r="E210" s="39" t="s">
        <v>6108</v>
      </c>
    </row>
    <row r="211" spans="1:5" ht="12.75">
      <c r="A211" s="35" t="s">
        <v>57</v>
      </c>
      <c r="E211" s="40" t="s">
        <v>5</v>
      </c>
    </row>
    <row r="212" spans="1:5" ht="12.75">
      <c r="A212" t="s">
        <v>58</v>
      </c>
      <c r="E212" s="39" t="s">
        <v>5</v>
      </c>
    </row>
    <row r="213" spans="1:16" ht="12.75">
      <c r="A213" t="s">
        <v>50</v>
      </c>
      <c s="34" t="s">
        <v>721</v>
      </c>
      <c s="34" t="s">
        <v>6191</v>
      </c>
      <c s="35" t="s">
        <v>5</v>
      </c>
      <c s="6" t="s">
        <v>6192</v>
      </c>
      <c s="36" t="s">
        <v>3801</v>
      </c>
      <c s="37">
        <v>11</v>
      </c>
      <c s="36">
        <v>0</v>
      </c>
      <c s="36">
        <f>ROUND(G213*H213,6)</f>
      </c>
      <c r="L213" s="38">
        <v>0</v>
      </c>
      <c s="32">
        <f>ROUND(ROUND(L213,2)*ROUND(G213,3),2)</f>
      </c>
      <c s="36" t="s">
        <v>6107</v>
      </c>
      <c>
        <f>(M213*21)/100</f>
      </c>
      <c t="s">
        <v>28</v>
      </c>
    </row>
    <row r="214" spans="1:5" ht="25.5">
      <c r="A214" s="35" t="s">
        <v>56</v>
      </c>
      <c r="E214" s="39" t="s">
        <v>6108</v>
      </c>
    </row>
    <row r="215" spans="1:5" ht="12.75">
      <c r="A215" s="35" t="s">
        <v>57</v>
      </c>
      <c r="E215" s="40" t="s">
        <v>5</v>
      </c>
    </row>
    <row r="216" spans="1:5" ht="12.75">
      <c r="A216" t="s">
        <v>58</v>
      </c>
      <c r="E216" s="39" t="s">
        <v>5</v>
      </c>
    </row>
    <row r="217" spans="1:16" ht="25.5">
      <c r="A217" t="s">
        <v>50</v>
      </c>
      <c s="34" t="s">
        <v>242</v>
      </c>
      <c s="34" t="s">
        <v>6193</v>
      </c>
      <c s="35" t="s">
        <v>5</v>
      </c>
      <c s="6" t="s">
        <v>6194</v>
      </c>
      <c s="36" t="s">
        <v>3801</v>
      </c>
      <c s="37">
        <v>11</v>
      </c>
      <c s="36">
        <v>0</v>
      </c>
      <c s="36">
        <f>ROUND(G217*H217,6)</f>
      </c>
      <c r="L217" s="38">
        <v>0</v>
      </c>
      <c s="32">
        <f>ROUND(ROUND(L217,2)*ROUND(G217,3),2)</f>
      </c>
      <c s="36" t="s">
        <v>6107</v>
      </c>
      <c>
        <f>(M217*21)/100</f>
      </c>
      <c t="s">
        <v>28</v>
      </c>
    </row>
    <row r="218" spans="1:5" ht="25.5">
      <c r="A218" s="35" t="s">
        <v>56</v>
      </c>
      <c r="E218" s="39" t="s">
        <v>6108</v>
      </c>
    </row>
    <row r="219" spans="1:5" ht="12.75">
      <c r="A219" s="35" t="s">
        <v>57</v>
      </c>
      <c r="E219" s="40" t="s">
        <v>5</v>
      </c>
    </row>
    <row r="220" spans="1:5" ht="12.75">
      <c r="A220" t="s">
        <v>58</v>
      </c>
      <c r="E220" s="39" t="s">
        <v>5</v>
      </c>
    </row>
    <row r="221" spans="1:13" ht="12.75">
      <c r="A221" t="s">
        <v>47</v>
      </c>
      <c r="C221" s="31" t="s">
        <v>2284</v>
      </c>
      <c r="E221" s="33" t="s">
        <v>2285</v>
      </c>
      <c r="J221" s="32">
        <f>0</f>
      </c>
      <c s="32">
        <f>0</f>
      </c>
      <c s="32">
        <f>0+L222+L226+L230+L234+L238+L242</f>
      </c>
      <c s="32">
        <f>0+M222+M226+M230+M234+M238+M242</f>
      </c>
    </row>
    <row r="222" spans="1:16" ht="12.75">
      <c r="A222" t="s">
        <v>50</v>
      </c>
      <c s="34" t="s">
        <v>246</v>
      </c>
      <c s="34" t="s">
        <v>2560</v>
      </c>
      <c s="35" t="s">
        <v>5</v>
      </c>
      <c s="6" t="s">
        <v>2561</v>
      </c>
      <c s="36" t="s">
        <v>3801</v>
      </c>
      <c s="37">
        <v>2</v>
      </c>
      <c s="36">
        <v>0</v>
      </c>
      <c s="36">
        <f>ROUND(G222*H222,6)</f>
      </c>
      <c r="L222" s="38">
        <v>0</v>
      </c>
      <c s="32">
        <f>ROUND(ROUND(L222,2)*ROUND(G222,3),2)</f>
      </c>
      <c s="36" t="s">
        <v>6107</v>
      </c>
      <c>
        <f>(M222*21)/100</f>
      </c>
      <c t="s">
        <v>28</v>
      </c>
    </row>
    <row r="223" spans="1:5" ht="25.5">
      <c r="A223" s="35" t="s">
        <v>56</v>
      </c>
      <c r="E223" s="39" t="s">
        <v>6108</v>
      </c>
    </row>
    <row r="224" spans="1:5" ht="12.75">
      <c r="A224" s="35" t="s">
        <v>57</v>
      </c>
      <c r="E224" s="40" t="s">
        <v>5</v>
      </c>
    </row>
    <row r="225" spans="1:5" ht="12.75">
      <c r="A225" t="s">
        <v>58</v>
      </c>
      <c r="E225" s="39" t="s">
        <v>5</v>
      </c>
    </row>
    <row r="226" spans="1:16" ht="25.5">
      <c r="A226" t="s">
        <v>50</v>
      </c>
      <c s="34" t="s">
        <v>250</v>
      </c>
      <c s="34" t="s">
        <v>6195</v>
      </c>
      <c s="35" t="s">
        <v>5</v>
      </c>
      <c s="6" t="s">
        <v>2287</v>
      </c>
      <c s="36" t="s">
        <v>3801</v>
      </c>
      <c s="37">
        <v>1</v>
      </c>
      <c s="36">
        <v>0</v>
      </c>
      <c s="36">
        <f>ROUND(G226*H226,6)</f>
      </c>
      <c r="L226" s="38">
        <v>0</v>
      </c>
      <c s="32">
        <f>ROUND(ROUND(L226,2)*ROUND(G226,3),2)</f>
      </c>
      <c s="36" t="s">
        <v>6107</v>
      </c>
      <c>
        <f>(M226*21)/100</f>
      </c>
      <c t="s">
        <v>28</v>
      </c>
    </row>
    <row r="227" spans="1:5" ht="25.5">
      <c r="A227" s="35" t="s">
        <v>56</v>
      </c>
      <c r="E227" s="39" t="s">
        <v>6108</v>
      </c>
    </row>
    <row r="228" spans="1:5" ht="12.75">
      <c r="A228" s="35" t="s">
        <v>57</v>
      </c>
      <c r="E228" s="40" t="s">
        <v>5</v>
      </c>
    </row>
    <row r="229" spans="1:5" ht="12.75">
      <c r="A229" t="s">
        <v>58</v>
      </c>
      <c r="E229" s="39" t="s">
        <v>5</v>
      </c>
    </row>
    <row r="230" spans="1:16" ht="25.5">
      <c r="A230" t="s">
        <v>50</v>
      </c>
      <c s="34" t="s">
        <v>254</v>
      </c>
      <c s="34" t="s">
        <v>2294</v>
      </c>
      <c s="35" t="s">
        <v>5</v>
      </c>
      <c s="6" t="s">
        <v>2295</v>
      </c>
      <c s="36" t="s">
        <v>3801</v>
      </c>
      <c s="37">
        <v>1</v>
      </c>
      <c s="36">
        <v>0</v>
      </c>
      <c s="36">
        <f>ROUND(G230*H230,6)</f>
      </c>
      <c r="L230" s="38">
        <v>0</v>
      </c>
      <c s="32">
        <f>ROUND(ROUND(L230,2)*ROUND(G230,3),2)</f>
      </c>
      <c s="36" t="s">
        <v>6107</v>
      </c>
      <c>
        <f>(M230*21)/100</f>
      </c>
      <c t="s">
        <v>28</v>
      </c>
    </row>
    <row r="231" spans="1:5" ht="25.5">
      <c r="A231" s="35" t="s">
        <v>56</v>
      </c>
      <c r="E231" s="39" t="s">
        <v>6108</v>
      </c>
    </row>
    <row r="232" spans="1:5" ht="12.75">
      <c r="A232" s="35" t="s">
        <v>57</v>
      </c>
      <c r="E232" s="40" t="s">
        <v>5</v>
      </c>
    </row>
    <row r="233" spans="1:5" ht="12.75">
      <c r="A233" t="s">
        <v>58</v>
      </c>
      <c r="E233" s="39" t="s">
        <v>5</v>
      </c>
    </row>
    <row r="234" spans="1:16" ht="12.75">
      <c r="A234" t="s">
        <v>50</v>
      </c>
      <c s="34" t="s">
        <v>258</v>
      </c>
      <c s="34" t="s">
        <v>2298</v>
      </c>
      <c s="35" t="s">
        <v>5</v>
      </c>
      <c s="6" t="s">
        <v>2299</v>
      </c>
      <c s="36" t="s">
        <v>54</v>
      </c>
      <c s="37">
        <v>36</v>
      </c>
      <c s="36">
        <v>0</v>
      </c>
      <c s="36">
        <f>ROUND(G234*H234,6)</f>
      </c>
      <c r="L234" s="38">
        <v>0</v>
      </c>
      <c s="32">
        <f>ROUND(ROUND(L234,2)*ROUND(G234,3),2)</f>
      </c>
      <c s="36" t="s">
        <v>6107</v>
      </c>
      <c>
        <f>(M234*21)/100</f>
      </c>
      <c t="s">
        <v>28</v>
      </c>
    </row>
    <row r="235" spans="1:5" ht="25.5">
      <c r="A235" s="35" t="s">
        <v>56</v>
      </c>
      <c r="E235" s="39" t="s">
        <v>6108</v>
      </c>
    </row>
    <row r="236" spans="1:5" ht="12.75">
      <c r="A236" s="35" t="s">
        <v>57</v>
      </c>
      <c r="E236" s="40" t="s">
        <v>5</v>
      </c>
    </row>
    <row r="237" spans="1:5" ht="12.75">
      <c r="A237" t="s">
        <v>58</v>
      </c>
      <c r="E237" s="39" t="s">
        <v>5</v>
      </c>
    </row>
    <row r="238" spans="1:16" ht="12.75">
      <c r="A238" t="s">
        <v>50</v>
      </c>
      <c s="34" t="s">
        <v>262</v>
      </c>
      <c s="34" t="s">
        <v>968</v>
      </c>
      <c s="35" t="s">
        <v>5</v>
      </c>
      <c s="6" t="s">
        <v>969</v>
      </c>
      <c s="36" t="s">
        <v>54</v>
      </c>
      <c s="37">
        <v>12</v>
      </c>
      <c s="36">
        <v>0</v>
      </c>
      <c s="36">
        <f>ROUND(G238*H238,6)</f>
      </c>
      <c r="L238" s="38">
        <v>0</v>
      </c>
      <c s="32">
        <f>ROUND(ROUND(L238,2)*ROUND(G238,3),2)</f>
      </c>
      <c s="36" t="s">
        <v>6107</v>
      </c>
      <c>
        <f>(M238*21)/100</f>
      </c>
      <c t="s">
        <v>28</v>
      </c>
    </row>
    <row r="239" spans="1:5" ht="25.5">
      <c r="A239" s="35" t="s">
        <v>56</v>
      </c>
      <c r="E239" s="39" t="s">
        <v>6108</v>
      </c>
    </row>
    <row r="240" spans="1:5" ht="12.75">
      <c r="A240" s="35" t="s">
        <v>57</v>
      </c>
      <c r="E240" s="40" t="s">
        <v>5</v>
      </c>
    </row>
    <row r="241" spans="1:5" ht="12.75">
      <c r="A241" t="s">
        <v>58</v>
      </c>
      <c r="E241" s="39" t="s">
        <v>5</v>
      </c>
    </row>
    <row r="242" spans="1:16" ht="12.75">
      <c r="A242" t="s">
        <v>50</v>
      </c>
      <c s="34" t="s">
        <v>266</v>
      </c>
      <c s="34" t="s">
        <v>972</v>
      </c>
      <c s="35" t="s">
        <v>5</v>
      </c>
      <c s="6" t="s">
        <v>973</v>
      </c>
      <c s="36" t="s">
        <v>54</v>
      </c>
      <c s="37">
        <v>6</v>
      </c>
      <c s="36">
        <v>0</v>
      </c>
      <c s="36">
        <f>ROUND(G242*H242,6)</f>
      </c>
      <c r="L242" s="38">
        <v>0</v>
      </c>
      <c s="32">
        <f>ROUND(ROUND(L242,2)*ROUND(G242,3),2)</f>
      </c>
      <c s="36" t="s">
        <v>6107</v>
      </c>
      <c>
        <f>(M242*21)/100</f>
      </c>
      <c t="s">
        <v>28</v>
      </c>
    </row>
    <row r="243" spans="1:5" ht="25.5">
      <c r="A243" s="35" t="s">
        <v>56</v>
      </c>
      <c r="E243" s="39" t="s">
        <v>6108</v>
      </c>
    </row>
    <row r="244" spans="1:5" ht="12.75">
      <c r="A244" s="35" t="s">
        <v>57</v>
      </c>
      <c r="E244" s="40" t="s">
        <v>5</v>
      </c>
    </row>
    <row r="245" spans="1:5" ht="12.75">
      <c r="A245" t="s">
        <v>58</v>
      </c>
      <c r="E245" s="39" t="s">
        <v>5</v>
      </c>
    </row>
    <row r="246" spans="1:13" ht="12.75">
      <c r="A246" t="s">
        <v>47</v>
      </c>
      <c r="C246" s="31" t="s">
        <v>2467</v>
      </c>
      <c r="E246" s="33" t="s">
        <v>6196</v>
      </c>
      <c r="J246" s="32">
        <f>0</f>
      </c>
      <c s="32">
        <f>0</f>
      </c>
      <c s="32">
        <f>0+L247+L251</f>
      </c>
      <c s="32">
        <f>0+M247+M251</f>
      </c>
    </row>
    <row r="247" spans="1:16" ht="12.75">
      <c r="A247" t="s">
        <v>50</v>
      </c>
      <c s="34" t="s">
        <v>270</v>
      </c>
      <c s="34" t="s">
        <v>6197</v>
      </c>
      <c s="35" t="s">
        <v>5</v>
      </c>
      <c s="6" t="s">
        <v>2570</v>
      </c>
      <c s="36" t="s">
        <v>3801</v>
      </c>
      <c s="37">
        <v>6</v>
      </c>
      <c s="36">
        <v>0</v>
      </c>
      <c s="36">
        <f>ROUND(G247*H247,6)</f>
      </c>
      <c r="L247" s="38">
        <v>0</v>
      </c>
      <c s="32">
        <f>ROUND(ROUND(L247,2)*ROUND(G247,3),2)</f>
      </c>
      <c s="36" t="s">
        <v>6107</v>
      </c>
      <c>
        <f>(M247*21)/100</f>
      </c>
      <c t="s">
        <v>28</v>
      </c>
    </row>
    <row r="248" spans="1:5" ht="25.5">
      <c r="A248" s="35" t="s">
        <v>56</v>
      </c>
      <c r="E248" s="39" t="s">
        <v>6108</v>
      </c>
    </row>
    <row r="249" spans="1:5" ht="12.75">
      <c r="A249" s="35" t="s">
        <v>57</v>
      </c>
      <c r="E249" s="40" t="s">
        <v>5</v>
      </c>
    </row>
    <row r="250" spans="1:5" ht="12.75">
      <c r="A250" t="s">
        <v>58</v>
      </c>
      <c r="E250" s="39" t="s">
        <v>5</v>
      </c>
    </row>
    <row r="251" spans="1:16" ht="12.75">
      <c r="A251" t="s">
        <v>50</v>
      </c>
      <c s="34" t="s">
        <v>274</v>
      </c>
      <c s="34" t="s">
        <v>6198</v>
      </c>
      <c s="35" t="s">
        <v>5</v>
      </c>
      <c s="6" t="s">
        <v>6199</v>
      </c>
      <c s="36" t="s">
        <v>63</v>
      </c>
      <c s="37">
        <v>3</v>
      </c>
      <c s="36">
        <v>0</v>
      </c>
      <c s="36">
        <f>ROUND(G251*H251,6)</f>
      </c>
      <c r="L251" s="38">
        <v>0</v>
      </c>
      <c s="32">
        <f>ROUND(ROUND(L251,2)*ROUND(G251,3),2)</f>
      </c>
      <c s="36" t="s">
        <v>6107</v>
      </c>
      <c>
        <f>(M251*21)/100</f>
      </c>
      <c t="s">
        <v>28</v>
      </c>
    </row>
    <row r="252" spans="1:5" ht="25.5">
      <c r="A252" s="35" t="s">
        <v>56</v>
      </c>
      <c r="E252" s="39" t="s">
        <v>6108</v>
      </c>
    </row>
    <row r="253" spans="1:5" ht="12.75">
      <c r="A253" s="35" t="s">
        <v>57</v>
      </c>
      <c r="E253" s="40" t="s">
        <v>5</v>
      </c>
    </row>
    <row r="254" spans="1:5" ht="12.75">
      <c r="A254" t="s">
        <v>58</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5291</v>
      </c>
      <c s="41">
        <f>Rekapitulace!C87</f>
      </c>
      <c s="20" t="s">
        <v>0</v>
      </c>
      <c t="s">
        <v>23</v>
      </c>
      <c t="s">
        <v>28</v>
      </c>
    </row>
    <row r="4" spans="1:16" ht="32" customHeight="1">
      <c r="A4" s="24" t="s">
        <v>20</v>
      </c>
      <c s="25" t="s">
        <v>29</v>
      </c>
      <c s="27" t="s">
        <v>5291</v>
      </c>
      <c r="E4" s="26" t="s">
        <v>5292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6202</v>
      </c>
      <c r="E8" s="30" t="s">
        <v>6201</v>
      </c>
      <c r="J8" s="29">
        <f>0+J9</f>
      </c>
      <c s="29">
        <f>0+K9</f>
      </c>
      <c s="29">
        <f>0+L9</f>
      </c>
      <c s="29">
        <f>0+M9</f>
      </c>
    </row>
    <row r="9" spans="1:13" ht="12.75">
      <c r="A9" t="s">
        <v>47</v>
      </c>
      <c r="C9" s="31" t="s">
        <v>70</v>
      </c>
      <c r="E9" s="33" t="s">
        <v>71</v>
      </c>
      <c r="J9" s="32">
        <f>0</f>
      </c>
      <c s="32">
        <f>0</f>
      </c>
      <c s="32">
        <f>0+L10+L14+L18+L22+L26+L30+L34+L38+L42</f>
      </c>
      <c s="32">
        <f>0+M10+M14+M18+M22+M26+M30+M34+M38+M42</f>
      </c>
    </row>
    <row r="10" spans="1:16" ht="12.75">
      <c r="A10" t="s">
        <v>50</v>
      </c>
      <c s="34" t="s">
        <v>51</v>
      </c>
      <c s="34" t="s">
        <v>6203</v>
      </c>
      <c s="35" t="s">
        <v>5</v>
      </c>
      <c s="6" t="s">
        <v>6204</v>
      </c>
      <c s="36" t="s">
        <v>79</v>
      </c>
      <c s="37">
        <v>7</v>
      </c>
      <c s="36">
        <v>0</v>
      </c>
      <c s="36">
        <f>ROUND(G10*H10,6)</f>
      </c>
      <c r="L10" s="38">
        <v>0</v>
      </c>
      <c s="32">
        <f>ROUND(ROUND(L10,2)*ROUND(G10,3),2)</f>
      </c>
      <c s="36" t="s">
        <v>970</v>
      </c>
      <c>
        <f>(M10*21)/100</f>
      </c>
      <c t="s">
        <v>28</v>
      </c>
    </row>
    <row r="11" spans="1:5" ht="12.75">
      <c r="A11" s="35" t="s">
        <v>56</v>
      </c>
      <c r="E11" s="39" t="s">
        <v>5</v>
      </c>
    </row>
    <row r="12" spans="1:5" ht="12.75">
      <c r="A12" s="35" t="s">
        <v>57</v>
      </c>
      <c r="E12" s="40" t="s">
        <v>5</v>
      </c>
    </row>
    <row r="13" spans="1:5" ht="191.25">
      <c r="A13" t="s">
        <v>58</v>
      </c>
      <c r="E13" s="39" t="s">
        <v>6205</v>
      </c>
    </row>
    <row r="14" spans="1:16" ht="12.75">
      <c r="A14" t="s">
        <v>50</v>
      </c>
      <c s="34" t="s">
        <v>28</v>
      </c>
      <c s="34" t="s">
        <v>6206</v>
      </c>
      <c s="35" t="s">
        <v>5</v>
      </c>
      <c s="6" t="s">
        <v>6207</v>
      </c>
      <c s="36" t="s">
        <v>79</v>
      </c>
      <c s="37">
        <v>12</v>
      </c>
      <c s="36">
        <v>0</v>
      </c>
      <c s="36">
        <f>ROUND(G14*H14,6)</f>
      </c>
      <c r="L14" s="38">
        <v>0</v>
      </c>
      <c s="32">
        <f>ROUND(ROUND(L14,2)*ROUND(G14,3),2)</f>
      </c>
      <c s="36" t="s">
        <v>970</v>
      </c>
      <c>
        <f>(M14*21)/100</f>
      </c>
      <c t="s">
        <v>28</v>
      </c>
    </row>
    <row r="15" spans="1:5" ht="12.75">
      <c r="A15" s="35" t="s">
        <v>56</v>
      </c>
      <c r="E15" s="39" t="s">
        <v>5</v>
      </c>
    </row>
    <row r="16" spans="1:5" ht="12.75">
      <c r="A16" s="35" t="s">
        <v>57</v>
      </c>
      <c r="E16" s="40" t="s">
        <v>5</v>
      </c>
    </row>
    <row r="17" spans="1:5" ht="191.25">
      <c r="A17" t="s">
        <v>58</v>
      </c>
      <c r="E17" s="39" t="s">
        <v>6205</v>
      </c>
    </row>
    <row r="18" spans="1:16" ht="12.75">
      <c r="A18" t="s">
        <v>50</v>
      </c>
      <c s="34" t="s">
        <v>26</v>
      </c>
      <c s="34" t="s">
        <v>6208</v>
      </c>
      <c s="35" t="s">
        <v>5</v>
      </c>
      <c s="6" t="s">
        <v>6209</v>
      </c>
      <c s="36" t="s">
        <v>79</v>
      </c>
      <c s="37">
        <v>6</v>
      </c>
      <c s="36">
        <v>0</v>
      </c>
      <c s="36">
        <f>ROUND(G18*H18,6)</f>
      </c>
      <c r="L18" s="38">
        <v>0</v>
      </c>
      <c s="32">
        <f>ROUND(ROUND(L18,2)*ROUND(G18,3),2)</f>
      </c>
      <c s="36" t="s">
        <v>970</v>
      </c>
      <c>
        <f>(M18*21)/100</f>
      </c>
      <c t="s">
        <v>28</v>
      </c>
    </row>
    <row r="19" spans="1:5" ht="12.75">
      <c r="A19" s="35" t="s">
        <v>56</v>
      </c>
      <c r="E19" s="39" t="s">
        <v>5</v>
      </c>
    </row>
    <row r="20" spans="1:5" ht="12.75">
      <c r="A20" s="35" t="s">
        <v>57</v>
      </c>
      <c r="E20" s="40" t="s">
        <v>5</v>
      </c>
    </row>
    <row r="21" spans="1:5" ht="191.25">
      <c r="A21" t="s">
        <v>58</v>
      </c>
      <c r="E21" s="39" t="s">
        <v>6205</v>
      </c>
    </row>
    <row r="22" spans="1:16" ht="12.75">
      <c r="A22" t="s">
        <v>50</v>
      </c>
      <c s="34" t="s">
        <v>65</v>
      </c>
      <c s="34" t="s">
        <v>6210</v>
      </c>
      <c s="35" t="s">
        <v>5</v>
      </c>
      <c s="6" t="s">
        <v>6211</v>
      </c>
      <c s="36" t="s">
        <v>75</v>
      </c>
      <c s="37">
        <v>2</v>
      </c>
      <c s="36">
        <v>0</v>
      </c>
      <c s="36">
        <f>ROUND(G22*H22,6)</f>
      </c>
      <c r="L22" s="38">
        <v>0</v>
      </c>
      <c s="32">
        <f>ROUND(ROUND(L22,2)*ROUND(G22,3),2)</f>
      </c>
      <c s="36" t="s">
        <v>970</v>
      </c>
      <c>
        <f>(M22*21)/100</f>
      </c>
      <c t="s">
        <v>28</v>
      </c>
    </row>
    <row r="23" spans="1:5" ht="12.75">
      <c r="A23" s="35" t="s">
        <v>56</v>
      </c>
      <c r="E23" s="39" t="s">
        <v>5</v>
      </c>
    </row>
    <row r="24" spans="1:5" ht="12.75">
      <c r="A24" s="35" t="s">
        <v>57</v>
      </c>
      <c r="E24" s="40" t="s">
        <v>5</v>
      </c>
    </row>
    <row r="25" spans="1:5" ht="153">
      <c r="A25" t="s">
        <v>58</v>
      </c>
      <c r="E25" s="39" t="s">
        <v>4649</v>
      </c>
    </row>
    <row r="26" spans="1:16" ht="12.75">
      <c r="A26" t="s">
        <v>50</v>
      </c>
      <c s="34" t="s">
        <v>72</v>
      </c>
      <c s="34" t="s">
        <v>4688</v>
      </c>
      <c s="35" t="s">
        <v>5</v>
      </c>
      <c s="6" t="s">
        <v>4689</v>
      </c>
      <c s="36" t="s">
        <v>75</v>
      </c>
      <c s="37">
        <v>1</v>
      </c>
      <c s="36">
        <v>0</v>
      </c>
      <c s="36">
        <f>ROUND(G26*H26,6)</f>
      </c>
      <c r="L26" s="38">
        <v>0</v>
      </c>
      <c s="32">
        <f>ROUND(ROUND(L26,2)*ROUND(G26,3),2)</f>
      </c>
      <c s="36" t="s">
        <v>970</v>
      </c>
      <c>
        <f>(M26*21)/100</f>
      </c>
      <c t="s">
        <v>28</v>
      </c>
    </row>
    <row r="27" spans="1:5" ht="12.75">
      <c r="A27" s="35" t="s">
        <v>56</v>
      </c>
      <c r="E27" s="39" t="s">
        <v>5</v>
      </c>
    </row>
    <row r="28" spans="1:5" ht="12.75">
      <c r="A28" s="35" t="s">
        <v>57</v>
      </c>
      <c r="E28" s="40" t="s">
        <v>5</v>
      </c>
    </row>
    <row r="29" spans="1:5" ht="153">
      <c r="A29" t="s">
        <v>58</v>
      </c>
      <c r="E29" s="39" t="s">
        <v>4649</v>
      </c>
    </row>
    <row r="30" spans="1:16" ht="12.75">
      <c r="A30" t="s">
        <v>50</v>
      </c>
      <c s="34" t="s">
        <v>27</v>
      </c>
      <c s="34" t="s">
        <v>6212</v>
      </c>
      <c s="35" t="s">
        <v>5</v>
      </c>
      <c s="6" t="s">
        <v>6213</v>
      </c>
      <c s="36" t="s">
        <v>79</v>
      </c>
      <c s="37">
        <v>26</v>
      </c>
      <c s="36">
        <v>0</v>
      </c>
      <c s="36">
        <f>ROUND(G30*H30,6)</f>
      </c>
      <c r="L30" s="38">
        <v>0</v>
      </c>
      <c s="32">
        <f>ROUND(ROUND(L30,2)*ROUND(G30,3),2)</f>
      </c>
      <c s="36" t="s">
        <v>970</v>
      </c>
      <c>
        <f>(M30*21)/100</f>
      </c>
      <c t="s">
        <v>28</v>
      </c>
    </row>
    <row r="31" spans="1:5" ht="12.75">
      <c r="A31" s="35" t="s">
        <v>56</v>
      </c>
      <c r="E31" s="39" t="s">
        <v>5</v>
      </c>
    </row>
    <row r="32" spans="1:5" ht="12.75">
      <c r="A32" s="35" t="s">
        <v>57</v>
      </c>
      <c r="E32" s="40" t="s">
        <v>5</v>
      </c>
    </row>
    <row r="33" spans="1:5" ht="204">
      <c r="A33" t="s">
        <v>58</v>
      </c>
      <c r="E33" s="39" t="s">
        <v>6214</v>
      </c>
    </row>
    <row r="34" spans="1:16" ht="12.75">
      <c r="A34" t="s">
        <v>50</v>
      </c>
      <c s="34" t="s">
        <v>70</v>
      </c>
      <c s="34" t="s">
        <v>6215</v>
      </c>
      <c s="35" t="s">
        <v>5</v>
      </c>
      <c s="6" t="s">
        <v>6216</v>
      </c>
      <c s="36" t="s">
        <v>79</v>
      </c>
      <c s="37">
        <v>16</v>
      </c>
      <c s="36">
        <v>0</v>
      </c>
      <c s="36">
        <f>ROUND(G34*H34,6)</f>
      </c>
      <c r="L34" s="38">
        <v>0</v>
      </c>
      <c s="32">
        <f>ROUND(ROUND(L34,2)*ROUND(G34,3),2)</f>
      </c>
      <c s="36" t="s">
        <v>970</v>
      </c>
      <c>
        <f>(M34*21)/100</f>
      </c>
      <c t="s">
        <v>28</v>
      </c>
    </row>
    <row r="35" spans="1:5" ht="12.75">
      <c r="A35" s="35" t="s">
        <v>56</v>
      </c>
      <c r="E35" s="39" t="s">
        <v>5</v>
      </c>
    </row>
    <row r="36" spans="1:5" ht="12.75">
      <c r="A36" s="35" t="s">
        <v>57</v>
      </c>
      <c r="E36" s="40" t="s">
        <v>5</v>
      </c>
    </row>
    <row r="37" spans="1:5" ht="204">
      <c r="A37" t="s">
        <v>58</v>
      </c>
      <c r="E37" s="39" t="s">
        <v>6214</v>
      </c>
    </row>
    <row r="38" spans="1:16" ht="12.75">
      <c r="A38" t="s">
        <v>50</v>
      </c>
      <c s="34" t="s">
        <v>83</v>
      </c>
      <c s="34" t="s">
        <v>6217</v>
      </c>
      <c s="35" t="s">
        <v>5</v>
      </c>
      <c s="6" t="s">
        <v>6218</v>
      </c>
      <c s="36" t="s">
        <v>75</v>
      </c>
      <c s="37">
        <v>7</v>
      </c>
      <c s="36">
        <v>0</v>
      </c>
      <c s="36">
        <f>ROUND(G38*H38,6)</f>
      </c>
      <c r="L38" s="38">
        <v>0</v>
      </c>
      <c s="32">
        <f>ROUND(ROUND(L38,2)*ROUND(G38,3),2)</f>
      </c>
      <c s="36" t="s">
        <v>970</v>
      </c>
      <c>
        <f>(M38*21)/100</f>
      </c>
      <c t="s">
        <v>28</v>
      </c>
    </row>
    <row r="39" spans="1:5" ht="12.75">
      <c r="A39" s="35" t="s">
        <v>56</v>
      </c>
      <c r="E39" s="39" t="s">
        <v>5</v>
      </c>
    </row>
    <row r="40" spans="1:5" ht="12.75">
      <c r="A40" s="35" t="s">
        <v>57</v>
      </c>
      <c r="E40" s="40" t="s">
        <v>5</v>
      </c>
    </row>
    <row r="41" spans="1:5" ht="204">
      <c r="A41" t="s">
        <v>58</v>
      </c>
      <c r="E41" s="39" t="s">
        <v>6214</v>
      </c>
    </row>
    <row r="42" spans="1:16" ht="12.75">
      <c r="A42" t="s">
        <v>50</v>
      </c>
      <c s="34" t="s">
        <v>87</v>
      </c>
      <c s="34" t="s">
        <v>6219</v>
      </c>
      <c s="35" t="s">
        <v>5</v>
      </c>
      <c s="6" t="s">
        <v>6220</v>
      </c>
      <c s="36" t="s">
        <v>75</v>
      </c>
      <c s="37">
        <v>7</v>
      </c>
      <c s="36">
        <v>0</v>
      </c>
      <c s="36">
        <f>ROUND(G42*H42,6)</f>
      </c>
      <c r="L42" s="38">
        <v>0</v>
      </c>
      <c s="32">
        <f>ROUND(ROUND(L42,2)*ROUND(G42,3),2)</f>
      </c>
      <c s="36" t="s">
        <v>970</v>
      </c>
      <c>
        <f>(M42*21)/100</f>
      </c>
      <c t="s">
        <v>28</v>
      </c>
    </row>
    <row r="43" spans="1:5" ht="12.75">
      <c r="A43" s="35" t="s">
        <v>56</v>
      </c>
      <c r="E43" s="39" t="s">
        <v>5</v>
      </c>
    </row>
    <row r="44" spans="1:5" ht="12.75">
      <c r="A44" s="35" t="s">
        <v>57</v>
      </c>
      <c r="E44" s="40" t="s">
        <v>5</v>
      </c>
    </row>
    <row r="45" spans="1:5" ht="165.75">
      <c r="A45" t="s">
        <v>58</v>
      </c>
      <c r="E45" s="39" t="s">
        <v>6221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5291</v>
      </c>
      <c s="41">
        <f>Rekapitulace!C87</f>
      </c>
      <c s="20" t="s">
        <v>0</v>
      </c>
      <c t="s">
        <v>23</v>
      </c>
      <c t="s">
        <v>28</v>
      </c>
    </row>
    <row r="4" spans="1:16" ht="32" customHeight="1">
      <c r="A4" s="24" t="s">
        <v>20</v>
      </c>
      <c s="25" t="s">
        <v>29</v>
      </c>
      <c s="27" t="s">
        <v>5291</v>
      </c>
      <c r="E4" s="26" t="s">
        <v>5292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COUNTIFS(L8:L198,"=0",A8:A198,"P")+COUNTIFS(L8:L198,"",A8:A198,"P")+SUM(Q8:Q198)</f>
      </c>
    </row>
    <row r="8" spans="1:13" ht="25.5">
      <c r="A8" t="s">
        <v>45</v>
      </c>
      <c r="C8" s="28" t="s">
        <v>6224</v>
      </c>
      <c r="E8" s="30" t="s">
        <v>6223</v>
      </c>
      <c r="J8" s="29">
        <f>0+J9+J34+J67+J92+J101</f>
      </c>
      <c s="29">
        <f>0+K9+K34+K67+K92+K101</f>
      </c>
      <c s="29">
        <f>0+L9+L34+L67+L92+L101</f>
      </c>
      <c s="29">
        <f>0+M9+M34+M67+M92+M101</f>
      </c>
    </row>
    <row r="9" spans="1:13" ht="12.75">
      <c r="A9" t="s">
        <v>47</v>
      </c>
      <c r="C9" s="31" t="s">
        <v>51</v>
      </c>
      <c r="E9" s="33" t="s">
        <v>6225</v>
      </c>
      <c r="J9" s="32">
        <f>0</f>
      </c>
      <c s="32">
        <f>0</f>
      </c>
      <c s="32">
        <f>0+L10+L14+L18+L22+L26+L30</f>
      </c>
      <c s="32">
        <f>0+M10+M14+M18+M22+M26+M30</f>
      </c>
    </row>
    <row r="10" spans="1:16" ht="25.5">
      <c r="A10" t="s">
        <v>50</v>
      </c>
      <c s="34" t="s">
        <v>51</v>
      </c>
      <c s="34" t="s">
        <v>6226</v>
      </c>
      <c s="35" t="s">
        <v>5</v>
      </c>
      <c s="6" t="s">
        <v>6227</v>
      </c>
      <c s="36" t="s">
        <v>3801</v>
      </c>
      <c s="37">
        <v>4</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51">
      <c r="A13" t="s">
        <v>58</v>
      </c>
      <c r="E13" s="39" t="s">
        <v>6228</v>
      </c>
    </row>
    <row r="14" spans="1:16" ht="12.75">
      <c r="A14" t="s">
        <v>50</v>
      </c>
      <c s="34" t="s">
        <v>28</v>
      </c>
      <c s="34" t="s">
        <v>6229</v>
      </c>
      <c s="35" t="s">
        <v>5</v>
      </c>
      <c s="6" t="s">
        <v>6230</v>
      </c>
      <c s="36" t="s">
        <v>3801</v>
      </c>
      <c s="37">
        <v>2</v>
      </c>
      <c s="36">
        <v>0</v>
      </c>
      <c s="36">
        <f>ROUND(G14*H14,6)</f>
      </c>
      <c r="L14" s="38">
        <v>0</v>
      </c>
      <c s="32">
        <f>ROUND(ROUND(L14,2)*ROUND(G14,3),2)</f>
      </c>
      <c s="36" t="s">
        <v>55</v>
      </c>
      <c>
        <f>(M14*21)/100</f>
      </c>
      <c t="s">
        <v>28</v>
      </c>
    </row>
    <row r="15" spans="1:5" ht="12.75">
      <c r="A15" s="35" t="s">
        <v>56</v>
      </c>
      <c r="E15" s="39" t="s">
        <v>5</v>
      </c>
    </row>
    <row r="16" spans="1:5" ht="12.75">
      <c r="A16" s="35" t="s">
        <v>57</v>
      </c>
      <c r="E16" s="40" t="s">
        <v>5</v>
      </c>
    </row>
    <row r="17" spans="1:5" ht="51">
      <c r="A17" t="s">
        <v>58</v>
      </c>
      <c r="E17" s="39" t="s">
        <v>6228</v>
      </c>
    </row>
    <row r="18" spans="1:16" ht="12.75">
      <c r="A18" t="s">
        <v>50</v>
      </c>
      <c s="34" t="s">
        <v>26</v>
      </c>
      <c s="34" t="s">
        <v>6231</v>
      </c>
      <c s="35" t="s">
        <v>5</v>
      </c>
      <c s="6" t="s">
        <v>6232</v>
      </c>
      <c s="36" t="s">
        <v>3801</v>
      </c>
      <c s="37">
        <v>8</v>
      </c>
      <c s="36">
        <v>0</v>
      </c>
      <c s="36">
        <f>ROUND(G18*H18,6)</f>
      </c>
      <c r="L18" s="38">
        <v>0</v>
      </c>
      <c s="32">
        <f>ROUND(ROUND(L18,2)*ROUND(G18,3),2)</f>
      </c>
      <c s="36" t="s">
        <v>55</v>
      </c>
      <c>
        <f>(M18*21)/100</f>
      </c>
      <c t="s">
        <v>28</v>
      </c>
    </row>
    <row r="19" spans="1:5" ht="12.75">
      <c r="A19" s="35" t="s">
        <v>56</v>
      </c>
      <c r="E19" s="39" t="s">
        <v>5</v>
      </c>
    </row>
    <row r="20" spans="1:5" ht="12.75">
      <c r="A20" s="35" t="s">
        <v>57</v>
      </c>
      <c r="E20" s="40" t="s">
        <v>5</v>
      </c>
    </row>
    <row r="21" spans="1:5" ht="51">
      <c r="A21" t="s">
        <v>58</v>
      </c>
      <c r="E21" s="39" t="s">
        <v>6228</v>
      </c>
    </row>
    <row r="22" spans="1:16" ht="12.75">
      <c r="A22" t="s">
        <v>50</v>
      </c>
      <c s="34" t="s">
        <v>65</v>
      </c>
      <c s="34" t="s">
        <v>6233</v>
      </c>
      <c s="35" t="s">
        <v>5</v>
      </c>
      <c s="6" t="s">
        <v>6234</v>
      </c>
      <c s="36" t="s">
        <v>3801</v>
      </c>
      <c s="37">
        <v>4</v>
      </c>
      <c s="36">
        <v>0</v>
      </c>
      <c s="36">
        <f>ROUND(G22*H22,6)</f>
      </c>
      <c r="L22" s="38">
        <v>0</v>
      </c>
      <c s="32">
        <f>ROUND(ROUND(L22,2)*ROUND(G22,3),2)</f>
      </c>
      <c s="36" t="s">
        <v>55</v>
      </c>
      <c>
        <f>(M22*21)/100</f>
      </c>
      <c t="s">
        <v>28</v>
      </c>
    </row>
    <row r="23" spans="1:5" ht="12.75">
      <c r="A23" s="35" t="s">
        <v>56</v>
      </c>
      <c r="E23" s="39" t="s">
        <v>5</v>
      </c>
    </row>
    <row r="24" spans="1:5" ht="12.75">
      <c r="A24" s="35" t="s">
        <v>57</v>
      </c>
      <c r="E24" s="40" t="s">
        <v>5</v>
      </c>
    </row>
    <row r="25" spans="1:5" ht="51">
      <c r="A25" t="s">
        <v>58</v>
      </c>
      <c r="E25" s="39" t="s">
        <v>6228</v>
      </c>
    </row>
    <row r="26" spans="1:16" ht="12.75">
      <c r="A26" t="s">
        <v>50</v>
      </c>
      <c s="34" t="s">
        <v>72</v>
      </c>
      <c s="34" t="s">
        <v>6235</v>
      </c>
      <c s="35" t="s">
        <v>5</v>
      </c>
      <c s="6" t="s">
        <v>6236</v>
      </c>
      <c s="36" t="s">
        <v>3801</v>
      </c>
      <c s="37">
        <v>2</v>
      </c>
      <c s="36">
        <v>0</v>
      </c>
      <c s="36">
        <f>ROUND(G26*H26,6)</f>
      </c>
      <c r="L26" s="38">
        <v>0</v>
      </c>
      <c s="32">
        <f>ROUND(ROUND(L26,2)*ROUND(G26,3),2)</f>
      </c>
      <c s="36" t="s">
        <v>55</v>
      </c>
      <c>
        <f>(M26*21)/100</f>
      </c>
      <c t="s">
        <v>28</v>
      </c>
    </row>
    <row r="27" spans="1:5" ht="12.75">
      <c r="A27" s="35" t="s">
        <v>56</v>
      </c>
      <c r="E27" s="39" t="s">
        <v>5</v>
      </c>
    </row>
    <row r="28" spans="1:5" ht="12.75">
      <c r="A28" s="35" t="s">
        <v>57</v>
      </c>
      <c r="E28" s="40" t="s">
        <v>5</v>
      </c>
    </row>
    <row r="29" spans="1:5" ht="51">
      <c r="A29" t="s">
        <v>58</v>
      </c>
      <c r="E29" s="39" t="s">
        <v>6228</v>
      </c>
    </row>
    <row r="30" spans="1:16" ht="12.75">
      <c r="A30" t="s">
        <v>50</v>
      </c>
      <c s="34" t="s">
        <v>27</v>
      </c>
      <c s="34" t="s">
        <v>6237</v>
      </c>
      <c s="35" t="s">
        <v>5</v>
      </c>
      <c s="6" t="s">
        <v>6238</v>
      </c>
      <c s="36" t="s">
        <v>6239</v>
      </c>
      <c s="37">
        <v>4</v>
      </c>
      <c s="36">
        <v>0</v>
      </c>
      <c s="36">
        <f>ROUND(G30*H30,6)</f>
      </c>
      <c r="L30" s="38">
        <v>0</v>
      </c>
      <c s="32">
        <f>ROUND(ROUND(L30,2)*ROUND(G30,3),2)</f>
      </c>
      <c s="36" t="s">
        <v>55</v>
      </c>
      <c>
        <f>(M30*21)/100</f>
      </c>
      <c t="s">
        <v>28</v>
      </c>
    </row>
    <row r="31" spans="1:5" ht="12.75">
      <c r="A31" s="35" t="s">
        <v>56</v>
      </c>
      <c r="E31" s="39" t="s">
        <v>5</v>
      </c>
    </row>
    <row r="32" spans="1:5" ht="12.75">
      <c r="A32" s="35" t="s">
        <v>57</v>
      </c>
      <c r="E32" s="40" t="s">
        <v>5</v>
      </c>
    </row>
    <row r="33" spans="1:5" ht="51">
      <c r="A33" t="s">
        <v>58</v>
      </c>
      <c r="E33" s="39" t="s">
        <v>6228</v>
      </c>
    </row>
    <row r="34" spans="1:13" ht="12.75">
      <c r="A34" t="s">
        <v>47</v>
      </c>
      <c r="C34" s="31" t="s">
        <v>28</v>
      </c>
      <c r="E34" s="33" t="s">
        <v>6240</v>
      </c>
      <c r="J34" s="32">
        <f>0</f>
      </c>
      <c s="32">
        <f>0</f>
      </c>
      <c s="32">
        <f>0+L35+L39+L43+L47+L51+L55+L59+L63</f>
      </c>
      <c s="32">
        <f>0+M35+M39+M43+M47+M51+M55+M59+M63</f>
      </c>
    </row>
    <row r="35" spans="1:16" ht="38.25">
      <c r="A35" t="s">
        <v>50</v>
      </c>
      <c s="34" t="s">
        <v>70</v>
      </c>
      <c s="34" t="s">
        <v>6241</v>
      </c>
      <c s="35" t="s">
        <v>5</v>
      </c>
      <c s="6" t="s">
        <v>6242</v>
      </c>
      <c s="36" t="s">
        <v>3801</v>
      </c>
      <c s="37">
        <v>2</v>
      </c>
      <c s="36">
        <v>0</v>
      </c>
      <c s="36">
        <f>ROUND(G35*H35,6)</f>
      </c>
      <c r="L35" s="38">
        <v>0</v>
      </c>
      <c s="32">
        <f>ROUND(ROUND(L35,2)*ROUND(G35,3),2)</f>
      </c>
      <c s="36" t="s">
        <v>55</v>
      </c>
      <c>
        <f>(M35*21)/100</f>
      </c>
      <c t="s">
        <v>28</v>
      </c>
    </row>
    <row r="36" spans="1:5" ht="25.5">
      <c r="A36" s="35" t="s">
        <v>56</v>
      </c>
      <c r="E36" s="39" t="s">
        <v>6243</v>
      </c>
    </row>
    <row r="37" spans="1:5" ht="12.75">
      <c r="A37" s="35" t="s">
        <v>57</v>
      </c>
      <c r="E37" s="40" t="s">
        <v>5</v>
      </c>
    </row>
    <row r="38" spans="1:5" ht="51">
      <c r="A38" t="s">
        <v>58</v>
      </c>
      <c r="E38" s="39" t="s">
        <v>6228</v>
      </c>
    </row>
    <row r="39" spans="1:16" ht="25.5">
      <c r="A39" t="s">
        <v>50</v>
      </c>
      <c s="34" t="s">
        <v>83</v>
      </c>
      <c s="34" t="s">
        <v>6244</v>
      </c>
      <c s="35" t="s">
        <v>5</v>
      </c>
      <c s="6" t="s">
        <v>6245</v>
      </c>
      <c s="36" t="s">
        <v>3801</v>
      </c>
      <c s="37">
        <v>2</v>
      </c>
      <c s="36">
        <v>0</v>
      </c>
      <c s="36">
        <f>ROUND(G39*H39,6)</f>
      </c>
      <c r="L39" s="38">
        <v>0</v>
      </c>
      <c s="32">
        <f>ROUND(ROUND(L39,2)*ROUND(G39,3),2)</f>
      </c>
      <c s="36" t="s">
        <v>55</v>
      </c>
      <c>
        <f>(M39*21)/100</f>
      </c>
      <c t="s">
        <v>28</v>
      </c>
    </row>
    <row r="40" spans="1:5" ht="12.75">
      <c r="A40" s="35" t="s">
        <v>56</v>
      </c>
      <c r="E40" s="39" t="s">
        <v>5</v>
      </c>
    </row>
    <row r="41" spans="1:5" ht="12.75">
      <c r="A41" s="35" t="s">
        <v>57</v>
      </c>
      <c r="E41" s="40" t="s">
        <v>5</v>
      </c>
    </row>
    <row r="42" spans="1:5" ht="51">
      <c r="A42" t="s">
        <v>58</v>
      </c>
      <c r="E42" s="39" t="s">
        <v>6228</v>
      </c>
    </row>
    <row r="43" spans="1:16" ht="38.25">
      <c r="A43" t="s">
        <v>50</v>
      </c>
      <c s="34" t="s">
        <v>87</v>
      </c>
      <c s="34" t="s">
        <v>6246</v>
      </c>
      <c s="35" t="s">
        <v>5</v>
      </c>
      <c s="6" t="s">
        <v>6247</v>
      </c>
      <c s="36" t="s">
        <v>3801</v>
      </c>
      <c s="37">
        <v>2</v>
      </c>
      <c s="36">
        <v>0</v>
      </c>
      <c s="36">
        <f>ROUND(G43*H43,6)</f>
      </c>
      <c r="L43" s="38">
        <v>0</v>
      </c>
      <c s="32">
        <f>ROUND(ROUND(L43,2)*ROUND(G43,3),2)</f>
      </c>
      <c s="36" t="s">
        <v>55</v>
      </c>
      <c>
        <f>(M43*21)/100</f>
      </c>
      <c t="s">
        <v>28</v>
      </c>
    </row>
    <row r="44" spans="1:5" ht="25.5">
      <c r="A44" s="35" t="s">
        <v>56</v>
      </c>
      <c r="E44" s="39" t="s">
        <v>6248</v>
      </c>
    </row>
    <row r="45" spans="1:5" ht="12.75">
      <c r="A45" s="35" t="s">
        <v>57</v>
      </c>
      <c r="E45" s="40" t="s">
        <v>5</v>
      </c>
    </row>
    <row r="46" spans="1:5" ht="51">
      <c r="A46" t="s">
        <v>58</v>
      </c>
      <c r="E46" s="39" t="s">
        <v>6228</v>
      </c>
    </row>
    <row r="47" spans="1:16" ht="38.25">
      <c r="A47" t="s">
        <v>50</v>
      </c>
      <c s="34" t="s">
        <v>91</v>
      </c>
      <c s="34" t="s">
        <v>6249</v>
      </c>
      <c s="35" t="s">
        <v>5</v>
      </c>
      <c s="6" t="s">
        <v>6250</v>
      </c>
      <c s="36" t="s">
        <v>3801</v>
      </c>
      <c s="37">
        <v>2</v>
      </c>
      <c s="36">
        <v>0</v>
      </c>
      <c s="36">
        <f>ROUND(G47*H47,6)</f>
      </c>
      <c r="L47" s="38">
        <v>0</v>
      </c>
      <c s="32">
        <f>ROUND(ROUND(L47,2)*ROUND(G47,3),2)</f>
      </c>
      <c s="36" t="s">
        <v>55</v>
      </c>
      <c>
        <f>(M47*21)/100</f>
      </c>
      <c t="s">
        <v>28</v>
      </c>
    </row>
    <row r="48" spans="1:5" ht="12.75">
      <c r="A48" s="35" t="s">
        <v>56</v>
      </c>
      <c r="E48" s="39" t="s">
        <v>5</v>
      </c>
    </row>
    <row r="49" spans="1:5" ht="12.75">
      <c r="A49" s="35" t="s">
        <v>57</v>
      </c>
      <c r="E49" s="40" t="s">
        <v>5</v>
      </c>
    </row>
    <row r="50" spans="1:5" ht="51">
      <c r="A50" t="s">
        <v>58</v>
      </c>
      <c r="E50" s="39" t="s">
        <v>6228</v>
      </c>
    </row>
    <row r="51" spans="1:16" ht="38.25">
      <c r="A51" t="s">
        <v>50</v>
      </c>
      <c s="34" t="s">
        <v>95</v>
      </c>
      <c s="34" t="s">
        <v>6251</v>
      </c>
      <c s="35" t="s">
        <v>5</v>
      </c>
      <c s="6" t="s">
        <v>6252</v>
      </c>
      <c s="36" t="s">
        <v>3801</v>
      </c>
      <c s="37">
        <v>2</v>
      </c>
      <c s="36">
        <v>0</v>
      </c>
      <c s="36">
        <f>ROUND(G51*H51,6)</f>
      </c>
      <c r="L51" s="38">
        <v>0</v>
      </c>
      <c s="32">
        <f>ROUND(ROUND(L51,2)*ROUND(G51,3),2)</f>
      </c>
      <c s="36" t="s">
        <v>55</v>
      </c>
      <c>
        <f>(M51*21)/100</f>
      </c>
      <c t="s">
        <v>28</v>
      </c>
    </row>
    <row r="52" spans="1:5" ht="25.5">
      <c r="A52" s="35" t="s">
        <v>56</v>
      </c>
      <c r="E52" s="39" t="s">
        <v>6253</v>
      </c>
    </row>
    <row r="53" spans="1:5" ht="12.75">
      <c r="A53" s="35" t="s">
        <v>57</v>
      </c>
      <c r="E53" s="40" t="s">
        <v>5</v>
      </c>
    </row>
    <row r="54" spans="1:5" ht="51">
      <c r="A54" t="s">
        <v>58</v>
      </c>
      <c r="E54" s="39" t="s">
        <v>6228</v>
      </c>
    </row>
    <row r="55" spans="1:16" ht="38.25">
      <c r="A55" t="s">
        <v>50</v>
      </c>
      <c s="34" t="s">
        <v>99</v>
      </c>
      <c s="34" t="s">
        <v>6254</v>
      </c>
      <c s="35" t="s">
        <v>5</v>
      </c>
      <c s="6" t="s">
        <v>6255</v>
      </c>
      <c s="36" t="s">
        <v>3801</v>
      </c>
      <c s="37">
        <v>2</v>
      </c>
      <c s="36">
        <v>0</v>
      </c>
      <c s="36">
        <f>ROUND(G55*H55,6)</f>
      </c>
      <c r="L55" s="38">
        <v>0</v>
      </c>
      <c s="32">
        <f>ROUND(ROUND(L55,2)*ROUND(G55,3),2)</f>
      </c>
      <c s="36" t="s">
        <v>55</v>
      </c>
      <c>
        <f>(M55*21)/100</f>
      </c>
      <c t="s">
        <v>28</v>
      </c>
    </row>
    <row r="56" spans="1:5" ht="12.75">
      <c r="A56" s="35" t="s">
        <v>56</v>
      </c>
      <c r="E56" s="39" t="s">
        <v>5</v>
      </c>
    </row>
    <row r="57" spans="1:5" ht="12.75">
      <c r="A57" s="35" t="s">
        <v>57</v>
      </c>
      <c r="E57" s="40" t="s">
        <v>5</v>
      </c>
    </row>
    <row r="58" spans="1:5" ht="51">
      <c r="A58" t="s">
        <v>58</v>
      </c>
      <c r="E58" s="39" t="s">
        <v>6228</v>
      </c>
    </row>
    <row r="59" spans="1:16" ht="38.25">
      <c r="A59" t="s">
        <v>50</v>
      </c>
      <c s="34" t="s">
        <v>103</v>
      </c>
      <c s="34" t="s">
        <v>6256</v>
      </c>
      <c s="35" t="s">
        <v>5</v>
      </c>
      <c s="6" t="s">
        <v>6257</v>
      </c>
      <c s="36" t="s">
        <v>110</v>
      </c>
      <c s="37">
        <v>4</v>
      </c>
      <c s="36">
        <v>0</v>
      </c>
      <c s="36">
        <f>ROUND(G59*H59,6)</f>
      </c>
      <c r="L59" s="38">
        <v>0</v>
      </c>
      <c s="32">
        <f>ROUND(ROUND(L59,2)*ROUND(G59,3),2)</f>
      </c>
      <c s="36" t="s">
        <v>55</v>
      </c>
      <c>
        <f>(M59*21)/100</f>
      </c>
      <c t="s">
        <v>28</v>
      </c>
    </row>
    <row r="60" spans="1:5" ht="25.5">
      <c r="A60" s="35" t="s">
        <v>56</v>
      </c>
      <c r="E60" s="39" t="s">
        <v>6258</v>
      </c>
    </row>
    <row r="61" spans="1:5" ht="12.75">
      <c r="A61" s="35" t="s">
        <v>57</v>
      </c>
      <c r="E61" s="40" t="s">
        <v>5</v>
      </c>
    </row>
    <row r="62" spans="1:5" ht="51">
      <c r="A62" t="s">
        <v>58</v>
      </c>
      <c r="E62" s="39" t="s">
        <v>6228</v>
      </c>
    </row>
    <row r="63" spans="1:16" ht="38.25">
      <c r="A63" t="s">
        <v>50</v>
      </c>
      <c s="34" t="s">
        <v>107</v>
      </c>
      <c s="34" t="s">
        <v>6259</v>
      </c>
      <c s="35" t="s">
        <v>5</v>
      </c>
      <c s="6" t="s">
        <v>6260</v>
      </c>
      <c s="36" t="s">
        <v>110</v>
      </c>
      <c s="37">
        <v>2</v>
      </c>
      <c s="36">
        <v>0</v>
      </c>
      <c s="36">
        <f>ROUND(G63*H63,6)</f>
      </c>
      <c r="L63" s="38">
        <v>0</v>
      </c>
      <c s="32">
        <f>ROUND(ROUND(L63,2)*ROUND(G63,3),2)</f>
      </c>
      <c s="36" t="s">
        <v>55</v>
      </c>
      <c>
        <f>(M63*21)/100</f>
      </c>
      <c t="s">
        <v>28</v>
      </c>
    </row>
    <row r="64" spans="1:5" ht="25.5">
      <c r="A64" s="35" t="s">
        <v>56</v>
      </c>
      <c r="E64" s="39" t="s">
        <v>6261</v>
      </c>
    </row>
    <row r="65" spans="1:5" ht="12.75">
      <c r="A65" s="35" t="s">
        <v>57</v>
      </c>
      <c r="E65" s="40" t="s">
        <v>5</v>
      </c>
    </row>
    <row r="66" spans="1:5" ht="51">
      <c r="A66" t="s">
        <v>58</v>
      </c>
      <c r="E66" s="39" t="s">
        <v>6228</v>
      </c>
    </row>
    <row r="67" spans="1:13" ht="12.75">
      <c r="A67" t="s">
        <v>47</v>
      </c>
      <c r="C67" s="31" t="s">
        <v>26</v>
      </c>
      <c r="E67" s="33" t="s">
        <v>6262</v>
      </c>
      <c r="J67" s="32">
        <f>0</f>
      </c>
      <c s="32">
        <f>0</f>
      </c>
      <c s="32">
        <f>0+L68+L72+L76+L80+L84+L88</f>
      </c>
      <c s="32">
        <f>0+M68+M72+M76+M80+M84+M88</f>
      </c>
    </row>
    <row r="68" spans="1:16" ht="38.25">
      <c r="A68" t="s">
        <v>50</v>
      </c>
      <c s="34" t="s">
        <v>112</v>
      </c>
      <c s="34" t="s">
        <v>6263</v>
      </c>
      <c s="35" t="s">
        <v>5</v>
      </c>
      <c s="6" t="s">
        <v>6264</v>
      </c>
      <c s="36" t="s">
        <v>3801</v>
      </c>
      <c s="37">
        <v>1</v>
      </c>
      <c s="36">
        <v>0</v>
      </c>
      <c s="36">
        <f>ROUND(G68*H68,6)</f>
      </c>
      <c r="L68" s="38">
        <v>0</v>
      </c>
      <c s="32">
        <f>ROUND(ROUND(L68,2)*ROUND(G68,3),2)</f>
      </c>
      <c s="36" t="s">
        <v>55</v>
      </c>
      <c>
        <f>(M68*21)/100</f>
      </c>
      <c t="s">
        <v>28</v>
      </c>
    </row>
    <row r="69" spans="1:5" ht="25.5">
      <c r="A69" s="35" t="s">
        <v>56</v>
      </c>
      <c r="E69" s="39" t="s">
        <v>6265</v>
      </c>
    </row>
    <row r="70" spans="1:5" ht="12.75">
      <c r="A70" s="35" t="s">
        <v>57</v>
      </c>
      <c r="E70" s="40" t="s">
        <v>5</v>
      </c>
    </row>
    <row r="71" spans="1:5" ht="51">
      <c r="A71" t="s">
        <v>58</v>
      </c>
      <c r="E71" s="39" t="s">
        <v>6228</v>
      </c>
    </row>
    <row r="72" spans="1:16" ht="38.25">
      <c r="A72" t="s">
        <v>50</v>
      </c>
      <c s="34" t="s">
        <v>116</v>
      </c>
      <c s="34" t="s">
        <v>6266</v>
      </c>
      <c s="35" t="s">
        <v>5</v>
      </c>
      <c s="6" t="s">
        <v>6267</v>
      </c>
      <c s="36" t="s">
        <v>3801</v>
      </c>
      <c s="37">
        <v>1</v>
      </c>
      <c s="36">
        <v>0</v>
      </c>
      <c s="36">
        <f>ROUND(G72*H72,6)</f>
      </c>
      <c r="L72" s="38">
        <v>0</v>
      </c>
      <c s="32">
        <f>ROUND(ROUND(L72,2)*ROUND(G72,3),2)</f>
      </c>
      <c s="36" t="s">
        <v>55</v>
      </c>
      <c>
        <f>(M72*21)/100</f>
      </c>
      <c t="s">
        <v>28</v>
      </c>
    </row>
    <row r="73" spans="1:5" ht="12.75">
      <c r="A73" s="35" t="s">
        <v>56</v>
      </c>
      <c r="E73" s="39" t="s">
        <v>5</v>
      </c>
    </row>
    <row r="74" spans="1:5" ht="12.75">
      <c r="A74" s="35" t="s">
        <v>57</v>
      </c>
      <c r="E74" s="40" t="s">
        <v>5</v>
      </c>
    </row>
    <row r="75" spans="1:5" ht="51">
      <c r="A75" t="s">
        <v>58</v>
      </c>
      <c r="E75" s="39" t="s">
        <v>6228</v>
      </c>
    </row>
    <row r="76" spans="1:16" ht="38.25">
      <c r="A76" t="s">
        <v>50</v>
      </c>
      <c s="34" t="s">
        <v>119</v>
      </c>
      <c s="34" t="s">
        <v>6268</v>
      </c>
      <c s="35" t="s">
        <v>5</v>
      </c>
      <c s="6" t="s">
        <v>6247</v>
      </c>
      <c s="36" t="s">
        <v>3801</v>
      </c>
      <c s="37">
        <v>1</v>
      </c>
      <c s="36">
        <v>0</v>
      </c>
      <c s="36">
        <f>ROUND(G76*H76,6)</f>
      </c>
      <c r="L76" s="38">
        <v>0</v>
      </c>
      <c s="32">
        <f>ROUND(ROUND(L76,2)*ROUND(G76,3),2)</f>
      </c>
      <c s="36" t="s">
        <v>55</v>
      </c>
      <c>
        <f>(M76*21)/100</f>
      </c>
      <c t="s">
        <v>28</v>
      </c>
    </row>
    <row r="77" spans="1:5" ht="25.5">
      <c r="A77" s="35" t="s">
        <v>56</v>
      </c>
      <c r="E77" s="39" t="s">
        <v>6269</v>
      </c>
    </row>
    <row r="78" spans="1:5" ht="12.75">
      <c r="A78" s="35" t="s">
        <v>57</v>
      </c>
      <c r="E78" s="40" t="s">
        <v>5</v>
      </c>
    </row>
    <row r="79" spans="1:5" ht="51">
      <c r="A79" t="s">
        <v>58</v>
      </c>
      <c r="E79" s="39" t="s">
        <v>6228</v>
      </c>
    </row>
    <row r="80" spans="1:16" ht="38.25">
      <c r="A80" t="s">
        <v>50</v>
      </c>
      <c s="34" t="s">
        <v>122</v>
      </c>
      <c s="34" t="s">
        <v>6270</v>
      </c>
      <c s="35" t="s">
        <v>5</v>
      </c>
      <c s="6" t="s">
        <v>6250</v>
      </c>
      <c s="36" t="s">
        <v>3801</v>
      </c>
      <c s="37">
        <v>1</v>
      </c>
      <c s="36">
        <v>0</v>
      </c>
      <c s="36">
        <f>ROUND(G80*H80,6)</f>
      </c>
      <c r="L80" s="38">
        <v>0</v>
      </c>
      <c s="32">
        <f>ROUND(ROUND(L80,2)*ROUND(G80,3),2)</f>
      </c>
      <c s="36" t="s">
        <v>55</v>
      </c>
      <c>
        <f>(M80*21)/100</f>
      </c>
      <c t="s">
        <v>28</v>
      </c>
    </row>
    <row r="81" spans="1:5" ht="12.75">
      <c r="A81" s="35" t="s">
        <v>56</v>
      </c>
      <c r="E81" s="39" t="s">
        <v>5</v>
      </c>
    </row>
    <row r="82" spans="1:5" ht="12.75">
      <c r="A82" s="35" t="s">
        <v>57</v>
      </c>
      <c r="E82" s="40" t="s">
        <v>5</v>
      </c>
    </row>
    <row r="83" spans="1:5" ht="51">
      <c r="A83" t="s">
        <v>58</v>
      </c>
      <c r="E83" s="39" t="s">
        <v>6228</v>
      </c>
    </row>
    <row r="84" spans="1:16" ht="38.25">
      <c r="A84" t="s">
        <v>50</v>
      </c>
      <c s="34" t="s">
        <v>126</v>
      </c>
      <c s="34" t="s">
        <v>6271</v>
      </c>
      <c s="35" t="s">
        <v>5</v>
      </c>
      <c s="6" t="s">
        <v>6272</v>
      </c>
      <c s="36" t="s">
        <v>110</v>
      </c>
      <c s="37">
        <v>1</v>
      </c>
      <c s="36">
        <v>0</v>
      </c>
      <c s="36">
        <f>ROUND(G84*H84,6)</f>
      </c>
      <c r="L84" s="38">
        <v>0</v>
      </c>
      <c s="32">
        <f>ROUND(ROUND(L84,2)*ROUND(G84,3),2)</f>
      </c>
      <c s="36" t="s">
        <v>55</v>
      </c>
      <c>
        <f>(M84*21)/100</f>
      </c>
      <c t="s">
        <v>28</v>
      </c>
    </row>
    <row r="85" spans="1:5" ht="25.5">
      <c r="A85" s="35" t="s">
        <v>56</v>
      </c>
      <c r="E85" s="39" t="s">
        <v>6273</v>
      </c>
    </row>
    <row r="86" spans="1:5" ht="12.75">
      <c r="A86" s="35" t="s">
        <v>57</v>
      </c>
      <c r="E86" s="40" t="s">
        <v>5</v>
      </c>
    </row>
    <row r="87" spans="1:5" ht="51">
      <c r="A87" t="s">
        <v>58</v>
      </c>
      <c r="E87" s="39" t="s">
        <v>6228</v>
      </c>
    </row>
    <row r="88" spans="1:16" ht="38.25">
      <c r="A88" t="s">
        <v>50</v>
      </c>
      <c s="34" t="s">
        <v>129</v>
      </c>
      <c s="34" t="s">
        <v>6274</v>
      </c>
      <c s="35" t="s">
        <v>5</v>
      </c>
      <c s="6" t="s">
        <v>6260</v>
      </c>
      <c s="36" t="s">
        <v>110</v>
      </c>
      <c s="37">
        <v>1</v>
      </c>
      <c s="36">
        <v>0</v>
      </c>
      <c s="36">
        <f>ROUND(G88*H88,6)</f>
      </c>
      <c r="L88" s="38">
        <v>0</v>
      </c>
      <c s="32">
        <f>ROUND(ROUND(L88,2)*ROUND(G88,3),2)</f>
      </c>
      <c s="36" t="s">
        <v>55</v>
      </c>
      <c>
        <f>(M88*21)/100</f>
      </c>
      <c t="s">
        <v>28</v>
      </c>
    </row>
    <row r="89" spans="1:5" ht="25.5">
      <c r="A89" s="35" t="s">
        <v>56</v>
      </c>
      <c r="E89" s="39" t="s">
        <v>6261</v>
      </c>
    </row>
    <row r="90" spans="1:5" ht="12.75">
      <c r="A90" s="35" t="s">
        <v>57</v>
      </c>
      <c r="E90" s="40" t="s">
        <v>5</v>
      </c>
    </row>
    <row r="91" spans="1:5" ht="51">
      <c r="A91" t="s">
        <v>58</v>
      </c>
      <c r="E91" s="39" t="s">
        <v>6228</v>
      </c>
    </row>
    <row r="92" spans="1:13" ht="12.75">
      <c r="A92" t="s">
        <v>47</v>
      </c>
      <c r="C92" s="31" t="s">
        <v>65</v>
      </c>
      <c r="E92" s="33" t="s">
        <v>6275</v>
      </c>
      <c r="J92" s="32">
        <f>0</f>
      </c>
      <c s="32">
        <f>0</f>
      </c>
      <c s="32">
        <f>0+L93+L97</f>
      </c>
      <c s="32">
        <f>0+M93+M97</f>
      </c>
    </row>
    <row r="93" spans="1:16" ht="25.5">
      <c r="A93" t="s">
        <v>50</v>
      </c>
      <c s="34" t="s">
        <v>134</v>
      </c>
      <c s="34" t="s">
        <v>6276</v>
      </c>
      <c s="35" t="s">
        <v>5</v>
      </c>
      <c s="6" t="s">
        <v>6277</v>
      </c>
      <c s="36" t="s">
        <v>3801</v>
      </c>
      <c s="37">
        <v>3</v>
      </c>
      <c s="36">
        <v>0</v>
      </c>
      <c s="36">
        <f>ROUND(G93*H93,6)</f>
      </c>
      <c r="L93" s="38">
        <v>0</v>
      </c>
      <c s="32">
        <f>ROUND(ROUND(L93,2)*ROUND(G93,3),2)</f>
      </c>
      <c s="36" t="s">
        <v>55</v>
      </c>
      <c>
        <f>(M93*21)/100</f>
      </c>
      <c t="s">
        <v>28</v>
      </c>
    </row>
    <row r="94" spans="1:5" ht="12.75">
      <c r="A94" s="35" t="s">
        <v>56</v>
      </c>
      <c r="E94" s="39" t="s">
        <v>5</v>
      </c>
    </row>
    <row r="95" spans="1:5" ht="12.75">
      <c r="A95" s="35" t="s">
        <v>57</v>
      </c>
      <c r="E95" s="40" t="s">
        <v>5</v>
      </c>
    </row>
    <row r="96" spans="1:5" ht="51">
      <c r="A96" t="s">
        <v>58</v>
      </c>
      <c r="E96" s="39" t="s">
        <v>6228</v>
      </c>
    </row>
    <row r="97" spans="1:16" ht="12.75">
      <c r="A97" t="s">
        <v>50</v>
      </c>
      <c s="34" t="s">
        <v>137</v>
      </c>
      <c s="34" t="s">
        <v>6278</v>
      </c>
      <c s="35" t="s">
        <v>5</v>
      </c>
      <c s="6" t="s">
        <v>6279</v>
      </c>
      <c s="36" t="s">
        <v>3801</v>
      </c>
      <c s="37">
        <v>3</v>
      </c>
      <c s="36">
        <v>0</v>
      </c>
      <c s="36">
        <f>ROUND(G97*H97,6)</f>
      </c>
      <c r="L97" s="38">
        <v>0</v>
      </c>
      <c s="32">
        <f>ROUND(ROUND(L97,2)*ROUND(G97,3),2)</f>
      </c>
      <c s="36" t="s">
        <v>55</v>
      </c>
      <c>
        <f>(M97*21)/100</f>
      </c>
      <c t="s">
        <v>28</v>
      </c>
    </row>
    <row r="98" spans="1:5" ht="12.75">
      <c r="A98" s="35" t="s">
        <v>56</v>
      </c>
      <c r="E98" s="39" t="s">
        <v>5</v>
      </c>
    </row>
    <row r="99" spans="1:5" ht="12.75">
      <c r="A99" s="35" t="s">
        <v>57</v>
      </c>
      <c r="E99" s="40" t="s">
        <v>5</v>
      </c>
    </row>
    <row r="100" spans="1:5" ht="51">
      <c r="A100" t="s">
        <v>58</v>
      </c>
      <c r="E100" s="39" t="s">
        <v>6228</v>
      </c>
    </row>
    <row r="101" spans="1:13" ht="12.75">
      <c r="A101" t="s">
        <v>47</v>
      </c>
      <c r="C101" s="31" t="s">
        <v>72</v>
      </c>
      <c r="E101" s="33" t="s">
        <v>6280</v>
      </c>
      <c r="J101" s="32">
        <f>0</f>
      </c>
      <c s="32">
        <f>0</f>
      </c>
      <c s="32">
        <f>0+L102+L106+L110+L114+L118+L122+L126+L130+L134+L138+L142+L146+L150+L154+L158+L162+L166+L170+L174+L178+L182+L186+L190+L194+L198</f>
      </c>
      <c s="32">
        <f>0+M102+M106+M110+M114+M118+M122+M126+M130+M134+M138+M142+M146+M150+M154+M158+M162+M166+M170+M174+M178+M182+M186+M190+M194+M198</f>
      </c>
    </row>
    <row r="102" spans="1:16" ht="38.25">
      <c r="A102" t="s">
        <v>50</v>
      </c>
      <c s="34" t="s">
        <v>140</v>
      </c>
      <c s="34" t="s">
        <v>6281</v>
      </c>
      <c s="35" t="s">
        <v>5</v>
      </c>
      <c s="6" t="s">
        <v>6282</v>
      </c>
      <c s="36" t="s">
        <v>3801</v>
      </c>
      <c s="37">
        <v>2</v>
      </c>
      <c s="36">
        <v>0</v>
      </c>
      <c s="36">
        <f>ROUND(G102*H102,6)</f>
      </c>
      <c r="L102" s="38">
        <v>0</v>
      </c>
      <c s="32">
        <f>ROUND(ROUND(L102,2)*ROUND(G102,3),2)</f>
      </c>
      <c s="36" t="s">
        <v>55</v>
      </c>
      <c>
        <f>(M102*21)/100</f>
      </c>
      <c t="s">
        <v>28</v>
      </c>
    </row>
    <row r="103" spans="1:5" ht="25.5">
      <c r="A103" s="35" t="s">
        <v>56</v>
      </c>
      <c r="E103" s="39" t="s">
        <v>6283</v>
      </c>
    </row>
    <row r="104" spans="1:5" ht="12.75">
      <c r="A104" s="35" t="s">
        <v>57</v>
      </c>
      <c r="E104" s="40" t="s">
        <v>5</v>
      </c>
    </row>
    <row r="105" spans="1:5" ht="51">
      <c r="A105" t="s">
        <v>58</v>
      </c>
      <c r="E105" s="39" t="s">
        <v>6228</v>
      </c>
    </row>
    <row r="106" spans="1:16" ht="38.25">
      <c r="A106" t="s">
        <v>50</v>
      </c>
      <c s="34" t="s">
        <v>143</v>
      </c>
      <c s="34" t="s">
        <v>6284</v>
      </c>
      <c s="35" t="s">
        <v>5</v>
      </c>
      <c s="6" t="s">
        <v>6285</v>
      </c>
      <c s="36" t="s">
        <v>3801</v>
      </c>
      <c s="37">
        <v>2</v>
      </c>
      <c s="36">
        <v>0</v>
      </c>
      <c s="36">
        <f>ROUND(G106*H106,6)</f>
      </c>
      <c r="L106" s="38">
        <v>0</v>
      </c>
      <c s="32">
        <f>ROUND(ROUND(L106,2)*ROUND(G106,3),2)</f>
      </c>
      <c s="36" t="s">
        <v>55</v>
      </c>
      <c>
        <f>(M106*21)/100</f>
      </c>
      <c t="s">
        <v>28</v>
      </c>
    </row>
    <row r="107" spans="1:5" ht="12.75">
      <c r="A107" s="35" t="s">
        <v>56</v>
      </c>
      <c r="E107" s="39" t="s">
        <v>5</v>
      </c>
    </row>
    <row r="108" spans="1:5" ht="12.75">
      <c r="A108" s="35" t="s">
        <v>57</v>
      </c>
      <c r="E108" s="40" t="s">
        <v>5</v>
      </c>
    </row>
    <row r="109" spans="1:5" ht="51">
      <c r="A109" t="s">
        <v>58</v>
      </c>
      <c r="E109" s="39" t="s">
        <v>6228</v>
      </c>
    </row>
    <row r="110" spans="1:16" ht="38.25">
      <c r="A110" t="s">
        <v>50</v>
      </c>
      <c s="34" t="s">
        <v>147</v>
      </c>
      <c s="34" t="s">
        <v>6286</v>
      </c>
      <c s="35" t="s">
        <v>5</v>
      </c>
      <c s="6" t="s">
        <v>6287</v>
      </c>
      <c s="36" t="s">
        <v>110</v>
      </c>
      <c s="37">
        <v>2</v>
      </c>
      <c s="36">
        <v>0</v>
      </c>
      <c s="36">
        <f>ROUND(G110*H110,6)</f>
      </c>
      <c r="L110" s="38">
        <v>0</v>
      </c>
      <c s="32">
        <f>ROUND(ROUND(L110,2)*ROUND(G110,3),2)</f>
      </c>
      <c s="36" t="s">
        <v>55</v>
      </c>
      <c>
        <f>(M110*21)/100</f>
      </c>
      <c t="s">
        <v>28</v>
      </c>
    </row>
    <row r="111" spans="1:5" ht="25.5">
      <c r="A111" s="35" t="s">
        <v>56</v>
      </c>
      <c r="E111" s="39" t="s">
        <v>6273</v>
      </c>
    </row>
    <row r="112" spans="1:5" ht="12.75">
      <c r="A112" s="35" t="s">
        <v>57</v>
      </c>
      <c r="E112" s="40" t="s">
        <v>5</v>
      </c>
    </row>
    <row r="113" spans="1:5" ht="51">
      <c r="A113" t="s">
        <v>58</v>
      </c>
      <c r="E113" s="39" t="s">
        <v>6228</v>
      </c>
    </row>
    <row r="114" spans="1:16" ht="25.5">
      <c r="A114" t="s">
        <v>50</v>
      </c>
      <c s="34" t="s">
        <v>151</v>
      </c>
      <c s="34" t="s">
        <v>6288</v>
      </c>
      <c s="35" t="s">
        <v>5</v>
      </c>
      <c s="6" t="s">
        <v>6289</v>
      </c>
      <c s="36" t="s">
        <v>3801</v>
      </c>
      <c s="37">
        <v>20</v>
      </c>
      <c s="36">
        <v>0</v>
      </c>
      <c s="36">
        <f>ROUND(G114*H114,6)</f>
      </c>
      <c r="L114" s="38">
        <v>0</v>
      </c>
      <c s="32">
        <f>ROUND(ROUND(L114,2)*ROUND(G114,3),2)</f>
      </c>
      <c s="36" t="s">
        <v>55</v>
      </c>
      <c>
        <f>(M114*21)/100</f>
      </c>
      <c t="s">
        <v>28</v>
      </c>
    </row>
    <row r="115" spans="1:5" ht="12.75">
      <c r="A115" s="35" t="s">
        <v>56</v>
      </c>
      <c r="E115" s="39" t="s">
        <v>5</v>
      </c>
    </row>
    <row r="116" spans="1:5" ht="12.75">
      <c r="A116" s="35" t="s">
        <v>57</v>
      </c>
      <c r="E116" s="40" t="s">
        <v>5</v>
      </c>
    </row>
    <row r="117" spans="1:5" ht="51">
      <c r="A117" t="s">
        <v>58</v>
      </c>
      <c r="E117" s="39" t="s">
        <v>6228</v>
      </c>
    </row>
    <row r="118" spans="1:16" ht="12.75">
      <c r="A118" t="s">
        <v>50</v>
      </c>
      <c s="34" t="s">
        <v>155</v>
      </c>
      <c s="34" t="s">
        <v>6290</v>
      </c>
      <c s="35" t="s">
        <v>5</v>
      </c>
      <c s="6" t="s">
        <v>6291</v>
      </c>
      <c s="36" t="s">
        <v>3801</v>
      </c>
      <c s="37">
        <v>10</v>
      </c>
      <c s="36">
        <v>0</v>
      </c>
      <c s="36">
        <f>ROUND(G118*H118,6)</f>
      </c>
      <c r="L118" s="38">
        <v>0</v>
      </c>
      <c s="32">
        <f>ROUND(ROUND(L118,2)*ROUND(G118,3),2)</f>
      </c>
      <c s="36" t="s">
        <v>55</v>
      </c>
      <c>
        <f>(M118*21)/100</f>
      </c>
      <c t="s">
        <v>28</v>
      </c>
    </row>
    <row r="119" spans="1:5" ht="12.75">
      <c r="A119" s="35" t="s">
        <v>56</v>
      </c>
      <c r="E119" s="39" t="s">
        <v>5</v>
      </c>
    </row>
    <row r="120" spans="1:5" ht="12.75">
      <c r="A120" s="35" t="s">
        <v>57</v>
      </c>
      <c r="E120" s="40" t="s">
        <v>5</v>
      </c>
    </row>
    <row r="121" spans="1:5" ht="51">
      <c r="A121" t="s">
        <v>58</v>
      </c>
      <c r="E121" s="39" t="s">
        <v>6228</v>
      </c>
    </row>
    <row r="122" spans="1:16" ht="25.5">
      <c r="A122" t="s">
        <v>50</v>
      </c>
      <c s="34" t="s">
        <v>158</v>
      </c>
      <c s="34" t="s">
        <v>6292</v>
      </c>
      <c s="35" t="s">
        <v>5</v>
      </c>
      <c s="6" t="s">
        <v>6293</v>
      </c>
      <c s="36" t="s">
        <v>6239</v>
      </c>
      <c s="37">
        <v>70</v>
      </c>
      <c s="36">
        <v>0</v>
      </c>
      <c s="36">
        <f>ROUND(G122*H122,6)</f>
      </c>
      <c r="L122" s="38">
        <v>0</v>
      </c>
      <c s="32">
        <f>ROUND(ROUND(L122,2)*ROUND(G122,3),2)</f>
      </c>
      <c s="36" t="s">
        <v>55</v>
      </c>
      <c>
        <f>(M122*21)/100</f>
      </c>
      <c t="s">
        <v>28</v>
      </c>
    </row>
    <row r="123" spans="1:5" ht="12.75">
      <c r="A123" s="35" t="s">
        <v>56</v>
      </c>
      <c r="E123" s="39" t="s">
        <v>5</v>
      </c>
    </row>
    <row r="124" spans="1:5" ht="12.75">
      <c r="A124" s="35" t="s">
        <v>57</v>
      </c>
      <c r="E124" s="40" t="s">
        <v>5</v>
      </c>
    </row>
    <row r="125" spans="1:5" ht="51">
      <c r="A125" t="s">
        <v>58</v>
      </c>
      <c r="E125" s="39" t="s">
        <v>6228</v>
      </c>
    </row>
    <row r="126" spans="1:16" ht="25.5">
      <c r="A126" t="s">
        <v>50</v>
      </c>
      <c s="34" t="s">
        <v>162</v>
      </c>
      <c s="34" t="s">
        <v>6294</v>
      </c>
      <c s="35" t="s">
        <v>5</v>
      </c>
      <c s="6" t="s">
        <v>6295</v>
      </c>
      <c s="36" t="s">
        <v>6239</v>
      </c>
      <c s="37">
        <v>35</v>
      </c>
      <c s="36">
        <v>0</v>
      </c>
      <c s="36">
        <f>ROUND(G126*H126,6)</f>
      </c>
      <c r="L126" s="38">
        <v>0</v>
      </c>
      <c s="32">
        <f>ROUND(ROUND(L126,2)*ROUND(G126,3),2)</f>
      </c>
      <c s="36" t="s">
        <v>55</v>
      </c>
      <c>
        <f>(M126*21)/100</f>
      </c>
      <c t="s">
        <v>28</v>
      </c>
    </row>
    <row r="127" spans="1:5" ht="12.75">
      <c r="A127" s="35" t="s">
        <v>56</v>
      </c>
      <c r="E127" s="39" t="s">
        <v>5</v>
      </c>
    </row>
    <row r="128" spans="1:5" ht="12.75">
      <c r="A128" s="35" t="s">
        <v>57</v>
      </c>
      <c r="E128" s="40" t="s">
        <v>5</v>
      </c>
    </row>
    <row r="129" spans="1:5" ht="51">
      <c r="A129" t="s">
        <v>58</v>
      </c>
      <c r="E129" s="39" t="s">
        <v>6228</v>
      </c>
    </row>
    <row r="130" spans="1:16" ht="25.5">
      <c r="A130" t="s">
        <v>50</v>
      </c>
      <c s="34" t="s">
        <v>165</v>
      </c>
      <c s="34" t="s">
        <v>6296</v>
      </c>
      <c s="35" t="s">
        <v>5</v>
      </c>
      <c s="6" t="s">
        <v>6297</v>
      </c>
      <c s="36" t="s">
        <v>6239</v>
      </c>
      <c s="37">
        <v>95</v>
      </c>
      <c s="36">
        <v>0</v>
      </c>
      <c s="36">
        <f>ROUND(G130*H130,6)</f>
      </c>
      <c r="L130" s="38">
        <v>0</v>
      </c>
      <c s="32">
        <f>ROUND(ROUND(L130,2)*ROUND(G130,3),2)</f>
      </c>
      <c s="36" t="s">
        <v>55</v>
      </c>
      <c>
        <f>(M130*21)/100</f>
      </c>
      <c t="s">
        <v>28</v>
      </c>
    </row>
    <row r="131" spans="1:5" ht="12.75">
      <c r="A131" s="35" t="s">
        <v>56</v>
      </c>
      <c r="E131" s="39" t="s">
        <v>5</v>
      </c>
    </row>
    <row r="132" spans="1:5" ht="12.75">
      <c r="A132" s="35" t="s">
        <v>57</v>
      </c>
      <c r="E132" s="40" t="s">
        <v>5</v>
      </c>
    </row>
    <row r="133" spans="1:5" ht="51">
      <c r="A133" t="s">
        <v>58</v>
      </c>
      <c r="E133" s="39" t="s">
        <v>6228</v>
      </c>
    </row>
    <row r="134" spans="1:16" ht="12.75">
      <c r="A134" t="s">
        <v>50</v>
      </c>
      <c s="34" t="s">
        <v>169</v>
      </c>
      <c s="34" t="s">
        <v>6298</v>
      </c>
      <c s="35" t="s">
        <v>5</v>
      </c>
      <c s="6" t="s">
        <v>6299</v>
      </c>
      <c s="36" t="s">
        <v>2357</v>
      </c>
      <c s="37">
        <v>10</v>
      </c>
      <c s="36">
        <v>0</v>
      </c>
      <c s="36">
        <f>ROUND(G134*H134,6)</f>
      </c>
      <c r="L134" s="38">
        <v>0</v>
      </c>
      <c s="32">
        <f>ROUND(ROUND(L134,2)*ROUND(G134,3),2)</f>
      </c>
      <c s="36" t="s">
        <v>55</v>
      </c>
      <c>
        <f>(M134*21)/100</f>
      </c>
      <c t="s">
        <v>28</v>
      </c>
    </row>
    <row r="135" spans="1:5" ht="12.75">
      <c r="A135" s="35" t="s">
        <v>56</v>
      </c>
      <c r="E135" s="39" t="s">
        <v>5</v>
      </c>
    </row>
    <row r="136" spans="1:5" ht="12.75">
      <c r="A136" s="35" t="s">
        <v>57</v>
      </c>
      <c r="E136" s="40" t="s">
        <v>5</v>
      </c>
    </row>
    <row r="137" spans="1:5" ht="51">
      <c r="A137" t="s">
        <v>58</v>
      </c>
      <c r="E137" s="39" t="s">
        <v>6228</v>
      </c>
    </row>
    <row r="138" spans="1:16" ht="12.75">
      <c r="A138" t="s">
        <v>50</v>
      </c>
      <c s="34" t="s">
        <v>173</v>
      </c>
      <c s="34" t="s">
        <v>6300</v>
      </c>
      <c s="35" t="s">
        <v>5</v>
      </c>
      <c s="6" t="s">
        <v>6301</v>
      </c>
      <c s="36" t="s">
        <v>6239</v>
      </c>
      <c s="37">
        <v>100</v>
      </c>
      <c s="36">
        <v>0</v>
      </c>
      <c s="36">
        <f>ROUND(G138*H138,6)</f>
      </c>
      <c r="L138" s="38">
        <v>0</v>
      </c>
      <c s="32">
        <f>ROUND(ROUND(L138,2)*ROUND(G138,3),2)</f>
      </c>
      <c s="36" t="s">
        <v>55</v>
      </c>
      <c>
        <f>(M138*21)/100</f>
      </c>
      <c t="s">
        <v>28</v>
      </c>
    </row>
    <row r="139" spans="1:5" ht="12.75">
      <c r="A139" s="35" t="s">
        <v>56</v>
      </c>
      <c r="E139" s="39" t="s">
        <v>5</v>
      </c>
    </row>
    <row r="140" spans="1:5" ht="12.75">
      <c r="A140" s="35" t="s">
        <v>57</v>
      </c>
      <c r="E140" s="40" t="s">
        <v>5</v>
      </c>
    </row>
    <row r="141" spans="1:5" ht="51">
      <c r="A141" t="s">
        <v>58</v>
      </c>
      <c r="E141" s="39" t="s">
        <v>6228</v>
      </c>
    </row>
    <row r="142" spans="1:16" ht="25.5">
      <c r="A142" t="s">
        <v>50</v>
      </c>
      <c s="34" t="s">
        <v>177</v>
      </c>
      <c s="34" t="s">
        <v>6302</v>
      </c>
      <c s="35" t="s">
        <v>5</v>
      </c>
      <c s="6" t="s">
        <v>6303</v>
      </c>
      <c s="36" t="s">
        <v>3801</v>
      </c>
      <c s="37">
        <v>10</v>
      </c>
      <c s="36">
        <v>0</v>
      </c>
      <c s="36">
        <f>ROUND(G142*H142,6)</f>
      </c>
      <c r="L142" s="38">
        <v>0</v>
      </c>
      <c s="32">
        <f>ROUND(ROUND(L142,2)*ROUND(G142,3),2)</f>
      </c>
      <c s="36" t="s">
        <v>55</v>
      </c>
      <c>
        <f>(M142*21)/100</f>
      </c>
      <c t="s">
        <v>28</v>
      </c>
    </row>
    <row r="143" spans="1:5" ht="12.75">
      <c r="A143" s="35" t="s">
        <v>56</v>
      </c>
      <c r="E143" s="39" t="s">
        <v>5</v>
      </c>
    </row>
    <row r="144" spans="1:5" ht="12.75">
      <c r="A144" s="35" t="s">
        <v>57</v>
      </c>
      <c r="E144" s="40" t="s">
        <v>5</v>
      </c>
    </row>
    <row r="145" spans="1:5" ht="51">
      <c r="A145" t="s">
        <v>58</v>
      </c>
      <c r="E145" s="39" t="s">
        <v>6228</v>
      </c>
    </row>
    <row r="146" spans="1:16" ht="12.75">
      <c r="A146" t="s">
        <v>50</v>
      </c>
      <c s="34" t="s">
        <v>181</v>
      </c>
      <c s="34" t="s">
        <v>6304</v>
      </c>
      <c s="35" t="s">
        <v>5</v>
      </c>
      <c s="6" t="s">
        <v>6305</v>
      </c>
      <c s="36" t="s">
        <v>3801</v>
      </c>
      <c s="37">
        <v>10</v>
      </c>
      <c s="36">
        <v>0</v>
      </c>
      <c s="36">
        <f>ROUND(G146*H146,6)</f>
      </c>
      <c r="L146" s="38">
        <v>0</v>
      </c>
      <c s="32">
        <f>ROUND(ROUND(L146,2)*ROUND(G146,3),2)</f>
      </c>
      <c s="36" t="s">
        <v>55</v>
      </c>
      <c>
        <f>(M146*21)/100</f>
      </c>
      <c t="s">
        <v>28</v>
      </c>
    </row>
    <row r="147" spans="1:5" ht="12.75">
      <c r="A147" s="35" t="s">
        <v>56</v>
      </c>
      <c r="E147" s="39" t="s">
        <v>5</v>
      </c>
    </row>
    <row r="148" spans="1:5" ht="12.75">
      <c r="A148" s="35" t="s">
        <v>57</v>
      </c>
      <c r="E148" s="40" t="s">
        <v>5</v>
      </c>
    </row>
    <row r="149" spans="1:5" ht="51">
      <c r="A149" t="s">
        <v>58</v>
      </c>
      <c r="E149" s="39" t="s">
        <v>6228</v>
      </c>
    </row>
    <row r="150" spans="1:16" ht="12.75">
      <c r="A150" t="s">
        <v>50</v>
      </c>
      <c s="34" t="s">
        <v>185</v>
      </c>
      <c s="34" t="s">
        <v>6306</v>
      </c>
      <c s="35" t="s">
        <v>5</v>
      </c>
      <c s="6" t="s">
        <v>6307</v>
      </c>
      <c s="36" t="s">
        <v>54</v>
      </c>
      <c s="37">
        <v>24</v>
      </c>
      <c s="36">
        <v>0</v>
      </c>
      <c s="36">
        <f>ROUND(G150*H150,6)</f>
      </c>
      <c r="L150" s="38">
        <v>0</v>
      </c>
      <c s="32">
        <f>ROUND(ROUND(L150,2)*ROUND(G150,3),2)</f>
      </c>
      <c s="36" t="s">
        <v>55</v>
      </c>
      <c>
        <f>(M150*21)/100</f>
      </c>
      <c t="s">
        <v>28</v>
      </c>
    </row>
    <row r="151" spans="1:5" ht="12.75">
      <c r="A151" s="35" t="s">
        <v>56</v>
      </c>
      <c r="E151" s="39" t="s">
        <v>5</v>
      </c>
    </row>
    <row r="152" spans="1:5" ht="12.75">
      <c r="A152" s="35" t="s">
        <v>57</v>
      </c>
      <c r="E152" s="40" t="s">
        <v>5</v>
      </c>
    </row>
    <row r="153" spans="1:5" ht="51">
      <c r="A153" t="s">
        <v>58</v>
      </c>
      <c r="E153" s="39" t="s">
        <v>6228</v>
      </c>
    </row>
    <row r="154" spans="1:16" ht="12.75">
      <c r="A154" t="s">
        <v>50</v>
      </c>
      <c s="34" t="s">
        <v>682</v>
      </c>
      <c s="34" t="s">
        <v>6308</v>
      </c>
      <c s="35" t="s">
        <v>5</v>
      </c>
      <c s="6" t="s">
        <v>6309</v>
      </c>
      <c s="36" t="s">
        <v>54</v>
      </c>
      <c s="37">
        <v>16</v>
      </c>
      <c s="36">
        <v>0</v>
      </c>
      <c s="36">
        <f>ROUND(G154*H154,6)</f>
      </c>
      <c r="L154" s="38">
        <v>0</v>
      </c>
      <c s="32">
        <f>ROUND(ROUND(L154,2)*ROUND(G154,3),2)</f>
      </c>
      <c s="36" t="s">
        <v>55</v>
      </c>
      <c>
        <f>(M154*21)/100</f>
      </c>
      <c t="s">
        <v>28</v>
      </c>
    </row>
    <row r="155" spans="1:5" ht="12.75">
      <c r="A155" s="35" t="s">
        <v>56</v>
      </c>
      <c r="E155" s="39" t="s">
        <v>5</v>
      </c>
    </row>
    <row r="156" spans="1:5" ht="12.75">
      <c r="A156" s="35" t="s">
        <v>57</v>
      </c>
      <c r="E156" s="40" t="s">
        <v>5</v>
      </c>
    </row>
    <row r="157" spans="1:5" ht="51">
      <c r="A157" t="s">
        <v>58</v>
      </c>
      <c r="E157" s="39" t="s">
        <v>6228</v>
      </c>
    </row>
    <row r="158" spans="1:16" ht="12.75">
      <c r="A158" t="s">
        <v>50</v>
      </c>
      <c s="34" t="s">
        <v>686</v>
      </c>
      <c s="34" t="s">
        <v>6310</v>
      </c>
      <c s="35" t="s">
        <v>5</v>
      </c>
      <c s="6" t="s">
        <v>6311</v>
      </c>
      <c s="36" t="s">
        <v>79</v>
      </c>
      <c s="37">
        <v>125</v>
      </c>
      <c s="36">
        <v>0</v>
      </c>
      <c s="36">
        <f>ROUND(G158*H158,6)</f>
      </c>
      <c r="L158" s="38">
        <v>0</v>
      </c>
      <c s="32">
        <f>ROUND(ROUND(L158,2)*ROUND(G158,3),2)</f>
      </c>
      <c s="36" t="s">
        <v>55</v>
      </c>
      <c>
        <f>(M158*21)/100</f>
      </c>
      <c t="s">
        <v>28</v>
      </c>
    </row>
    <row r="159" spans="1:5" ht="12.75">
      <c r="A159" s="35" t="s">
        <v>56</v>
      </c>
      <c r="E159" s="39" t="s">
        <v>5</v>
      </c>
    </row>
    <row r="160" spans="1:5" ht="12.75">
      <c r="A160" s="35" t="s">
        <v>57</v>
      </c>
      <c r="E160" s="40" t="s">
        <v>5</v>
      </c>
    </row>
    <row r="161" spans="1:5" ht="51">
      <c r="A161" t="s">
        <v>58</v>
      </c>
      <c r="E161" s="39" t="s">
        <v>6228</v>
      </c>
    </row>
    <row r="162" spans="1:16" ht="12.75">
      <c r="A162" t="s">
        <v>50</v>
      </c>
      <c s="34" t="s">
        <v>189</v>
      </c>
      <c s="34" t="s">
        <v>6312</v>
      </c>
      <c s="35" t="s">
        <v>5</v>
      </c>
      <c s="6" t="s">
        <v>6313</v>
      </c>
      <c s="36" t="s">
        <v>110</v>
      </c>
      <c s="37">
        <v>8</v>
      </c>
      <c s="36">
        <v>0</v>
      </c>
      <c s="36">
        <f>ROUND(G162*H162,6)</f>
      </c>
      <c r="L162" s="38">
        <v>0</v>
      </c>
      <c s="32">
        <f>ROUND(ROUND(L162,2)*ROUND(G162,3),2)</f>
      </c>
      <c s="36" t="s">
        <v>55</v>
      </c>
      <c>
        <f>(M162*21)/100</f>
      </c>
      <c t="s">
        <v>28</v>
      </c>
    </row>
    <row r="163" spans="1:5" ht="12.75">
      <c r="A163" s="35" t="s">
        <v>56</v>
      </c>
      <c r="E163" s="39" t="s">
        <v>5</v>
      </c>
    </row>
    <row r="164" spans="1:5" ht="12.75">
      <c r="A164" s="35" t="s">
        <v>57</v>
      </c>
      <c r="E164" s="40" t="s">
        <v>5</v>
      </c>
    </row>
    <row r="165" spans="1:5" ht="51">
      <c r="A165" t="s">
        <v>58</v>
      </c>
      <c r="E165" s="39" t="s">
        <v>6228</v>
      </c>
    </row>
    <row r="166" spans="1:16" ht="12.75">
      <c r="A166" t="s">
        <v>50</v>
      </c>
      <c s="34" t="s">
        <v>193</v>
      </c>
      <c s="34" t="s">
        <v>6314</v>
      </c>
      <c s="35" t="s">
        <v>5</v>
      </c>
      <c s="6" t="s">
        <v>6315</v>
      </c>
      <c s="36" t="s">
        <v>110</v>
      </c>
      <c s="37">
        <v>1</v>
      </c>
      <c s="36">
        <v>0</v>
      </c>
      <c s="36">
        <f>ROUND(G166*H166,6)</f>
      </c>
      <c r="L166" s="38">
        <v>0</v>
      </c>
      <c s="32">
        <f>ROUND(ROUND(L166,2)*ROUND(G166,3),2)</f>
      </c>
      <c s="36" t="s">
        <v>55</v>
      </c>
      <c>
        <f>(M166*21)/100</f>
      </c>
      <c t="s">
        <v>28</v>
      </c>
    </row>
    <row r="167" spans="1:5" ht="12.75">
      <c r="A167" s="35" t="s">
        <v>56</v>
      </c>
      <c r="E167" s="39" t="s">
        <v>5</v>
      </c>
    </row>
    <row r="168" spans="1:5" ht="12.75">
      <c r="A168" s="35" t="s">
        <v>57</v>
      </c>
      <c r="E168" s="40" t="s">
        <v>5</v>
      </c>
    </row>
    <row r="169" spans="1:5" ht="51">
      <c r="A169" t="s">
        <v>58</v>
      </c>
      <c r="E169" s="39" t="s">
        <v>6228</v>
      </c>
    </row>
    <row r="170" spans="1:16" ht="25.5">
      <c r="A170" t="s">
        <v>50</v>
      </c>
      <c s="34" t="s">
        <v>197</v>
      </c>
      <c s="34" t="s">
        <v>6316</v>
      </c>
      <c s="35" t="s">
        <v>5</v>
      </c>
      <c s="6" t="s">
        <v>6317</v>
      </c>
      <c s="36" t="s">
        <v>3801</v>
      </c>
      <c s="37">
        <v>10</v>
      </c>
      <c s="36">
        <v>0</v>
      </c>
      <c s="36">
        <f>ROUND(G170*H170,6)</f>
      </c>
      <c r="L170" s="38">
        <v>0</v>
      </c>
      <c s="32">
        <f>ROUND(ROUND(L170,2)*ROUND(G170,3),2)</f>
      </c>
      <c s="36" t="s">
        <v>55</v>
      </c>
      <c>
        <f>(M170*21)/100</f>
      </c>
      <c t="s">
        <v>28</v>
      </c>
    </row>
    <row r="171" spans="1:5" ht="12.75">
      <c r="A171" s="35" t="s">
        <v>56</v>
      </c>
      <c r="E171" s="39" t="s">
        <v>5</v>
      </c>
    </row>
    <row r="172" spans="1:5" ht="12.75">
      <c r="A172" s="35" t="s">
        <v>57</v>
      </c>
      <c r="E172" s="40" t="s">
        <v>5</v>
      </c>
    </row>
    <row r="173" spans="1:5" ht="51">
      <c r="A173" t="s">
        <v>58</v>
      </c>
      <c r="E173" s="39" t="s">
        <v>6228</v>
      </c>
    </row>
    <row r="174" spans="1:16" ht="12.75">
      <c r="A174" t="s">
        <v>50</v>
      </c>
      <c s="34" t="s">
        <v>201</v>
      </c>
      <c s="34" t="s">
        <v>6318</v>
      </c>
      <c s="35" t="s">
        <v>5</v>
      </c>
      <c s="6" t="s">
        <v>6319</v>
      </c>
      <c s="36" t="s">
        <v>6320</v>
      </c>
      <c s="37">
        <v>1</v>
      </c>
      <c s="36">
        <v>0</v>
      </c>
      <c s="36">
        <f>ROUND(G174*H174,6)</f>
      </c>
      <c r="L174" s="38">
        <v>0</v>
      </c>
      <c s="32">
        <f>ROUND(ROUND(L174,2)*ROUND(G174,3),2)</f>
      </c>
      <c s="36" t="s">
        <v>55</v>
      </c>
      <c>
        <f>(M174*21)/100</f>
      </c>
      <c t="s">
        <v>28</v>
      </c>
    </row>
    <row r="175" spans="1:5" ht="12.75">
      <c r="A175" s="35" t="s">
        <v>56</v>
      </c>
      <c r="E175" s="39" t="s">
        <v>5</v>
      </c>
    </row>
    <row r="176" spans="1:5" ht="12.75">
      <c r="A176" s="35" t="s">
        <v>57</v>
      </c>
      <c r="E176" s="40" t="s">
        <v>5</v>
      </c>
    </row>
    <row r="177" spans="1:5" ht="51">
      <c r="A177" t="s">
        <v>58</v>
      </c>
      <c r="E177" s="39" t="s">
        <v>6228</v>
      </c>
    </row>
    <row r="178" spans="1:16" ht="12.75">
      <c r="A178" t="s">
        <v>50</v>
      </c>
      <c s="34" t="s">
        <v>205</v>
      </c>
      <c s="34" t="s">
        <v>6321</v>
      </c>
      <c s="35" t="s">
        <v>5</v>
      </c>
      <c s="6" t="s">
        <v>6322</v>
      </c>
      <c s="36" t="s">
        <v>3801</v>
      </c>
      <c s="37">
        <v>2</v>
      </c>
      <c s="36">
        <v>0</v>
      </c>
      <c s="36">
        <f>ROUND(G178*H178,6)</f>
      </c>
      <c r="L178" s="38">
        <v>0</v>
      </c>
      <c s="32">
        <f>ROUND(ROUND(L178,2)*ROUND(G178,3),2)</f>
      </c>
      <c s="36" t="s">
        <v>55</v>
      </c>
      <c>
        <f>(M178*21)/100</f>
      </c>
      <c t="s">
        <v>28</v>
      </c>
    </row>
    <row r="179" spans="1:5" ht="12.75">
      <c r="A179" s="35" t="s">
        <v>56</v>
      </c>
      <c r="E179" s="39" t="s">
        <v>5</v>
      </c>
    </row>
    <row r="180" spans="1:5" ht="12.75">
      <c r="A180" s="35" t="s">
        <v>57</v>
      </c>
      <c r="E180" s="40" t="s">
        <v>5</v>
      </c>
    </row>
    <row r="181" spans="1:5" ht="12.75">
      <c r="A181" t="s">
        <v>58</v>
      </c>
      <c r="E181" s="39" t="s">
        <v>5</v>
      </c>
    </row>
    <row r="182" spans="1:16" ht="12.75">
      <c r="A182" t="s">
        <v>50</v>
      </c>
      <c s="34" t="s">
        <v>209</v>
      </c>
      <c s="34" t="s">
        <v>6323</v>
      </c>
      <c s="35" t="s">
        <v>5</v>
      </c>
      <c s="6" t="s">
        <v>6324</v>
      </c>
      <c s="36" t="s">
        <v>3801</v>
      </c>
      <c s="37">
        <v>2</v>
      </c>
      <c s="36">
        <v>0</v>
      </c>
      <c s="36">
        <f>ROUND(G182*H182,6)</f>
      </c>
      <c r="L182" s="38">
        <v>0</v>
      </c>
      <c s="32">
        <f>ROUND(ROUND(L182,2)*ROUND(G182,3),2)</f>
      </c>
      <c s="36" t="s">
        <v>55</v>
      </c>
      <c>
        <f>(M182*21)/100</f>
      </c>
      <c t="s">
        <v>28</v>
      </c>
    </row>
    <row r="183" spans="1:5" ht="12.75">
      <c r="A183" s="35" t="s">
        <v>56</v>
      </c>
      <c r="E183" s="39" t="s">
        <v>5</v>
      </c>
    </row>
    <row r="184" spans="1:5" ht="12.75">
      <c r="A184" s="35" t="s">
        <v>57</v>
      </c>
      <c r="E184" s="40" t="s">
        <v>5</v>
      </c>
    </row>
    <row r="185" spans="1:5" ht="51">
      <c r="A185" t="s">
        <v>58</v>
      </c>
      <c r="E185" s="39" t="s">
        <v>6228</v>
      </c>
    </row>
    <row r="186" spans="1:16" ht="12.75">
      <c r="A186" t="s">
        <v>50</v>
      </c>
      <c s="34" t="s">
        <v>213</v>
      </c>
      <c s="34" t="s">
        <v>6325</v>
      </c>
      <c s="35" t="s">
        <v>5</v>
      </c>
      <c s="6" t="s">
        <v>6326</v>
      </c>
      <c s="36" t="s">
        <v>3801</v>
      </c>
      <c s="37">
        <v>2</v>
      </c>
      <c s="36">
        <v>0</v>
      </c>
      <c s="36">
        <f>ROUND(G186*H186,6)</f>
      </c>
      <c r="L186" s="38">
        <v>0</v>
      </c>
      <c s="32">
        <f>ROUND(ROUND(L186,2)*ROUND(G186,3),2)</f>
      </c>
      <c s="36" t="s">
        <v>55</v>
      </c>
      <c>
        <f>(M186*21)/100</f>
      </c>
      <c t="s">
        <v>28</v>
      </c>
    </row>
    <row r="187" spans="1:5" ht="12.75">
      <c r="A187" s="35" t="s">
        <v>56</v>
      </c>
      <c r="E187" s="39" t="s">
        <v>5</v>
      </c>
    </row>
    <row r="188" spans="1:5" ht="12.75">
      <c r="A188" s="35" t="s">
        <v>57</v>
      </c>
      <c r="E188" s="40" t="s">
        <v>5</v>
      </c>
    </row>
    <row r="189" spans="1:5" ht="51">
      <c r="A189" t="s">
        <v>58</v>
      </c>
      <c r="E189" s="39" t="s">
        <v>6228</v>
      </c>
    </row>
    <row r="190" spans="1:16" ht="12.75">
      <c r="A190" t="s">
        <v>50</v>
      </c>
      <c s="34" t="s">
        <v>218</v>
      </c>
      <c s="34" t="s">
        <v>6327</v>
      </c>
      <c s="35" t="s">
        <v>5</v>
      </c>
      <c s="6" t="s">
        <v>6328</v>
      </c>
      <c s="36" t="s">
        <v>3801</v>
      </c>
      <c s="37">
        <v>7</v>
      </c>
      <c s="36">
        <v>0</v>
      </c>
      <c s="36">
        <f>ROUND(G190*H190,6)</f>
      </c>
      <c r="L190" s="38">
        <v>0</v>
      </c>
      <c s="32">
        <f>ROUND(ROUND(L190,2)*ROUND(G190,3),2)</f>
      </c>
      <c s="36" t="s">
        <v>55</v>
      </c>
      <c>
        <f>(M190*21)/100</f>
      </c>
      <c t="s">
        <v>28</v>
      </c>
    </row>
    <row r="191" spans="1:5" ht="12.75">
      <c r="A191" s="35" t="s">
        <v>56</v>
      </c>
      <c r="E191" s="39" t="s">
        <v>5</v>
      </c>
    </row>
    <row r="192" spans="1:5" ht="12.75">
      <c r="A192" s="35" t="s">
        <v>57</v>
      </c>
      <c r="E192" s="40" t="s">
        <v>5</v>
      </c>
    </row>
    <row r="193" spans="1:5" ht="51">
      <c r="A193" t="s">
        <v>58</v>
      </c>
      <c r="E193" s="39" t="s">
        <v>6228</v>
      </c>
    </row>
    <row r="194" spans="1:16" ht="12.75">
      <c r="A194" t="s">
        <v>50</v>
      </c>
      <c s="34" t="s">
        <v>222</v>
      </c>
      <c s="34" t="s">
        <v>6329</v>
      </c>
      <c s="35" t="s">
        <v>5</v>
      </c>
      <c s="6" t="s">
        <v>6330</v>
      </c>
      <c s="36" t="s">
        <v>3801</v>
      </c>
      <c s="37">
        <v>4</v>
      </c>
      <c s="36">
        <v>0</v>
      </c>
      <c s="36">
        <f>ROUND(G194*H194,6)</f>
      </c>
      <c r="L194" s="38">
        <v>0</v>
      </c>
      <c s="32">
        <f>ROUND(ROUND(L194,2)*ROUND(G194,3),2)</f>
      </c>
      <c s="36" t="s">
        <v>55</v>
      </c>
      <c>
        <f>(M194*21)/100</f>
      </c>
      <c t="s">
        <v>28</v>
      </c>
    </row>
    <row r="195" spans="1:5" ht="12.75">
      <c r="A195" s="35" t="s">
        <v>56</v>
      </c>
      <c r="E195" s="39" t="s">
        <v>5</v>
      </c>
    </row>
    <row r="196" spans="1:5" ht="12.75">
      <c r="A196" s="35" t="s">
        <v>57</v>
      </c>
      <c r="E196" s="40" t="s">
        <v>5</v>
      </c>
    </row>
    <row r="197" spans="1:5" ht="51">
      <c r="A197" t="s">
        <v>58</v>
      </c>
      <c r="E197" s="39" t="s">
        <v>6228</v>
      </c>
    </row>
    <row r="198" spans="1:16" ht="12.75">
      <c r="A198" t="s">
        <v>50</v>
      </c>
      <c s="34" t="s">
        <v>226</v>
      </c>
      <c s="34" t="s">
        <v>6331</v>
      </c>
      <c s="35" t="s">
        <v>5</v>
      </c>
      <c s="6" t="s">
        <v>6332</v>
      </c>
      <c s="36" t="s">
        <v>3801</v>
      </c>
      <c s="37">
        <v>1</v>
      </c>
      <c s="36">
        <v>0</v>
      </c>
      <c s="36">
        <f>ROUND(G198*H198,6)</f>
      </c>
      <c r="L198" s="38">
        <v>0</v>
      </c>
      <c s="32">
        <f>ROUND(ROUND(L198,2)*ROUND(G198,3),2)</f>
      </c>
      <c s="36" t="s">
        <v>55</v>
      </c>
      <c>
        <f>(M198*21)/100</f>
      </c>
      <c t="s">
        <v>28</v>
      </c>
    </row>
    <row r="199" spans="1:5" ht="12.75">
      <c r="A199" s="35" t="s">
        <v>56</v>
      </c>
      <c r="E199" s="39" t="s">
        <v>5</v>
      </c>
    </row>
    <row r="200" spans="1:5" ht="12.75">
      <c r="A200" s="35" t="s">
        <v>57</v>
      </c>
      <c r="E200" s="40" t="s">
        <v>5</v>
      </c>
    </row>
    <row r="201" spans="1:5" ht="51">
      <c r="A201" t="s">
        <v>58</v>
      </c>
      <c r="E201" s="39" t="s">
        <v>6228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963</v>
      </c>
      <c s="41">
        <f>Rekapitulace!C16</f>
      </c>
      <c s="20" t="s">
        <v>0</v>
      </c>
      <c t="s">
        <v>23</v>
      </c>
      <c t="s">
        <v>28</v>
      </c>
    </row>
    <row r="4" spans="1:16" ht="32" customHeight="1">
      <c r="A4" s="24" t="s">
        <v>20</v>
      </c>
      <c s="25" t="s">
        <v>29</v>
      </c>
      <c s="27" t="s">
        <v>963</v>
      </c>
      <c r="E4" s="26" t="s">
        <v>964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967</v>
      </c>
      <c r="E8" s="30" t="s">
        <v>966</v>
      </c>
      <c r="J8" s="29">
        <f>0+J9</f>
      </c>
      <c s="29">
        <f>0+K9</f>
      </c>
      <c s="29">
        <f>0+L9</f>
      </c>
      <c s="29">
        <f>0+M9</f>
      </c>
    </row>
    <row r="9" spans="1:13" ht="12.75">
      <c r="A9" t="s">
        <v>47</v>
      </c>
      <c r="C9" s="31" t="s">
        <v>70</v>
      </c>
      <c r="E9" s="33" t="s">
        <v>71</v>
      </c>
      <c r="J9" s="32">
        <f>0</f>
      </c>
      <c s="32">
        <f>0</f>
      </c>
      <c s="32">
        <f>0+L10+L14+L18+L22+L26+L30+L34+L38+L42+L46+L50+L54+L58+L62+L66+L70+L74+L78+L82+L86+L90+L94+L98+L102+L106+L110+L114+L118+L122+L126+L130+L134+L138+L142+L146+L150+L154+L158+L162+L166+L170+L174+L178+L182+L186</f>
      </c>
      <c s="32">
        <f>0+M10+M14+M18+M22+M26+M30+M34+M38+M42+M46+M50+M54+M58+M62+M66+M70+M74+M78+M82+M86+M90+M94+M98+M102+M106+M110+M114+M118+M122+M126+M130+M134+M138+M142+M146+M150+M154+M158+M162+M166+M170+M174+M178+M182+M186</f>
      </c>
    </row>
    <row r="10" spans="1:16" ht="12.75">
      <c r="A10" t="s">
        <v>50</v>
      </c>
      <c s="34" t="s">
        <v>51</v>
      </c>
      <c s="34" t="s">
        <v>968</v>
      </c>
      <c s="35" t="s">
        <v>5</v>
      </c>
      <c s="6" t="s">
        <v>969</v>
      </c>
      <c s="36" t="s">
        <v>54</v>
      </c>
      <c s="37">
        <v>24</v>
      </c>
      <c s="36">
        <v>0</v>
      </c>
      <c s="36">
        <f>ROUND(G10*H10,6)</f>
      </c>
      <c r="L10" s="38">
        <v>0</v>
      </c>
      <c s="32">
        <f>ROUND(ROUND(L10,2)*ROUND(G10,3),2)</f>
      </c>
      <c s="36" t="s">
        <v>970</v>
      </c>
      <c>
        <f>(M10*21)/100</f>
      </c>
      <c t="s">
        <v>28</v>
      </c>
    </row>
    <row r="11" spans="1:5" ht="12.75">
      <c r="A11" s="35" t="s">
        <v>56</v>
      </c>
      <c r="E11" s="39" t="s">
        <v>5</v>
      </c>
    </row>
    <row r="12" spans="1:5" ht="12.75">
      <c r="A12" s="35" t="s">
        <v>57</v>
      </c>
      <c r="E12" s="40" t="s">
        <v>5</v>
      </c>
    </row>
    <row r="13" spans="1:5" ht="12.75">
      <c r="A13" t="s">
        <v>58</v>
      </c>
      <c r="E13" s="39" t="s">
        <v>971</v>
      </c>
    </row>
    <row r="14" spans="1:16" ht="12.75">
      <c r="A14" t="s">
        <v>50</v>
      </c>
      <c s="34" t="s">
        <v>28</v>
      </c>
      <c s="34" t="s">
        <v>972</v>
      </c>
      <c s="35" t="s">
        <v>5</v>
      </c>
      <c s="6" t="s">
        <v>973</v>
      </c>
      <c s="36" t="s">
        <v>54</v>
      </c>
      <c s="37">
        <v>8</v>
      </c>
      <c s="36">
        <v>0</v>
      </c>
      <c s="36">
        <f>ROUND(G14*H14,6)</f>
      </c>
      <c r="L14" s="38">
        <v>0</v>
      </c>
      <c s="32">
        <f>ROUND(ROUND(L14,2)*ROUND(G14,3),2)</f>
      </c>
      <c s="36" t="s">
        <v>970</v>
      </c>
      <c>
        <f>(M14*21)/100</f>
      </c>
      <c t="s">
        <v>28</v>
      </c>
    </row>
    <row r="15" spans="1:5" ht="12.75">
      <c r="A15" s="35" t="s">
        <v>56</v>
      </c>
      <c r="E15" s="39" t="s">
        <v>5</v>
      </c>
    </row>
    <row r="16" spans="1:5" ht="12.75">
      <c r="A16" s="35" t="s">
        <v>57</v>
      </c>
      <c r="E16" s="40" t="s">
        <v>5</v>
      </c>
    </row>
    <row r="17" spans="1:5" ht="12.75">
      <c r="A17" t="s">
        <v>58</v>
      </c>
      <c r="E17" s="39" t="s">
        <v>971</v>
      </c>
    </row>
    <row r="18" spans="1:16" ht="12.75">
      <c r="A18" t="s">
        <v>50</v>
      </c>
      <c s="34" t="s">
        <v>26</v>
      </c>
      <c s="34" t="s">
        <v>974</v>
      </c>
      <c s="35" t="s">
        <v>5</v>
      </c>
      <c s="6" t="s">
        <v>975</v>
      </c>
      <c s="36" t="s">
        <v>54</v>
      </c>
      <c s="37">
        <v>24</v>
      </c>
      <c s="36">
        <v>0</v>
      </c>
      <c s="36">
        <f>ROUND(G18*H18,6)</f>
      </c>
      <c r="L18" s="38">
        <v>0</v>
      </c>
      <c s="32">
        <f>ROUND(ROUND(L18,2)*ROUND(G18,3),2)</f>
      </c>
      <c s="36" t="s">
        <v>970</v>
      </c>
      <c>
        <f>(M18*21)/100</f>
      </c>
      <c t="s">
        <v>28</v>
      </c>
    </row>
    <row r="19" spans="1:5" ht="12.75">
      <c r="A19" s="35" t="s">
        <v>56</v>
      </c>
      <c r="E19" s="39" t="s">
        <v>5</v>
      </c>
    </row>
    <row r="20" spans="1:5" ht="12.75">
      <c r="A20" s="35" t="s">
        <v>57</v>
      </c>
      <c r="E20" s="40" t="s">
        <v>5</v>
      </c>
    </row>
    <row r="21" spans="1:5" ht="12.75">
      <c r="A21" t="s">
        <v>58</v>
      </c>
      <c r="E21" s="39" t="s">
        <v>971</v>
      </c>
    </row>
    <row r="22" spans="1:16" ht="12.75">
      <c r="A22" t="s">
        <v>50</v>
      </c>
      <c s="34" t="s">
        <v>65</v>
      </c>
      <c s="34" t="s">
        <v>976</v>
      </c>
      <c s="35" t="s">
        <v>5</v>
      </c>
      <c s="6" t="s">
        <v>977</v>
      </c>
      <c s="36" t="s">
        <v>75</v>
      </c>
      <c s="37">
        <v>1</v>
      </c>
      <c s="36">
        <v>0</v>
      </c>
      <c s="36">
        <f>ROUND(G22*H22,6)</f>
      </c>
      <c r="L22" s="38">
        <v>0</v>
      </c>
      <c s="32">
        <f>ROUND(ROUND(L22,2)*ROUND(G22,3),2)</f>
      </c>
      <c s="36" t="s">
        <v>970</v>
      </c>
      <c>
        <f>(M22*21)/100</f>
      </c>
      <c t="s">
        <v>28</v>
      </c>
    </row>
    <row r="23" spans="1:5" ht="12.75">
      <c r="A23" s="35" t="s">
        <v>56</v>
      </c>
      <c r="E23" s="39" t="s">
        <v>5</v>
      </c>
    </row>
    <row r="24" spans="1:5" ht="12.75">
      <c r="A24" s="35" t="s">
        <v>57</v>
      </c>
      <c r="E24" s="40" t="s">
        <v>5</v>
      </c>
    </row>
    <row r="25" spans="1:5" ht="12.75">
      <c r="A25" t="s">
        <v>58</v>
      </c>
      <c r="E25" s="39" t="s">
        <v>971</v>
      </c>
    </row>
    <row r="26" spans="1:16" ht="12.75">
      <c r="A26" t="s">
        <v>50</v>
      </c>
      <c s="34" t="s">
        <v>72</v>
      </c>
      <c s="34" t="s">
        <v>978</v>
      </c>
      <c s="35" t="s">
        <v>5</v>
      </c>
      <c s="6" t="s">
        <v>979</v>
      </c>
      <c s="36" t="s">
        <v>75</v>
      </c>
      <c s="37">
        <v>1</v>
      </c>
      <c s="36">
        <v>0</v>
      </c>
      <c s="36">
        <f>ROUND(G26*H26,6)</f>
      </c>
      <c r="L26" s="38">
        <v>0</v>
      </c>
      <c s="32">
        <f>ROUND(ROUND(L26,2)*ROUND(G26,3),2)</f>
      </c>
      <c s="36" t="s">
        <v>970</v>
      </c>
      <c>
        <f>(M26*21)/100</f>
      </c>
      <c t="s">
        <v>28</v>
      </c>
    </row>
    <row r="27" spans="1:5" ht="12.75">
      <c r="A27" s="35" t="s">
        <v>56</v>
      </c>
      <c r="E27" s="39" t="s">
        <v>5</v>
      </c>
    </row>
    <row r="28" spans="1:5" ht="12.75">
      <c r="A28" s="35" t="s">
        <v>57</v>
      </c>
      <c r="E28" s="40" t="s">
        <v>5</v>
      </c>
    </row>
    <row r="29" spans="1:5" ht="12.75">
      <c r="A29" t="s">
        <v>58</v>
      </c>
      <c r="E29" s="39" t="s">
        <v>971</v>
      </c>
    </row>
    <row r="30" spans="1:16" ht="12.75">
      <c r="A30" t="s">
        <v>50</v>
      </c>
      <c s="34" t="s">
        <v>27</v>
      </c>
      <c s="34" t="s">
        <v>980</v>
      </c>
      <c s="35" t="s">
        <v>5</v>
      </c>
      <c s="6" t="s">
        <v>981</v>
      </c>
      <c s="36" t="s">
        <v>75</v>
      </c>
      <c s="37">
        <v>2</v>
      </c>
      <c s="36">
        <v>0</v>
      </c>
      <c s="36">
        <f>ROUND(G30*H30,6)</f>
      </c>
      <c r="L30" s="38">
        <v>0</v>
      </c>
      <c s="32">
        <f>ROUND(ROUND(L30,2)*ROUND(G30,3),2)</f>
      </c>
      <c s="36" t="s">
        <v>970</v>
      </c>
      <c>
        <f>(M30*21)/100</f>
      </c>
      <c t="s">
        <v>28</v>
      </c>
    </row>
    <row r="31" spans="1:5" ht="12.75">
      <c r="A31" s="35" t="s">
        <v>56</v>
      </c>
      <c r="E31" s="39" t="s">
        <v>5</v>
      </c>
    </row>
    <row r="32" spans="1:5" ht="12.75">
      <c r="A32" s="35" t="s">
        <v>57</v>
      </c>
      <c r="E32" s="40" t="s">
        <v>5</v>
      </c>
    </row>
    <row r="33" spans="1:5" ht="12.75">
      <c r="A33" t="s">
        <v>58</v>
      </c>
      <c r="E33" s="39" t="s">
        <v>971</v>
      </c>
    </row>
    <row r="34" spans="1:16" ht="12.75">
      <c r="A34" t="s">
        <v>50</v>
      </c>
      <c s="34" t="s">
        <v>70</v>
      </c>
      <c s="34" t="s">
        <v>982</v>
      </c>
      <c s="35" t="s">
        <v>5</v>
      </c>
      <c s="6" t="s">
        <v>983</v>
      </c>
      <c s="36" t="s">
        <v>75</v>
      </c>
      <c s="37">
        <v>10</v>
      </c>
      <c s="36">
        <v>0</v>
      </c>
      <c s="36">
        <f>ROUND(G34*H34,6)</f>
      </c>
      <c r="L34" s="38">
        <v>0</v>
      </c>
      <c s="32">
        <f>ROUND(ROUND(L34,2)*ROUND(G34,3),2)</f>
      </c>
      <c s="36" t="s">
        <v>970</v>
      </c>
      <c>
        <f>(M34*21)/100</f>
      </c>
      <c t="s">
        <v>28</v>
      </c>
    </row>
    <row r="35" spans="1:5" ht="12.75">
      <c r="A35" s="35" t="s">
        <v>56</v>
      </c>
      <c r="E35" s="39" t="s">
        <v>5</v>
      </c>
    </row>
    <row r="36" spans="1:5" ht="12.75">
      <c r="A36" s="35" t="s">
        <v>57</v>
      </c>
      <c r="E36" s="40" t="s">
        <v>5</v>
      </c>
    </row>
    <row r="37" spans="1:5" ht="12.75">
      <c r="A37" t="s">
        <v>58</v>
      </c>
      <c r="E37" s="39" t="s">
        <v>971</v>
      </c>
    </row>
    <row r="38" spans="1:16" ht="12.75">
      <c r="A38" t="s">
        <v>50</v>
      </c>
      <c s="34" t="s">
        <v>83</v>
      </c>
      <c s="34" t="s">
        <v>984</v>
      </c>
      <c s="35" t="s">
        <v>5</v>
      </c>
      <c s="6" t="s">
        <v>985</v>
      </c>
      <c s="36" t="s">
        <v>75</v>
      </c>
      <c s="37">
        <v>5</v>
      </c>
      <c s="36">
        <v>0</v>
      </c>
      <c s="36">
        <f>ROUND(G38*H38,6)</f>
      </c>
      <c r="L38" s="38">
        <v>0</v>
      </c>
      <c s="32">
        <f>ROUND(ROUND(L38,2)*ROUND(G38,3),2)</f>
      </c>
      <c s="36" t="s">
        <v>970</v>
      </c>
      <c>
        <f>(M38*21)/100</f>
      </c>
      <c t="s">
        <v>28</v>
      </c>
    </row>
    <row r="39" spans="1:5" ht="12.75">
      <c r="A39" s="35" t="s">
        <v>56</v>
      </c>
      <c r="E39" s="39" t="s">
        <v>5</v>
      </c>
    </row>
    <row r="40" spans="1:5" ht="12.75">
      <c r="A40" s="35" t="s">
        <v>57</v>
      </c>
      <c r="E40" s="40" t="s">
        <v>5</v>
      </c>
    </row>
    <row r="41" spans="1:5" ht="12.75">
      <c r="A41" t="s">
        <v>58</v>
      </c>
      <c r="E41" s="39" t="s">
        <v>971</v>
      </c>
    </row>
    <row r="42" spans="1:16" ht="12.75">
      <c r="A42" t="s">
        <v>50</v>
      </c>
      <c s="34" t="s">
        <v>87</v>
      </c>
      <c s="34" t="s">
        <v>986</v>
      </c>
      <c s="35" t="s">
        <v>5</v>
      </c>
      <c s="6" t="s">
        <v>987</v>
      </c>
      <c s="36" t="s">
        <v>75</v>
      </c>
      <c s="37">
        <v>4</v>
      </c>
      <c s="36">
        <v>0</v>
      </c>
      <c s="36">
        <f>ROUND(G42*H42,6)</f>
      </c>
      <c r="L42" s="38">
        <v>0</v>
      </c>
      <c s="32">
        <f>ROUND(ROUND(L42,2)*ROUND(G42,3),2)</f>
      </c>
      <c s="36" t="s">
        <v>970</v>
      </c>
      <c>
        <f>(M42*21)/100</f>
      </c>
      <c t="s">
        <v>28</v>
      </c>
    </row>
    <row r="43" spans="1:5" ht="12.75">
      <c r="A43" s="35" t="s">
        <v>56</v>
      </c>
      <c r="E43" s="39" t="s">
        <v>5</v>
      </c>
    </row>
    <row r="44" spans="1:5" ht="12.75">
      <c r="A44" s="35" t="s">
        <v>57</v>
      </c>
      <c r="E44" s="40" t="s">
        <v>5</v>
      </c>
    </row>
    <row r="45" spans="1:5" ht="12.75">
      <c r="A45" t="s">
        <v>58</v>
      </c>
      <c r="E45" s="39" t="s">
        <v>971</v>
      </c>
    </row>
    <row r="46" spans="1:16" ht="12.75">
      <c r="A46" t="s">
        <v>50</v>
      </c>
      <c s="34" t="s">
        <v>91</v>
      </c>
      <c s="34" t="s">
        <v>988</v>
      </c>
      <c s="35" t="s">
        <v>5</v>
      </c>
      <c s="6" t="s">
        <v>989</v>
      </c>
      <c s="36" t="s">
        <v>75</v>
      </c>
      <c s="37">
        <v>2</v>
      </c>
      <c s="36">
        <v>0</v>
      </c>
      <c s="36">
        <f>ROUND(G46*H46,6)</f>
      </c>
      <c r="L46" s="38">
        <v>0</v>
      </c>
      <c s="32">
        <f>ROUND(ROUND(L46,2)*ROUND(G46,3),2)</f>
      </c>
      <c s="36" t="s">
        <v>970</v>
      </c>
      <c>
        <f>(M46*21)/100</f>
      </c>
      <c t="s">
        <v>28</v>
      </c>
    </row>
    <row r="47" spans="1:5" ht="12.75">
      <c r="A47" s="35" t="s">
        <v>56</v>
      </c>
      <c r="E47" s="39" t="s">
        <v>5</v>
      </c>
    </row>
    <row r="48" spans="1:5" ht="12.75">
      <c r="A48" s="35" t="s">
        <v>57</v>
      </c>
      <c r="E48" s="40" t="s">
        <v>5</v>
      </c>
    </row>
    <row r="49" spans="1:5" ht="12.75">
      <c r="A49" t="s">
        <v>58</v>
      </c>
      <c r="E49" s="39" t="s">
        <v>971</v>
      </c>
    </row>
    <row r="50" spans="1:16" ht="12.75">
      <c r="A50" t="s">
        <v>50</v>
      </c>
      <c s="34" t="s">
        <v>95</v>
      </c>
      <c s="34" t="s">
        <v>990</v>
      </c>
      <c s="35" t="s">
        <v>5</v>
      </c>
      <c s="6" t="s">
        <v>991</v>
      </c>
      <c s="36" t="s">
        <v>75</v>
      </c>
      <c s="37">
        <v>6</v>
      </c>
      <c s="36">
        <v>0</v>
      </c>
      <c s="36">
        <f>ROUND(G50*H50,6)</f>
      </c>
      <c r="L50" s="38">
        <v>0</v>
      </c>
      <c s="32">
        <f>ROUND(ROUND(L50,2)*ROUND(G50,3),2)</f>
      </c>
      <c s="36" t="s">
        <v>970</v>
      </c>
      <c>
        <f>(M50*21)/100</f>
      </c>
      <c t="s">
        <v>28</v>
      </c>
    </row>
    <row r="51" spans="1:5" ht="12.75">
      <c r="A51" s="35" t="s">
        <v>56</v>
      </c>
      <c r="E51" s="39" t="s">
        <v>5</v>
      </c>
    </row>
    <row r="52" spans="1:5" ht="12.75">
      <c r="A52" s="35" t="s">
        <v>57</v>
      </c>
      <c r="E52" s="40" t="s">
        <v>5</v>
      </c>
    </row>
    <row r="53" spans="1:5" ht="12.75">
      <c r="A53" t="s">
        <v>58</v>
      </c>
      <c r="E53" s="39" t="s">
        <v>971</v>
      </c>
    </row>
    <row r="54" spans="1:16" ht="12.75">
      <c r="A54" t="s">
        <v>50</v>
      </c>
      <c s="34" t="s">
        <v>99</v>
      </c>
      <c s="34" t="s">
        <v>992</v>
      </c>
      <c s="35" t="s">
        <v>5</v>
      </c>
      <c s="6" t="s">
        <v>993</v>
      </c>
      <c s="36" t="s">
        <v>75</v>
      </c>
      <c s="37">
        <v>2</v>
      </c>
      <c s="36">
        <v>0</v>
      </c>
      <c s="36">
        <f>ROUND(G54*H54,6)</f>
      </c>
      <c r="L54" s="38">
        <v>0</v>
      </c>
      <c s="32">
        <f>ROUND(ROUND(L54,2)*ROUND(G54,3),2)</f>
      </c>
      <c s="36" t="s">
        <v>970</v>
      </c>
      <c>
        <f>(M54*21)/100</f>
      </c>
      <c t="s">
        <v>28</v>
      </c>
    </row>
    <row r="55" spans="1:5" ht="12.75">
      <c r="A55" s="35" t="s">
        <v>56</v>
      </c>
      <c r="E55" s="39" t="s">
        <v>5</v>
      </c>
    </row>
    <row r="56" spans="1:5" ht="12.75">
      <c r="A56" s="35" t="s">
        <v>57</v>
      </c>
      <c r="E56" s="40" t="s">
        <v>5</v>
      </c>
    </row>
    <row r="57" spans="1:5" ht="12.75">
      <c r="A57" t="s">
        <v>58</v>
      </c>
      <c r="E57" s="39" t="s">
        <v>971</v>
      </c>
    </row>
    <row r="58" spans="1:16" ht="12.75">
      <c r="A58" t="s">
        <v>50</v>
      </c>
      <c s="34" t="s">
        <v>103</v>
      </c>
      <c s="34" t="s">
        <v>994</v>
      </c>
      <c s="35" t="s">
        <v>5</v>
      </c>
      <c s="6" t="s">
        <v>995</v>
      </c>
      <c s="36" t="s">
        <v>75</v>
      </c>
      <c s="37">
        <v>3</v>
      </c>
      <c s="36">
        <v>0</v>
      </c>
      <c s="36">
        <f>ROUND(G58*H58,6)</f>
      </c>
      <c r="L58" s="38">
        <v>0</v>
      </c>
      <c s="32">
        <f>ROUND(ROUND(L58,2)*ROUND(G58,3),2)</f>
      </c>
      <c s="36" t="s">
        <v>970</v>
      </c>
      <c>
        <f>(M58*21)/100</f>
      </c>
      <c t="s">
        <v>28</v>
      </c>
    </row>
    <row r="59" spans="1:5" ht="12.75">
      <c r="A59" s="35" t="s">
        <v>56</v>
      </c>
      <c r="E59" s="39" t="s">
        <v>5</v>
      </c>
    </row>
    <row r="60" spans="1:5" ht="12.75">
      <c r="A60" s="35" t="s">
        <v>57</v>
      </c>
      <c r="E60" s="40" t="s">
        <v>5</v>
      </c>
    </row>
    <row r="61" spans="1:5" ht="12.75">
      <c r="A61" t="s">
        <v>58</v>
      </c>
      <c r="E61" s="39" t="s">
        <v>971</v>
      </c>
    </row>
    <row r="62" spans="1:16" ht="12.75">
      <c r="A62" t="s">
        <v>50</v>
      </c>
      <c s="34" t="s">
        <v>107</v>
      </c>
      <c s="34" t="s">
        <v>996</v>
      </c>
      <c s="35" t="s">
        <v>5</v>
      </c>
      <c s="6" t="s">
        <v>997</v>
      </c>
      <c s="36" t="s">
        <v>75</v>
      </c>
      <c s="37">
        <v>1</v>
      </c>
      <c s="36">
        <v>0</v>
      </c>
      <c s="36">
        <f>ROUND(G62*H62,6)</f>
      </c>
      <c r="L62" s="38">
        <v>0</v>
      </c>
      <c s="32">
        <f>ROUND(ROUND(L62,2)*ROUND(G62,3),2)</f>
      </c>
      <c s="36" t="s">
        <v>970</v>
      </c>
      <c>
        <f>(M62*21)/100</f>
      </c>
      <c t="s">
        <v>28</v>
      </c>
    </row>
    <row r="63" spans="1:5" ht="12.75">
      <c r="A63" s="35" t="s">
        <v>56</v>
      </c>
      <c r="E63" s="39" t="s">
        <v>5</v>
      </c>
    </row>
    <row r="64" spans="1:5" ht="12.75">
      <c r="A64" s="35" t="s">
        <v>57</v>
      </c>
      <c r="E64" s="40" t="s">
        <v>5</v>
      </c>
    </row>
    <row r="65" spans="1:5" ht="12.75">
      <c r="A65" t="s">
        <v>58</v>
      </c>
      <c r="E65" s="39" t="s">
        <v>971</v>
      </c>
    </row>
    <row r="66" spans="1:16" ht="12.75">
      <c r="A66" t="s">
        <v>50</v>
      </c>
      <c s="34" t="s">
        <v>112</v>
      </c>
      <c s="34" t="s">
        <v>998</v>
      </c>
      <c s="35" t="s">
        <v>5</v>
      </c>
      <c s="6" t="s">
        <v>999</v>
      </c>
      <c s="36" t="s">
        <v>75</v>
      </c>
      <c s="37">
        <v>8</v>
      </c>
      <c s="36">
        <v>0</v>
      </c>
      <c s="36">
        <f>ROUND(G66*H66,6)</f>
      </c>
      <c r="L66" s="38">
        <v>0</v>
      </c>
      <c s="32">
        <f>ROUND(ROUND(L66,2)*ROUND(G66,3),2)</f>
      </c>
      <c s="36" t="s">
        <v>970</v>
      </c>
      <c>
        <f>(M66*21)/100</f>
      </c>
      <c t="s">
        <v>28</v>
      </c>
    </row>
    <row r="67" spans="1:5" ht="12.75">
      <c r="A67" s="35" t="s">
        <v>56</v>
      </c>
      <c r="E67" s="39" t="s">
        <v>5</v>
      </c>
    </row>
    <row r="68" spans="1:5" ht="12.75">
      <c r="A68" s="35" t="s">
        <v>57</v>
      </c>
      <c r="E68" s="40" t="s">
        <v>5</v>
      </c>
    </row>
    <row r="69" spans="1:5" ht="12.75">
      <c r="A69" t="s">
        <v>58</v>
      </c>
      <c r="E69" s="39" t="s">
        <v>971</v>
      </c>
    </row>
    <row r="70" spans="1:16" ht="12.75">
      <c r="A70" t="s">
        <v>50</v>
      </c>
      <c s="34" t="s">
        <v>116</v>
      </c>
      <c s="34" t="s">
        <v>1000</v>
      </c>
      <c s="35" t="s">
        <v>5</v>
      </c>
      <c s="6" t="s">
        <v>1001</v>
      </c>
      <c s="36" t="s">
        <v>75</v>
      </c>
      <c s="37">
        <v>2</v>
      </c>
      <c s="36">
        <v>0</v>
      </c>
      <c s="36">
        <f>ROUND(G70*H70,6)</f>
      </c>
      <c r="L70" s="38">
        <v>0</v>
      </c>
      <c s="32">
        <f>ROUND(ROUND(L70,2)*ROUND(G70,3),2)</f>
      </c>
      <c s="36" t="s">
        <v>970</v>
      </c>
      <c>
        <f>(M70*21)/100</f>
      </c>
      <c t="s">
        <v>28</v>
      </c>
    </row>
    <row r="71" spans="1:5" ht="12.75">
      <c r="A71" s="35" t="s">
        <v>56</v>
      </c>
      <c r="E71" s="39" t="s">
        <v>5</v>
      </c>
    </row>
    <row r="72" spans="1:5" ht="12.75">
      <c r="A72" s="35" t="s">
        <v>57</v>
      </c>
      <c r="E72" s="40" t="s">
        <v>5</v>
      </c>
    </row>
    <row r="73" spans="1:5" ht="12.75">
      <c r="A73" t="s">
        <v>58</v>
      </c>
      <c r="E73" s="39" t="s">
        <v>971</v>
      </c>
    </row>
    <row r="74" spans="1:16" ht="12.75">
      <c r="A74" t="s">
        <v>50</v>
      </c>
      <c s="34" t="s">
        <v>119</v>
      </c>
      <c s="34" t="s">
        <v>1002</v>
      </c>
      <c s="35" t="s">
        <v>5</v>
      </c>
      <c s="6" t="s">
        <v>1003</v>
      </c>
      <c s="36" t="s">
        <v>75</v>
      </c>
      <c s="37">
        <v>1</v>
      </c>
      <c s="36">
        <v>0</v>
      </c>
      <c s="36">
        <f>ROUND(G74*H74,6)</f>
      </c>
      <c r="L74" s="38">
        <v>0</v>
      </c>
      <c s="32">
        <f>ROUND(ROUND(L74,2)*ROUND(G74,3),2)</f>
      </c>
      <c s="36" t="s">
        <v>970</v>
      </c>
      <c>
        <f>(M74*21)/100</f>
      </c>
      <c t="s">
        <v>28</v>
      </c>
    </row>
    <row r="75" spans="1:5" ht="12.75">
      <c r="A75" s="35" t="s">
        <v>56</v>
      </c>
      <c r="E75" s="39" t="s">
        <v>5</v>
      </c>
    </row>
    <row r="76" spans="1:5" ht="12.75">
      <c r="A76" s="35" t="s">
        <v>57</v>
      </c>
      <c r="E76" s="40" t="s">
        <v>5</v>
      </c>
    </row>
    <row r="77" spans="1:5" ht="12.75">
      <c r="A77" t="s">
        <v>58</v>
      </c>
      <c r="E77" s="39" t="s">
        <v>971</v>
      </c>
    </row>
    <row r="78" spans="1:16" ht="12.75">
      <c r="A78" t="s">
        <v>50</v>
      </c>
      <c s="34" t="s">
        <v>122</v>
      </c>
      <c s="34" t="s">
        <v>1004</v>
      </c>
      <c s="35" t="s">
        <v>5</v>
      </c>
      <c s="6" t="s">
        <v>1005</v>
      </c>
      <c s="36" t="s">
        <v>75</v>
      </c>
      <c s="37">
        <v>2</v>
      </c>
      <c s="36">
        <v>0</v>
      </c>
      <c s="36">
        <f>ROUND(G78*H78,6)</f>
      </c>
      <c r="L78" s="38">
        <v>0</v>
      </c>
      <c s="32">
        <f>ROUND(ROUND(L78,2)*ROUND(G78,3),2)</f>
      </c>
      <c s="36" t="s">
        <v>970</v>
      </c>
      <c>
        <f>(M78*21)/100</f>
      </c>
      <c t="s">
        <v>28</v>
      </c>
    </row>
    <row r="79" spans="1:5" ht="12.75">
      <c r="A79" s="35" t="s">
        <v>56</v>
      </c>
      <c r="E79" s="39" t="s">
        <v>5</v>
      </c>
    </row>
    <row r="80" spans="1:5" ht="12.75">
      <c r="A80" s="35" t="s">
        <v>57</v>
      </c>
      <c r="E80" s="40" t="s">
        <v>5</v>
      </c>
    </row>
    <row r="81" spans="1:5" ht="12.75">
      <c r="A81" t="s">
        <v>58</v>
      </c>
      <c r="E81" s="39" t="s">
        <v>971</v>
      </c>
    </row>
    <row r="82" spans="1:16" ht="12.75">
      <c r="A82" t="s">
        <v>50</v>
      </c>
      <c s="34" t="s">
        <v>126</v>
      </c>
      <c s="34" t="s">
        <v>1006</v>
      </c>
      <c s="35" t="s">
        <v>5</v>
      </c>
      <c s="6" t="s">
        <v>1007</v>
      </c>
      <c s="36" t="s">
        <v>75</v>
      </c>
      <c s="37">
        <v>2</v>
      </c>
      <c s="36">
        <v>0</v>
      </c>
      <c s="36">
        <f>ROUND(G82*H82,6)</f>
      </c>
      <c r="L82" s="38">
        <v>0</v>
      </c>
      <c s="32">
        <f>ROUND(ROUND(L82,2)*ROUND(G82,3),2)</f>
      </c>
      <c s="36" t="s">
        <v>970</v>
      </c>
      <c>
        <f>(M82*21)/100</f>
      </c>
      <c t="s">
        <v>28</v>
      </c>
    </row>
    <row r="83" spans="1:5" ht="12.75">
      <c r="A83" s="35" t="s">
        <v>56</v>
      </c>
      <c r="E83" s="39" t="s">
        <v>5</v>
      </c>
    </row>
    <row r="84" spans="1:5" ht="12.75">
      <c r="A84" s="35" t="s">
        <v>57</v>
      </c>
      <c r="E84" s="40" t="s">
        <v>5</v>
      </c>
    </row>
    <row r="85" spans="1:5" ht="12.75">
      <c r="A85" t="s">
        <v>58</v>
      </c>
      <c r="E85" s="39" t="s">
        <v>971</v>
      </c>
    </row>
    <row r="86" spans="1:16" ht="12.75">
      <c r="A86" t="s">
        <v>50</v>
      </c>
      <c s="34" t="s">
        <v>129</v>
      </c>
      <c s="34" t="s">
        <v>1008</v>
      </c>
      <c s="35" t="s">
        <v>5</v>
      </c>
      <c s="6" t="s">
        <v>1009</v>
      </c>
      <c s="36" t="s">
        <v>75</v>
      </c>
      <c s="37">
        <v>1</v>
      </c>
      <c s="36">
        <v>0</v>
      </c>
      <c s="36">
        <f>ROUND(G86*H86,6)</f>
      </c>
      <c r="L86" s="38">
        <v>0</v>
      </c>
      <c s="32">
        <f>ROUND(ROUND(L86,2)*ROUND(G86,3),2)</f>
      </c>
      <c s="36" t="s">
        <v>970</v>
      </c>
      <c>
        <f>(M86*21)/100</f>
      </c>
      <c t="s">
        <v>28</v>
      </c>
    </row>
    <row r="87" spans="1:5" ht="12.75">
      <c r="A87" s="35" t="s">
        <v>56</v>
      </c>
      <c r="E87" s="39" t="s">
        <v>5</v>
      </c>
    </row>
    <row r="88" spans="1:5" ht="12.75">
      <c r="A88" s="35" t="s">
        <v>57</v>
      </c>
      <c r="E88" s="40" t="s">
        <v>5</v>
      </c>
    </row>
    <row r="89" spans="1:5" ht="12.75">
      <c r="A89" t="s">
        <v>58</v>
      </c>
      <c r="E89" s="39" t="s">
        <v>971</v>
      </c>
    </row>
    <row r="90" spans="1:16" ht="12.75">
      <c r="A90" t="s">
        <v>50</v>
      </c>
      <c s="34" t="s">
        <v>134</v>
      </c>
      <c s="34" t="s">
        <v>1010</v>
      </c>
      <c s="35" t="s">
        <v>5</v>
      </c>
      <c s="6" t="s">
        <v>1011</v>
      </c>
      <c s="36" t="s">
        <v>75</v>
      </c>
      <c s="37">
        <v>2</v>
      </c>
      <c s="36">
        <v>0</v>
      </c>
      <c s="36">
        <f>ROUND(G90*H90,6)</f>
      </c>
      <c r="L90" s="38">
        <v>0</v>
      </c>
      <c s="32">
        <f>ROUND(ROUND(L90,2)*ROUND(G90,3),2)</f>
      </c>
      <c s="36" t="s">
        <v>970</v>
      </c>
      <c>
        <f>(M90*21)/100</f>
      </c>
      <c t="s">
        <v>28</v>
      </c>
    </row>
    <row r="91" spans="1:5" ht="12.75">
      <c r="A91" s="35" t="s">
        <v>56</v>
      </c>
      <c r="E91" s="39" t="s">
        <v>5</v>
      </c>
    </row>
    <row r="92" spans="1:5" ht="12.75">
      <c r="A92" s="35" t="s">
        <v>57</v>
      </c>
      <c r="E92" s="40" t="s">
        <v>5</v>
      </c>
    </row>
    <row r="93" spans="1:5" ht="12.75">
      <c r="A93" t="s">
        <v>58</v>
      </c>
      <c r="E93" s="39" t="s">
        <v>971</v>
      </c>
    </row>
    <row r="94" spans="1:16" ht="12.75">
      <c r="A94" t="s">
        <v>50</v>
      </c>
      <c s="34" t="s">
        <v>137</v>
      </c>
      <c s="34" t="s">
        <v>1012</v>
      </c>
      <c s="35" t="s">
        <v>5</v>
      </c>
      <c s="6" t="s">
        <v>1013</v>
      </c>
      <c s="36" t="s">
        <v>75</v>
      </c>
      <c s="37">
        <v>1</v>
      </c>
      <c s="36">
        <v>0</v>
      </c>
      <c s="36">
        <f>ROUND(G94*H94,6)</f>
      </c>
      <c r="L94" s="38">
        <v>0</v>
      </c>
      <c s="32">
        <f>ROUND(ROUND(L94,2)*ROUND(G94,3),2)</f>
      </c>
      <c s="36" t="s">
        <v>970</v>
      </c>
      <c>
        <f>(M94*21)/100</f>
      </c>
      <c t="s">
        <v>28</v>
      </c>
    </row>
    <row r="95" spans="1:5" ht="12.75">
      <c r="A95" s="35" t="s">
        <v>56</v>
      </c>
      <c r="E95" s="39" t="s">
        <v>5</v>
      </c>
    </row>
    <row r="96" spans="1:5" ht="12.75">
      <c r="A96" s="35" t="s">
        <v>57</v>
      </c>
      <c r="E96" s="40" t="s">
        <v>5</v>
      </c>
    </row>
    <row r="97" spans="1:5" ht="12.75">
      <c r="A97" t="s">
        <v>58</v>
      </c>
      <c r="E97" s="39" t="s">
        <v>971</v>
      </c>
    </row>
    <row r="98" spans="1:16" ht="25.5">
      <c r="A98" t="s">
        <v>50</v>
      </c>
      <c s="34" t="s">
        <v>140</v>
      </c>
      <c s="34" t="s">
        <v>1014</v>
      </c>
      <c s="35" t="s">
        <v>5</v>
      </c>
      <c s="6" t="s">
        <v>1015</v>
      </c>
      <c s="36" t="s">
        <v>75</v>
      </c>
      <c s="37">
        <v>10</v>
      </c>
      <c s="36">
        <v>0</v>
      </c>
      <c s="36">
        <f>ROUND(G98*H98,6)</f>
      </c>
      <c r="L98" s="38">
        <v>0</v>
      </c>
      <c s="32">
        <f>ROUND(ROUND(L98,2)*ROUND(G98,3),2)</f>
      </c>
      <c s="36" t="s">
        <v>970</v>
      </c>
      <c>
        <f>(M98*21)/100</f>
      </c>
      <c t="s">
        <v>28</v>
      </c>
    </row>
    <row r="99" spans="1:5" ht="12.75">
      <c r="A99" s="35" t="s">
        <v>56</v>
      </c>
      <c r="E99" s="39" t="s">
        <v>5</v>
      </c>
    </row>
    <row r="100" spans="1:5" ht="12.75">
      <c r="A100" s="35" t="s">
        <v>57</v>
      </c>
      <c r="E100" s="40" t="s">
        <v>5</v>
      </c>
    </row>
    <row r="101" spans="1:5" ht="12.75">
      <c r="A101" t="s">
        <v>58</v>
      </c>
      <c r="E101" s="39" t="s">
        <v>971</v>
      </c>
    </row>
    <row r="102" spans="1:16" ht="25.5">
      <c r="A102" t="s">
        <v>50</v>
      </c>
      <c s="34" t="s">
        <v>143</v>
      </c>
      <c s="34" t="s">
        <v>1016</v>
      </c>
      <c s="35" t="s">
        <v>5</v>
      </c>
      <c s="6" t="s">
        <v>1017</v>
      </c>
      <c s="36" t="s">
        <v>75</v>
      </c>
      <c s="37">
        <v>5</v>
      </c>
      <c s="36">
        <v>0</v>
      </c>
      <c s="36">
        <f>ROUND(G102*H102,6)</f>
      </c>
      <c r="L102" s="38">
        <v>0</v>
      </c>
      <c s="32">
        <f>ROUND(ROUND(L102,2)*ROUND(G102,3),2)</f>
      </c>
      <c s="36" t="s">
        <v>970</v>
      </c>
      <c>
        <f>(M102*21)/100</f>
      </c>
      <c t="s">
        <v>28</v>
      </c>
    </row>
    <row r="103" spans="1:5" ht="12.75">
      <c r="A103" s="35" t="s">
        <v>56</v>
      </c>
      <c r="E103" s="39" t="s">
        <v>5</v>
      </c>
    </row>
    <row r="104" spans="1:5" ht="12.75">
      <c r="A104" s="35" t="s">
        <v>57</v>
      </c>
      <c r="E104" s="40" t="s">
        <v>5</v>
      </c>
    </row>
    <row r="105" spans="1:5" ht="12.75">
      <c r="A105" t="s">
        <v>58</v>
      </c>
      <c r="E105" s="39" t="s">
        <v>971</v>
      </c>
    </row>
    <row r="106" spans="1:16" ht="12.75">
      <c r="A106" t="s">
        <v>50</v>
      </c>
      <c s="34" t="s">
        <v>147</v>
      </c>
      <c s="34" t="s">
        <v>1018</v>
      </c>
      <c s="35" t="s">
        <v>5</v>
      </c>
      <c s="6" t="s">
        <v>1019</v>
      </c>
      <c s="36" t="s">
        <v>75</v>
      </c>
      <c s="37">
        <v>2</v>
      </c>
      <c s="36">
        <v>0</v>
      </c>
      <c s="36">
        <f>ROUND(G106*H106,6)</f>
      </c>
      <c r="L106" s="38">
        <v>0</v>
      </c>
      <c s="32">
        <f>ROUND(ROUND(L106,2)*ROUND(G106,3),2)</f>
      </c>
      <c s="36" t="s">
        <v>970</v>
      </c>
      <c>
        <f>(M106*21)/100</f>
      </c>
      <c t="s">
        <v>28</v>
      </c>
    </row>
    <row r="107" spans="1:5" ht="12.75">
      <c r="A107" s="35" t="s">
        <v>56</v>
      </c>
      <c r="E107" s="39" t="s">
        <v>5</v>
      </c>
    </row>
    <row r="108" spans="1:5" ht="12.75">
      <c r="A108" s="35" t="s">
        <v>57</v>
      </c>
      <c r="E108" s="40" t="s">
        <v>5</v>
      </c>
    </row>
    <row r="109" spans="1:5" ht="12.75">
      <c r="A109" t="s">
        <v>58</v>
      </c>
      <c r="E109" s="39" t="s">
        <v>971</v>
      </c>
    </row>
    <row r="110" spans="1:16" ht="12.75">
      <c r="A110" t="s">
        <v>50</v>
      </c>
      <c s="34" t="s">
        <v>151</v>
      </c>
      <c s="34" t="s">
        <v>1020</v>
      </c>
      <c s="35" t="s">
        <v>5</v>
      </c>
      <c s="6" t="s">
        <v>1021</v>
      </c>
      <c s="36" t="s">
        <v>75</v>
      </c>
      <c s="37">
        <v>1</v>
      </c>
      <c s="36">
        <v>0</v>
      </c>
      <c s="36">
        <f>ROUND(G110*H110,6)</f>
      </c>
      <c r="L110" s="38">
        <v>0</v>
      </c>
      <c s="32">
        <f>ROUND(ROUND(L110,2)*ROUND(G110,3),2)</f>
      </c>
      <c s="36" t="s">
        <v>970</v>
      </c>
      <c>
        <f>(M110*21)/100</f>
      </c>
      <c t="s">
        <v>28</v>
      </c>
    </row>
    <row r="111" spans="1:5" ht="12.75">
      <c r="A111" s="35" t="s">
        <v>56</v>
      </c>
      <c r="E111" s="39" t="s">
        <v>5</v>
      </c>
    </row>
    <row r="112" spans="1:5" ht="12.75">
      <c r="A112" s="35" t="s">
        <v>57</v>
      </c>
      <c r="E112" s="40" t="s">
        <v>5</v>
      </c>
    </row>
    <row r="113" spans="1:5" ht="12.75">
      <c r="A113" t="s">
        <v>58</v>
      </c>
      <c r="E113" s="39" t="s">
        <v>971</v>
      </c>
    </row>
    <row r="114" spans="1:16" ht="25.5">
      <c r="A114" t="s">
        <v>50</v>
      </c>
      <c s="34" t="s">
        <v>155</v>
      </c>
      <c s="34" t="s">
        <v>1022</v>
      </c>
      <c s="35" t="s">
        <v>5</v>
      </c>
      <c s="6" t="s">
        <v>1023</v>
      </c>
      <c s="36" t="s">
        <v>75</v>
      </c>
      <c s="37">
        <v>4</v>
      </c>
      <c s="36">
        <v>0</v>
      </c>
      <c s="36">
        <f>ROUND(G114*H114,6)</f>
      </c>
      <c r="L114" s="38">
        <v>0</v>
      </c>
      <c s="32">
        <f>ROUND(ROUND(L114,2)*ROUND(G114,3),2)</f>
      </c>
      <c s="36" t="s">
        <v>970</v>
      </c>
      <c>
        <f>(M114*21)/100</f>
      </c>
      <c t="s">
        <v>28</v>
      </c>
    </row>
    <row r="115" spans="1:5" ht="12.75">
      <c r="A115" s="35" t="s">
        <v>56</v>
      </c>
      <c r="E115" s="39" t="s">
        <v>5</v>
      </c>
    </row>
    <row r="116" spans="1:5" ht="12.75">
      <c r="A116" s="35" t="s">
        <v>57</v>
      </c>
      <c r="E116" s="40" t="s">
        <v>5</v>
      </c>
    </row>
    <row r="117" spans="1:5" ht="12.75">
      <c r="A117" t="s">
        <v>58</v>
      </c>
      <c r="E117" s="39" t="s">
        <v>971</v>
      </c>
    </row>
    <row r="118" spans="1:16" ht="12.75">
      <c r="A118" t="s">
        <v>50</v>
      </c>
      <c s="34" t="s">
        <v>158</v>
      </c>
      <c s="34" t="s">
        <v>1024</v>
      </c>
      <c s="35" t="s">
        <v>5</v>
      </c>
      <c s="6" t="s">
        <v>1025</v>
      </c>
      <c s="36" t="s">
        <v>75</v>
      </c>
      <c s="37">
        <v>2</v>
      </c>
      <c s="36">
        <v>0</v>
      </c>
      <c s="36">
        <f>ROUND(G118*H118,6)</f>
      </c>
      <c r="L118" s="38">
        <v>0</v>
      </c>
      <c s="32">
        <f>ROUND(ROUND(L118,2)*ROUND(G118,3),2)</f>
      </c>
      <c s="36" t="s">
        <v>970</v>
      </c>
      <c>
        <f>(M118*21)/100</f>
      </c>
      <c t="s">
        <v>28</v>
      </c>
    </row>
    <row r="119" spans="1:5" ht="12.75">
      <c r="A119" s="35" t="s">
        <v>56</v>
      </c>
      <c r="E119" s="39" t="s">
        <v>5</v>
      </c>
    </row>
    <row r="120" spans="1:5" ht="12.75">
      <c r="A120" s="35" t="s">
        <v>57</v>
      </c>
      <c r="E120" s="40" t="s">
        <v>5</v>
      </c>
    </row>
    <row r="121" spans="1:5" ht="12.75">
      <c r="A121" t="s">
        <v>58</v>
      </c>
      <c r="E121" s="39" t="s">
        <v>971</v>
      </c>
    </row>
    <row r="122" spans="1:16" ht="25.5">
      <c r="A122" t="s">
        <v>50</v>
      </c>
      <c s="34" t="s">
        <v>162</v>
      </c>
      <c s="34" t="s">
        <v>1026</v>
      </c>
      <c s="35" t="s">
        <v>5</v>
      </c>
      <c s="6" t="s">
        <v>1027</v>
      </c>
      <c s="36" t="s">
        <v>75</v>
      </c>
      <c s="37">
        <v>18</v>
      </c>
      <c s="36">
        <v>0</v>
      </c>
      <c s="36">
        <f>ROUND(G122*H122,6)</f>
      </c>
      <c r="L122" s="38">
        <v>0</v>
      </c>
      <c s="32">
        <f>ROUND(ROUND(L122,2)*ROUND(G122,3),2)</f>
      </c>
      <c s="36" t="s">
        <v>970</v>
      </c>
      <c>
        <f>(M122*21)/100</f>
      </c>
      <c t="s">
        <v>28</v>
      </c>
    </row>
    <row r="123" spans="1:5" ht="12.75">
      <c r="A123" s="35" t="s">
        <v>56</v>
      </c>
      <c r="E123" s="39" t="s">
        <v>5</v>
      </c>
    </row>
    <row r="124" spans="1:5" ht="12.75">
      <c r="A124" s="35" t="s">
        <v>57</v>
      </c>
      <c r="E124" s="40" t="s">
        <v>5</v>
      </c>
    </row>
    <row r="125" spans="1:5" ht="12.75">
      <c r="A125" t="s">
        <v>58</v>
      </c>
      <c r="E125" s="39" t="s">
        <v>971</v>
      </c>
    </row>
    <row r="126" spans="1:16" ht="12.75">
      <c r="A126" t="s">
        <v>50</v>
      </c>
      <c s="34" t="s">
        <v>165</v>
      </c>
      <c s="34" t="s">
        <v>1028</v>
      </c>
      <c s="35" t="s">
        <v>5</v>
      </c>
      <c s="6" t="s">
        <v>1029</v>
      </c>
      <c s="36" t="s">
        <v>75</v>
      </c>
      <c s="37">
        <v>9</v>
      </c>
      <c s="36">
        <v>0</v>
      </c>
      <c s="36">
        <f>ROUND(G126*H126,6)</f>
      </c>
      <c r="L126" s="38">
        <v>0</v>
      </c>
      <c s="32">
        <f>ROUND(ROUND(L126,2)*ROUND(G126,3),2)</f>
      </c>
      <c s="36" t="s">
        <v>970</v>
      </c>
      <c>
        <f>(M126*21)/100</f>
      </c>
      <c t="s">
        <v>28</v>
      </c>
    </row>
    <row r="127" spans="1:5" ht="12.75">
      <c r="A127" s="35" t="s">
        <v>56</v>
      </c>
      <c r="E127" s="39" t="s">
        <v>5</v>
      </c>
    </row>
    <row r="128" spans="1:5" ht="12.75">
      <c r="A128" s="35" t="s">
        <v>57</v>
      </c>
      <c r="E128" s="40" t="s">
        <v>5</v>
      </c>
    </row>
    <row r="129" spans="1:5" ht="12.75">
      <c r="A129" t="s">
        <v>58</v>
      </c>
      <c r="E129" s="39" t="s">
        <v>971</v>
      </c>
    </row>
    <row r="130" spans="1:16" ht="12.75">
      <c r="A130" t="s">
        <v>50</v>
      </c>
      <c s="34" t="s">
        <v>169</v>
      </c>
      <c s="34" t="s">
        <v>1030</v>
      </c>
      <c s="35" t="s">
        <v>5</v>
      </c>
      <c s="6" t="s">
        <v>1031</v>
      </c>
      <c s="36" t="s">
        <v>75</v>
      </c>
      <c s="37">
        <v>12</v>
      </c>
      <c s="36">
        <v>0</v>
      </c>
      <c s="36">
        <f>ROUND(G130*H130,6)</f>
      </c>
      <c r="L130" s="38">
        <v>0</v>
      </c>
      <c s="32">
        <f>ROUND(ROUND(L130,2)*ROUND(G130,3),2)</f>
      </c>
      <c s="36" t="s">
        <v>970</v>
      </c>
      <c>
        <f>(M130*21)/100</f>
      </c>
      <c t="s">
        <v>28</v>
      </c>
    </row>
    <row r="131" spans="1:5" ht="12.75">
      <c r="A131" s="35" t="s">
        <v>56</v>
      </c>
      <c r="E131" s="39" t="s">
        <v>5</v>
      </c>
    </row>
    <row r="132" spans="1:5" ht="12.75">
      <c r="A132" s="35" t="s">
        <v>57</v>
      </c>
      <c r="E132" s="40" t="s">
        <v>5</v>
      </c>
    </row>
    <row r="133" spans="1:5" ht="12.75">
      <c r="A133" t="s">
        <v>58</v>
      </c>
      <c r="E133" s="39" t="s">
        <v>971</v>
      </c>
    </row>
    <row r="134" spans="1:16" ht="12.75">
      <c r="A134" t="s">
        <v>50</v>
      </c>
      <c s="34" t="s">
        <v>173</v>
      </c>
      <c s="34" t="s">
        <v>1032</v>
      </c>
      <c s="35" t="s">
        <v>5</v>
      </c>
      <c s="6" t="s">
        <v>1033</v>
      </c>
      <c s="36" t="s">
        <v>75</v>
      </c>
      <c s="37">
        <v>2</v>
      </c>
      <c s="36">
        <v>0</v>
      </c>
      <c s="36">
        <f>ROUND(G134*H134,6)</f>
      </c>
      <c r="L134" s="38">
        <v>0</v>
      </c>
      <c s="32">
        <f>ROUND(ROUND(L134,2)*ROUND(G134,3),2)</f>
      </c>
      <c s="36" t="s">
        <v>970</v>
      </c>
      <c>
        <f>(M134*21)/100</f>
      </c>
      <c t="s">
        <v>28</v>
      </c>
    </row>
    <row r="135" spans="1:5" ht="12.75">
      <c r="A135" s="35" t="s">
        <v>56</v>
      </c>
      <c r="E135" s="39" t="s">
        <v>5</v>
      </c>
    </row>
    <row r="136" spans="1:5" ht="12.75">
      <c r="A136" s="35" t="s">
        <v>57</v>
      </c>
      <c r="E136" s="40" t="s">
        <v>5</v>
      </c>
    </row>
    <row r="137" spans="1:5" ht="12.75">
      <c r="A137" t="s">
        <v>58</v>
      </c>
      <c r="E137" s="39" t="s">
        <v>971</v>
      </c>
    </row>
    <row r="138" spans="1:16" ht="12.75">
      <c r="A138" t="s">
        <v>50</v>
      </c>
      <c s="34" t="s">
        <v>177</v>
      </c>
      <c s="34" t="s">
        <v>1034</v>
      </c>
      <c s="35" t="s">
        <v>5</v>
      </c>
      <c s="6" t="s">
        <v>1035</v>
      </c>
      <c s="36" t="s">
        <v>75</v>
      </c>
      <c s="37">
        <v>6</v>
      </c>
      <c s="36">
        <v>0</v>
      </c>
      <c s="36">
        <f>ROUND(G138*H138,6)</f>
      </c>
      <c r="L138" s="38">
        <v>0</v>
      </c>
      <c s="32">
        <f>ROUND(ROUND(L138,2)*ROUND(G138,3),2)</f>
      </c>
      <c s="36" t="s">
        <v>970</v>
      </c>
      <c>
        <f>(M138*21)/100</f>
      </c>
      <c t="s">
        <v>28</v>
      </c>
    </row>
    <row r="139" spans="1:5" ht="12.75">
      <c r="A139" s="35" t="s">
        <v>56</v>
      </c>
      <c r="E139" s="39" t="s">
        <v>5</v>
      </c>
    </row>
    <row r="140" spans="1:5" ht="12.75">
      <c r="A140" s="35" t="s">
        <v>57</v>
      </c>
      <c r="E140" s="40" t="s">
        <v>5</v>
      </c>
    </row>
    <row r="141" spans="1:5" ht="12.75">
      <c r="A141" t="s">
        <v>58</v>
      </c>
      <c r="E141" s="39" t="s">
        <v>971</v>
      </c>
    </row>
    <row r="142" spans="1:16" ht="12.75">
      <c r="A142" t="s">
        <v>50</v>
      </c>
      <c s="34" t="s">
        <v>181</v>
      </c>
      <c s="34" t="s">
        <v>1036</v>
      </c>
      <c s="35" t="s">
        <v>5</v>
      </c>
      <c s="6" t="s">
        <v>1037</v>
      </c>
      <c s="36" t="s">
        <v>75</v>
      </c>
      <c s="37">
        <v>1</v>
      </c>
      <c s="36">
        <v>0</v>
      </c>
      <c s="36">
        <f>ROUND(G142*H142,6)</f>
      </c>
      <c r="L142" s="38">
        <v>0</v>
      </c>
      <c s="32">
        <f>ROUND(ROUND(L142,2)*ROUND(G142,3),2)</f>
      </c>
      <c s="36" t="s">
        <v>970</v>
      </c>
      <c>
        <f>(M142*21)/100</f>
      </c>
      <c t="s">
        <v>28</v>
      </c>
    </row>
    <row r="143" spans="1:5" ht="12.75">
      <c r="A143" s="35" t="s">
        <v>56</v>
      </c>
      <c r="E143" s="39" t="s">
        <v>5</v>
      </c>
    </row>
    <row r="144" spans="1:5" ht="12.75">
      <c r="A144" s="35" t="s">
        <v>57</v>
      </c>
      <c r="E144" s="40" t="s">
        <v>5</v>
      </c>
    </row>
    <row r="145" spans="1:5" ht="12.75">
      <c r="A145" t="s">
        <v>58</v>
      </c>
      <c r="E145" s="39" t="s">
        <v>971</v>
      </c>
    </row>
    <row r="146" spans="1:16" ht="12.75">
      <c r="A146" t="s">
        <v>50</v>
      </c>
      <c s="34" t="s">
        <v>185</v>
      </c>
      <c s="34" t="s">
        <v>1038</v>
      </c>
      <c s="35" t="s">
        <v>5</v>
      </c>
      <c s="6" t="s">
        <v>1039</v>
      </c>
      <c s="36" t="s">
        <v>75</v>
      </c>
      <c s="37">
        <v>8</v>
      </c>
      <c s="36">
        <v>0</v>
      </c>
      <c s="36">
        <f>ROUND(G146*H146,6)</f>
      </c>
      <c r="L146" s="38">
        <v>0</v>
      </c>
      <c s="32">
        <f>ROUND(ROUND(L146,2)*ROUND(G146,3),2)</f>
      </c>
      <c s="36" t="s">
        <v>970</v>
      </c>
      <c>
        <f>(M146*21)/100</f>
      </c>
      <c t="s">
        <v>28</v>
      </c>
    </row>
    <row r="147" spans="1:5" ht="12.75">
      <c r="A147" s="35" t="s">
        <v>56</v>
      </c>
      <c r="E147" s="39" t="s">
        <v>5</v>
      </c>
    </row>
    <row r="148" spans="1:5" ht="12.75">
      <c r="A148" s="35" t="s">
        <v>57</v>
      </c>
      <c r="E148" s="40" t="s">
        <v>5</v>
      </c>
    </row>
    <row r="149" spans="1:5" ht="12.75">
      <c r="A149" t="s">
        <v>58</v>
      </c>
      <c r="E149" s="39" t="s">
        <v>971</v>
      </c>
    </row>
    <row r="150" spans="1:16" ht="12.75">
      <c r="A150" t="s">
        <v>50</v>
      </c>
      <c s="34" t="s">
        <v>682</v>
      </c>
      <c s="34" t="s">
        <v>1040</v>
      </c>
      <c s="35" t="s">
        <v>5</v>
      </c>
      <c s="6" t="s">
        <v>1041</v>
      </c>
      <c s="36" t="s">
        <v>75</v>
      </c>
      <c s="37">
        <v>4</v>
      </c>
      <c s="36">
        <v>0</v>
      </c>
      <c s="36">
        <f>ROUND(G150*H150,6)</f>
      </c>
      <c r="L150" s="38">
        <v>0</v>
      </c>
      <c s="32">
        <f>ROUND(ROUND(L150,2)*ROUND(G150,3),2)</f>
      </c>
      <c s="36" t="s">
        <v>970</v>
      </c>
      <c>
        <f>(M150*21)/100</f>
      </c>
      <c t="s">
        <v>28</v>
      </c>
    </row>
    <row r="151" spans="1:5" ht="12.75">
      <c r="A151" s="35" t="s">
        <v>56</v>
      </c>
      <c r="E151" s="39" t="s">
        <v>5</v>
      </c>
    </row>
    <row r="152" spans="1:5" ht="12.75">
      <c r="A152" s="35" t="s">
        <v>57</v>
      </c>
      <c r="E152" s="40" t="s">
        <v>5</v>
      </c>
    </row>
    <row r="153" spans="1:5" ht="12.75">
      <c r="A153" t="s">
        <v>58</v>
      </c>
      <c r="E153" s="39" t="s">
        <v>971</v>
      </c>
    </row>
    <row r="154" spans="1:16" ht="12.75">
      <c r="A154" t="s">
        <v>50</v>
      </c>
      <c s="34" t="s">
        <v>686</v>
      </c>
      <c s="34" t="s">
        <v>1042</v>
      </c>
      <c s="35" t="s">
        <v>5</v>
      </c>
      <c s="6" t="s">
        <v>1043</v>
      </c>
      <c s="36" t="s">
        <v>75</v>
      </c>
      <c s="37">
        <v>2</v>
      </c>
      <c s="36">
        <v>0</v>
      </c>
      <c s="36">
        <f>ROUND(G154*H154,6)</f>
      </c>
      <c r="L154" s="38">
        <v>0</v>
      </c>
      <c s="32">
        <f>ROUND(ROUND(L154,2)*ROUND(G154,3),2)</f>
      </c>
      <c s="36" t="s">
        <v>970</v>
      </c>
      <c>
        <f>(M154*21)/100</f>
      </c>
      <c t="s">
        <v>28</v>
      </c>
    </row>
    <row r="155" spans="1:5" ht="12.75">
      <c r="A155" s="35" t="s">
        <v>56</v>
      </c>
      <c r="E155" s="39" t="s">
        <v>5</v>
      </c>
    </row>
    <row r="156" spans="1:5" ht="12.75">
      <c r="A156" s="35" t="s">
        <v>57</v>
      </c>
      <c r="E156" s="40" t="s">
        <v>5</v>
      </c>
    </row>
    <row r="157" spans="1:5" ht="12.75">
      <c r="A157" t="s">
        <v>58</v>
      </c>
      <c r="E157" s="39" t="s">
        <v>971</v>
      </c>
    </row>
    <row r="158" spans="1:16" ht="12.75">
      <c r="A158" t="s">
        <v>50</v>
      </c>
      <c s="34" t="s">
        <v>189</v>
      </c>
      <c s="34" t="s">
        <v>1044</v>
      </c>
      <c s="35" t="s">
        <v>5</v>
      </c>
      <c s="6" t="s">
        <v>1045</v>
      </c>
      <c s="36" t="s">
        <v>75</v>
      </c>
      <c s="37">
        <v>1</v>
      </c>
      <c s="36">
        <v>0</v>
      </c>
      <c s="36">
        <f>ROUND(G158*H158,6)</f>
      </c>
      <c r="L158" s="38">
        <v>0</v>
      </c>
      <c s="32">
        <f>ROUND(ROUND(L158,2)*ROUND(G158,3),2)</f>
      </c>
      <c s="36" t="s">
        <v>970</v>
      </c>
      <c>
        <f>(M158*21)/100</f>
      </c>
      <c t="s">
        <v>28</v>
      </c>
    </row>
    <row r="159" spans="1:5" ht="12.75">
      <c r="A159" s="35" t="s">
        <v>56</v>
      </c>
      <c r="E159" s="39" t="s">
        <v>5</v>
      </c>
    </row>
    <row r="160" spans="1:5" ht="12.75">
      <c r="A160" s="35" t="s">
        <v>57</v>
      </c>
      <c r="E160" s="40" t="s">
        <v>5</v>
      </c>
    </row>
    <row r="161" spans="1:5" ht="12.75">
      <c r="A161" t="s">
        <v>58</v>
      </c>
      <c r="E161" s="39" t="s">
        <v>971</v>
      </c>
    </row>
    <row r="162" spans="1:16" ht="12.75">
      <c r="A162" t="s">
        <v>50</v>
      </c>
      <c s="34" t="s">
        <v>193</v>
      </c>
      <c s="34" t="s">
        <v>1046</v>
      </c>
      <c s="35" t="s">
        <v>5</v>
      </c>
      <c s="6" t="s">
        <v>1047</v>
      </c>
      <c s="36" t="s">
        <v>54</v>
      </c>
      <c s="37">
        <v>24</v>
      </c>
      <c s="36">
        <v>0</v>
      </c>
      <c s="36">
        <f>ROUND(G162*H162,6)</f>
      </c>
      <c r="L162" s="38">
        <v>0</v>
      </c>
      <c s="32">
        <f>ROUND(ROUND(L162,2)*ROUND(G162,3),2)</f>
      </c>
      <c s="36" t="s">
        <v>970</v>
      </c>
      <c>
        <f>(M162*21)/100</f>
      </c>
      <c t="s">
        <v>28</v>
      </c>
    </row>
    <row r="163" spans="1:5" ht="12.75">
      <c r="A163" s="35" t="s">
        <v>56</v>
      </c>
      <c r="E163" s="39" t="s">
        <v>5</v>
      </c>
    </row>
    <row r="164" spans="1:5" ht="12.75">
      <c r="A164" s="35" t="s">
        <v>57</v>
      </c>
      <c r="E164" s="40" t="s">
        <v>5</v>
      </c>
    </row>
    <row r="165" spans="1:5" ht="12.75">
      <c r="A165" t="s">
        <v>58</v>
      </c>
      <c r="E165" s="39" t="s">
        <v>971</v>
      </c>
    </row>
    <row r="166" spans="1:16" ht="12.75">
      <c r="A166" t="s">
        <v>50</v>
      </c>
      <c s="34" t="s">
        <v>197</v>
      </c>
      <c s="34" t="s">
        <v>1048</v>
      </c>
      <c s="35" t="s">
        <v>5</v>
      </c>
      <c s="6" t="s">
        <v>1049</v>
      </c>
      <c s="36" t="s">
        <v>75</v>
      </c>
      <c s="37">
        <v>2</v>
      </c>
      <c s="36">
        <v>0</v>
      </c>
      <c s="36">
        <f>ROUND(G166*H166,6)</f>
      </c>
      <c r="L166" s="38">
        <v>0</v>
      </c>
      <c s="32">
        <f>ROUND(ROUND(L166,2)*ROUND(G166,3),2)</f>
      </c>
      <c s="36" t="s">
        <v>571</v>
      </c>
      <c>
        <f>(M166*21)/100</f>
      </c>
      <c t="s">
        <v>28</v>
      </c>
    </row>
    <row r="167" spans="1:5" ht="12.75">
      <c r="A167" s="35" t="s">
        <v>56</v>
      </c>
      <c r="E167" s="39" t="s">
        <v>5</v>
      </c>
    </row>
    <row r="168" spans="1:5" ht="12.75">
      <c r="A168" s="35" t="s">
        <v>57</v>
      </c>
      <c r="E168" s="40" t="s">
        <v>5</v>
      </c>
    </row>
    <row r="169" spans="1:5" ht="153">
      <c r="A169" t="s">
        <v>58</v>
      </c>
      <c r="E169" s="39" t="s">
        <v>1050</v>
      </c>
    </row>
    <row r="170" spans="1:16" ht="12.75">
      <c r="A170" t="s">
        <v>50</v>
      </c>
      <c s="34" t="s">
        <v>201</v>
      </c>
      <c s="34" t="s">
        <v>1051</v>
      </c>
      <c s="35" t="s">
        <v>5</v>
      </c>
      <c s="6" t="s">
        <v>1052</v>
      </c>
      <c s="36" t="s">
        <v>75</v>
      </c>
      <c s="37">
        <v>4</v>
      </c>
      <c s="36">
        <v>0</v>
      </c>
      <c s="36">
        <f>ROUND(G170*H170,6)</f>
      </c>
      <c r="L170" s="38">
        <v>0</v>
      </c>
      <c s="32">
        <f>ROUND(ROUND(L170,2)*ROUND(G170,3),2)</f>
      </c>
      <c s="36" t="s">
        <v>571</v>
      </c>
      <c>
        <f>(M170*21)/100</f>
      </c>
      <c t="s">
        <v>28</v>
      </c>
    </row>
    <row r="171" spans="1:5" ht="12.75">
      <c r="A171" s="35" t="s">
        <v>56</v>
      </c>
      <c r="E171" s="39" t="s">
        <v>5</v>
      </c>
    </row>
    <row r="172" spans="1:5" ht="12.75">
      <c r="A172" s="35" t="s">
        <v>57</v>
      </c>
      <c r="E172" s="40" t="s">
        <v>5</v>
      </c>
    </row>
    <row r="173" spans="1:5" ht="89.25">
      <c r="A173" t="s">
        <v>58</v>
      </c>
      <c r="E173" s="39" t="s">
        <v>1053</v>
      </c>
    </row>
    <row r="174" spans="1:16" ht="12.75">
      <c r="A174" t="s">
        <v>50</v>
      </c>
      <c s="34" t="s">
        <v>205</v>
      </c>
      <c s="34" t="s">
        <v>1054</v>
      </c>
      <c s="35" t="s">
        <v>5</v>
      </c>
      <c s="6" t="s">
        <v>1055</v>
      </c>
      <c s="36" t="s">
        <v>75</v>
      </c>
      <c s="37">
        <v>1</v>
      </c>
      <c s="36">
        <v>0</v>
      </c>
      <c s="36">
        <f>ROUND(G174*H174,6)</f>
      </c>
      <c r="L174" s="38">
        <v>0</v>
      </c>
      <c s="32">
        <f>ROUND(ROUND(L174,2)*ROUND(G174,3),2)</f>
      </c>
      <c s="36" t="s">
        <v>571</v>
      </c>
      <c>
        <f>(M174*21)/100</f>
      </c>
      <c t="s">
        <v>28</v>
      </c>
    </row>
    <row r="175" spans="1:5" ht="12.75">
      <c r="A175" s="35" t="s">
        <v>56</v>
      </c>
      <c r="E175" s="39" t="s">
        <v>5</v>
      </c>
    </row>
    <row r="176" spans="1:5" ht="12.75">
      <c r="A176" s="35" t="s">
        <v>57</v>
      </c>
      <c r="E176" s="40" t="s">
        <v>5</v>
      </c>
    </row>
    <row r="177" spans="1:5" ht="89.25">
      <c r="A177" t="s">
        <v>58</v>
      </c>
      <c r="E177" s="39" t="s">
        <v>1056</v>
      </c>
    </row>
    <row r="178" spans="1:16" ht="12.75">
      <c r="A178" t="s">
        <v>50</v>
      </c>
      <c s="34" t="s">
        <v>209</v>
      </c>
      <c s="34" t="s">
        <v>1057</v>
      </c>
      <c s="35" t="s">
        <v>5</v>
      </c>
      <c s="6" t="s">
        <v>1058</v>
      </c>
      <c s="36" t="s">
        <v>75</v>
      </c>
      <c s="37">
        <v>1</v>
      </c>
      <c s="36">
        <v>0</v>
      </c>
      <c s="36">
        <f>ROUND(G178*H178,6)</f>
      </c>
      <c r="L178" s="38">
        <v>0</v>
      </c>
      <c s="32">
        <f>ROUND(ROUND(L178,2)*ROUND(G178,3),2)</f>
      </c>
      <c s="36" t="s">
        <v>571</v>
      </c>
      <c>
        <f>(M178*21)/100</f>
      </c>
      <c t="s">
        <v>28</v>
      </c>
    </row>
    <row r="179" spans="1:5" ht="12.75">
      <c r="A179" s="35" t="s">
        <v>56</v>
      </c>
      <c r="E179" s="39" t="s">
        <v>5</v>
      </c>
    </row>
    <row r="180" spans="1:5" ht="12.75">
      <c r="A180" s="35" t="s">
        <v>57</v>
      </c>
      <c r="E180" s="40" t="s">
        <v>5</v>
      </c>
    </row>
    <row r="181" spans="1:5" ht="102">
      <c r="A181" t="s">
        <v>58</v>
      </c>
      <c r="E181" s="39" t="s">
        <v>1059</v>
      </c>
    </row>
    <row r="182" spans="1:16" ht="12.75">
      <c r="A182" t="s">
        <v>50</v>
      </c>
      <c s="34" t="s">
        <v>213</v>
      </c>
      <c s="34" t="s">
        <v>1060</v>
      </c>
      <c s="35" t="s">
        <v>5</v>
      </c>
      <c s="6" t="s">
        <v>1061</v>
      </c>
      <c s="36" t="s">
        <v>75</v>
      </c>
      <c s="37">
        <v>4</v>
      </c>
      <c s="36">
        <v>0</v>
      </c>
      <c s="36">
        <f>ROUND(G182*H182,6)</f>
      </c>
      <c r="L182" s="38">
        <v>0</v>
      </c>
      <c s="32">
        <f>ROUND(ROUND(L182,2)*ROUND(G182,3),2)</f>
      </c>
      <c s="36" t="s">
        <v>571</v>
      </c>
      <c>
        <f>(M182*21)/100</f>
      </c>
      <c t="s">
        <v>28</v>
      </c>
    </row>
    <row r="183" spans="1:5" ht="12.75">
      <c r="A183" s="35" t="s">
        <v>56</v>
      </c>
      <c r="E183" s="39" t="s">
        <v>5</v>
      </c>
    </row>
    <row r="184" spans="1:5" ht="12.75">
      <c r="A184" s="35" t="s">
        <v>57</v>
      </c>
      <c r="E184" s="40" t="s">
        <v>5</v>
      </c>
    </row>
    <row r="185" spans="1:5" ht="191.25">
      <c r="A185" t="s">
        <v>58</v>
      </c>
      <c r="E185" s="39" t="s">
        <v>1062</v>
      </c>
    </row>
    <row r="186" spans="1:16" ht="12.75">
      <c r="A186" t="s">
        <v>50</v>
      </c>
      <c s="34" t="s">
        <v>218</v>
      </c>
      <c s="34" t="s">
        <v>1063</v>
      </c>
      <c s="35" t="s">
        <v>5</v>
      </c>
      <c s="6" t="s">
        <v>1064</v>
      </c>
      <c s="36" t="s">
        <v>75</v>
      </c>
      <c s="37">
        <v>1</v>
      </c>
      <c s="36">
        <v>0</v>
      </c>
      <c s="36">
        <f>ROUND(G186*H186,6)</f>
      </c>
      <c r="L186" s="38">
        <v>0</v>
      </c>
      <c s="32">
        <f>ROUND(ROUND(L186,2)*ROUND(G186,3),2)</f>
      </c>
      <c s="36" t="s">
        <v>571</v>
      </c>
      <c>
        <f>(M186*21)/100</f>
      </c>
      <c t="s">
        <v>28</v>
      </c>
    </row>
    <row r="187" spans="1:5" ht="12.75">
      <c r="A187" s="35" t="s">
        <v>56</v>
      </c>
      <c r="E187" s="39" t="s">
        <v>5</v>
      </c>
    </row>
    <row r="188" spans="1:5" ht="12.75">
      <c r="A188" s="35" t="s">
        <v>57</v>
      </c>
      <c r="E188" s="40" t="s">
        <v>5</v>
      </c>
    </row>
    <row r="189" spans="1:5" ht="114.75">
      <c r="A189" t="s">
        <v>58</v>
      </c>
      <c r="E189" s="39" t="s">
        <v>1065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5291</v>
      </c>
      <c s="41">
        <f>Rekapitulace!C87</f>
      </c>
      <c s="20" t="s">
        <v>0</v>
      </c>
      <c t="s">
        <v>23</v>
      </c>
      <c t="s">
        <v>28</v>
      </c>
    </row>
    <row r="4" spans="1:16" ht="32" customHeight="1">
      <c r="A4" s="24" t="s">
        <v>20</v>
      </c>
      <c s="25" t="s">
        <v>29</v>
      </c>
      <c s="27" t="s">
        <v>5291</v>
      </c>
      <c r="E4" s="26" t="s">
        <v>5292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6335</v>
      </c>
      <c r="E8" s="30" t="s">
        <v>6334</v>
      </c>
      <c r="J8" s="29">
        <f>0+J9+J18+J27+J32+J37</f>
      </c>
      <c s="29">
        <f>0+K9+K18+K27+K32+K37</f>
      </c>
      <c s="29">
        <f>0+L9+L18+L27+L32+L37</f>
      </c>
      <c s="29">
        <f>0+M9+M18+M27+M32+M37</f>
      </c>
    </row>
    <row r="9" spans="1:13" ht="12.75">
      <c r="A9" t="s">
        <v>47</v>
      </c>
      <c r="C9" s="31" t="s">
        <v>51</v>
      </c>
      <c r="E9" s="33" t="s">
        <v>60</v>
      </c>
      <c r="J9" s="32">
        <f>0</f>
      </c>
      <c s="32">
        <f>0</f>
      </c>
      <c s="32">
        <f>0+L10+L14</f>
      </c>
      <c s="32">
        <f>0+M10+M14</f>
      </c>
    </row>
    <row r="10" spans="1:16" ht="12.75">
      <c r="A10" t="s">
        <v>50</v>
      </c>
      <c s="34" t="s">
        <v>51</v>
      </c>
      <c s="34" t="s">
        <v>6336</v>
      </c>
      <c s="35" t="s">
        <v>5</v>
      </c>
      <c s="6" t="s">
        <v>6337</v>
      </c>
      <c s="36" t="s">
        <v>63</v>
      </c>
      <c s="37">
        <v>6.163</v>
      </c>
      <c s="36">
        <v>0</v>
      </c>
      <c s="36">
        <f>ROUND(G10*H10,6)</f>
      </c>
      <c r="L10" s="38">
        <v>0</v>
      </c>
      <c s="32">
        <f>ROUND(ROUND(L10,2)*ROUND(G10,3),2)</f>
      </c>
      <c s="36" t="s">
        <v>5230</v>
      </c>
      <c>
        <f>(M10*21)/100</f>
      </c>
      <c t="s">
        <v>28</v>
      </c>
    </row>
    <row r="11" spans="1:5" ht="12.75">
      <c r="A11" s="35" t="s">
        <v>56</v>
      </c>
      <c r="E11" s="39" t="s">
        <v>5</v>
      </c>
    </row>
    <row r="12" spans="1:5" ht="76.5">
      <c r="A12" s="35" t="s">
        <v>57</v>
      </c>
      <c r="E12" s="40" t="s">
        <v>6338</v>
      </c>
    </row>
    <row r="13" spans="1:5" ht="12.75">
      <c r="A13" t="s">
        <v>58</v>
      </c>
      <c r="E13" s="39" t="s">
        <v>5</v>
      </c>
    </row>
    <row r="14" spans="1:16" ht="12.75">
      <c r="A14" t="s">
        <v>50</v>
      </c>
      <c s="34" t="s">
        <v>28</v>
      </c>
      <c s="34" t="s">
        <v>5247</v>
      </c>
      <c s="35" t="s">
        <v>5</v>
      </c>
      <c s="6" t="s">
        <v>5248</v>
      </c>
      <c s="36" t="s">
        <v>63</v>
      </c>
      <c s="37">
        <v>6.163</v>
      </c>
      <c s="36">
        <v>0</v>
      </c>
      <c s="36">
        <f>ROUND(G14*H14,6)</f>
      </c>
      <c r="L14" s="38">
        <v>0</v>
      </c>
      <c s="32">
        <f>ROUND(ROUND(L14,2)*ROUND(G14,3),2)</f>
      </c>
      <c s="36" t="s">
        <v>5230</v>
      </c>
      <c>
        <f>(M14*21)/100</f>
      </c>
      <c t="s">
        <v>28</v>
      </c>
    </row>
    <row r="15" spans="1:5" ht="12.75">
      <c r="A15" s="35" t="s">
        <v>56</v>
      </c>
      <c r="E15" s="39" t="s">
        <v>5</v>
      </c>
    </row>
    <row r="16" spans="1:5" ht="76.5">
      <c r="A16" s="35" t="s">
        <v>57</v>
      </c>
      <c r="E16" s="40" t="s">
        <v>6338</v>
      </c>
    </row>
    <row r="17" spans="1:5" ht="12.75">
      <c r="A17" t="s">
        <v>58</v>
      </c>
      <c r="E17" s="39" t="s">
        <v>5</v>
      </c>
    </row>
    <row r="18" spans="1:13" ht="12.75">
      <c r="A18" t="s">
        <v>47</v>
      </c>
      <c r="C18" s="31" t="s">
        <v>6339</v>
      </c>
      <c r="E18" s="33" t="s">
        <v>6340</v>
      </c>
      <c r="J18" s="32">
        <f>0</f>
      </c>
      <c s="32">
        <f>0</f>
      </c>
      <c s="32">
        <f>0+L19+L23</f>
      </c>
      <c s="32">
        <f>0+M19+M23</f>
      </c>
    </row>
    <row r="19" spans="1:16" ht="12.75">
      <c r="A19" t="s">
        <v>50</v>
      </c>
      <c s="34" t="s">
        <v>26</v>
      </c>
      <c s="34" t="s">
        <v>6341</v>
      </c>
      <c s="35" t="s">
        <v>5</v>
      </c>
      <c s="6" t="s">
        <v>6342</v>
      </c>
      <c s="36" t="s">
        <v>75</v>
      </c>
      <c s="37">
        <v>1</v>
      </c>
      <c s="36">
        <v>3E-05</v>
      </c>
      <c s="36">
        <f>ROUND(G19*H19,6)</f>
      </c>
      <c r="L19" s="38">
        <v>0</v>
      </c>
      <c s="32">
        <f>ROUND(ROUND(L19,2)*ROUND(G19,3),2)</f>
      </c>
      <c s="36" t="s">
        <v>55</v>
      </c>
      <c>
        <f>(M19*21)/100</f>
      </c>
      <c t="s">
        <v>28</v>
      </c>
    </row>
    <row r="20" spans="1:5" ht="12.75">
      <c r="A20" s="35" t="s">
        <v>56</v>
      </c>
      <c r="E20" s="39" t="s">
        <v>5</v>
      </c>
    </row>
    <row r="21" spans="1:5" ht="25.5">
      <c r="A21" s="35" t="s">
        <v>57</v>
      </c>
      <c r="E21" s="40" t="s">
        <v>6343</v>
      </c>
    </row>
    <row r="22" spans="1:5" ht="12.75">
      <c r="A22" t="s">
        <v>58</v>
      </c>
      <c r="E22" s="39" t="s">
        <v>5</v>
      </c>
    </row>
    <row r="23" spans="1:16" ht="12.75">
      <c r="A23" t="s">
        <v>50</v>
      </c>
      <c s="34" t="s">
        <v>65</v>
      </c>
      <c s="34" t="s">
        <v>6344</v>
      </c>
      <c s="35" t="s">
        <v>5</v>
      </c>
      <c s="6" t="s">
        <v>6345</v>
      </c>
      <c s="36" t="s">
        <v>75</v>
      </c>
      <c s="37">
        <v>1</v>
      </c>
      <c s="36">
        <v>0.0017</v>
      </c>
      <c s="36">
        <f>ROUND(G23*H23,6)</f>
      </c>
      <c r="L23" s="38">
        <v>0</v>
      </c>
      <c s="32">
        <f>ROUND(ROUND(L23,2)*ROUND(G23,3),2)</f>
      </c>
      <c s="36" t="s">
        <v>55</v>
      </c>
      <c>
        <f>(M23*21)/100</f>
      </c>
      <c t="s">
        <v>28</v>
      </c>
    </row>
    <row r="24" spans="1:5" ht="12.75">
      <c r="A24" s="35" t="s">
        <v>56</v>
      </c>
      <c r="E24" s="39" t="s">
        <v>5</v>
      </c>
    </row>
    <row r="25" spans="1:5" ht="12.75">
      <c r="A25" s="35" t="s">
        <v>57</v>
      </c>
      <c r="E25" s="40" t="s">
        <v>5</v>
      </c>
    </row>
    <row r="26" spans="1:5" ht="12.75">
      <c r="A26" t="s">
        <v>58</v>
      </c>
      <c r="E26" s="39" t="s">
        <v>5</v>
      </c>
    </row>
    <row r="27" spans="1:13" ht="12.75">
      <c r="A27" t="s">
        <v>47</v>
      </c>
      <c r="C27" s="31" t="s">
        <v>87</v>
      </c>
      <c r="E27" s="33" t="s">
        <v>5377</v>
      </c>
      <c r="J27" s="32">
        <f>0</f>
      </c>
      <c s="32">
        <f>0</f>
      </c>
      <c s="32">
        <f>0+L28</f>
      </c>
      <c s="32">
        <f>0+M28</f>
      </c>
    </row>
    <row r="28" spans="1:16" ht="12.75">
      <c r="A28" t="s">
        <v>50</v>
      </c>
      <c s="34" t="s">
        <v>72</v>
      </c>
      <c s="34" t="s">
        <v>6346</v>
      </c>
      <c s="35" t="s">
        <v>5</v>
      </c>
      <c s="6" t="s">
        <v>6347</v>
      </c>
      <c s="36" t="s">
        <v>63</v>
      </c>
      <c s="37">
        <v>0.077</v>
      </c>
      <c s="36">
        <v>0</v>
      </c>
      <c s="36">
        <f>ROUND(G28*H28,6)</f>
      </c>
      <c r="L28" s="38">
        <v>0</v>
      </c>
      <c s="32">
        <f>ROUND(ROUND(L28,2)*ROUND(G28,3),2)</f>
      </c>
      <c s="36" t="s">
        <v>5230</v>
      </c>
      <c>
        <f>(M28*21)/100</f>
      </c>
      <c t="s">
        <v>28</v>
      </c>
    </row>
    <row r="29" spans="1:5" ht="12.75">
      <c r="A29" s="35" t="s">
        <v>56</v>
      </c>
      <c r="E29" s="39" t="s">
        <v>5</v>
      </c>
    </row>
    <row r="30" spans="1:5" ht="25.5">
      <c r="A30" s="35" t="s">
        <v>57</v>
      </c>
      <c r="E30" s="40" t="s">
        <v>6348</v>
      </c>
    </row>
    <row r="31" spans="1:5" ht="12.75">
      <c r="A31" t="s">
        <v>58</v>
      </c>
      <c r="E31" s="39" t="s">
        <v>5</v>
      </c>
    </row>
    <row r="32" spans="1:13" ht="12.75">
      <c r="A32" t="s">
        <v>47</v>
      </c>
      <c r="C32" s="31" t="s">
        <v>551</v>
      </c>
      <c r="E32" s="33" t="s">
        <v>552</v>
      </c>
      <c r="J32" s="32">
        <f>0</f>
      </c>
      <c s="32">
        <f>0</f>
      </c>
      <c s="32">
        <f>0+L33</f>
      </c>
      <c s="32">
        <f>0+M33</f>
      </c>
    </row>
    <row r="33" spans="1:16" ht="25.5">
      <c r="A33" t="s">
        <v>50</v>
      </c>
      <c s="34" t="s">
        <v>27</v>
      </c>
      <c s="34" t="s">
        <v>1182</v>
      </c>
      <c s="35" t="s">
        <v>5</v>
      </c>
      <c s="6" t="s">
        <v>6349</v>
      </c>
      <c s="36" t="s">
        <v>557</v>
      </c>
      <c s="37">
        <v>0.349</v>
      </c>
      <c s="36">
        <v>0</v>
      </c>
      <c s="36">
        <f>ROUND(G33*H33,6)</f>
      </c>
      <c r="L33" s="38">
        <v>0</v>
      </c>
      <c s="32">
        <f>ROUND(ROUND(L33,2)*ROUND(G33,3),2)</f>
      </c>
      <c s="36" t="s">
        <v>55</v>
      </c>
      <c>
        <f>(M33*21)/100</f>
      </c>
      <c t="s">
        <v>28</v>
      </c>
    </row>
    <row r="34" spans="1:5" ht="12.75">
      <c r="A34" s="35" t="s">
        <v>56</v>
      </c>
      <c r="E34" s="39" t="s">
        <v>5</v>
      </c>
    </row>
    <row r="35" spans="1:5" ht="25.5">
      <c r="A35" s="35" t="s">
        <v>57</v>
      </c>
      <c r="E35" s="40" t="s">
        <v>6350</v>
      </c>
    </row>
    <row r="36" spans="1:5" ht="12.75">
      <c r="A36" t="s">
        <v>58</v>
      </c>
      <c r="E36" s="39" t="s">
        <v>5</v>
      </c>
    </row>
    <row r="37" spans="1:13" ht="12.75">
      <c r="A37" t="s">
        <v>47</v>
      </c>
      <c r="C37" s="31" t="s">
        <v>6351</v>
      </c>
      <c r="E37" s="33" t="s">
        <v>6352</v>
      </c>
      <c r="J37" s="32">
        <f>0</f>
      </c>
      <c s="32">
        <f>0</f>
      </c>
      <c s="32">
        <f>0+L38</f>
      </c>
      <c s="32">
        <f>0+M38</f>
      </c>
    </row>
    <row r="38" spans="1:16" ht="12.75">
      <c r="A38" t="s">
        <v>50</v>
      </c>
      <c s="34" t="s">
        <v>70</v>
      </c>
      <c s="34" t="s">
        <v>6353</v>
      </c>
      <c s="35" t="s">
        <v>5</v>
      </c>
      <c s="6" t="s">
        <v>6354</v>
      </c>
      <c s="36" t="s">
        <v>557</v>
      </c>
      <c s="37">
        <v>0.185</v>
      </c>
      <c s="36">
        <v>0</v>
      </c>
      <c s="36">
        <f>ROUND(G38*H38,6)</f>
      </c>
      <c r="L38" s="38">
        <v>0</v>
      </c>
      <c s="32">
        <f>ROUND(ROUND(L38,2)*ROUND(G38,3),2)</f>
      </c>
      <c s="36" t="s">
        <v>5240</v>
      </c>
      <c>
        <f>(M38*21)/100</f>
      </c>
      <c t="s">
        <v>28</v>
      </c>
    </row>
    <row r="39" spans="1:5" ht="12.75">
      <c r="A39" s="35" t="s">
        <v>56</v>
      </c>
      <c r="E39" s="39" t="s">
        <v>5</v>
      </c>
    </row>
    <row r="40" spans="1:5" ht="12.75">
      <c r="A40" s="35" t="s">
        <v>57</v>
      </c>
      <c r="E40" s="40" t="s">
        <v>5</v>
      </c>
    </row>
    <row r="41" spans="1:5" ht="12.75">
      <c r="A41" t="s">
        <v>58</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5291</v>
      </c>
      <c s="41">
        <f>Rekapitulace!C87</f>
      </c>
      <c s="20" t="s">
        <v>0</v>
      </c>
      <c t="s">
        <v>23</v>
      </c>
      <c t="s">
        <v>28</v>
      </c>
    </row>
    <row r="4" spans="1:16" ht="32" customHeight="1">
      <c r="A4" s="24" t="s">
        <v>20</v>
      </c>
      <c s="25" t="s">
        <v>29</v>
      </c>
      <c s="27" t="s">
        <v>5291</v>
      </c>
      <c r="E4" s="26" t="s">
        <v>5292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COUNTIFS(L8:L89,"=0",A8:A89,"P")+COUNTIFS(L8:L89,"",A8:A89,"P")+SUM(Q8:Q89)</f>
      </c>
    </row>
    <row r="8" spans="1:13" ht="12.75">
      <c r="A8" t="s">
        <v>45</v>
      </c>
      <c r="C8" s="28" t="s">
        <v>6357</v>
      </c>
      <c r="E8" s="30" t="s">
        <v>6356</v>
      </c>
      <c r="J8" s="29">
        <f>0+J9+J26+J43+J56+J65+J70+J83+J88</f>
      </c>
      <c s="29">
        <f>0+K9+K26+K43+K56+K65+K70+K83+K88</f>
      </c>
      <c s="29">
        <f>0+L9+L26+L43+L56+L65+L70+L83+L88</f>
      </c>
      <c s="29">
        <f>0+M9+M26+M43+M56+M65+M70+M83+M88</f>
      </c>
    </row>
    <row r="9" spans="1:13" ht="12.75">
      <c r="A9" t="s">
        <v>47</v>
      </c>
      <c r="C9" s="31" t="s">
        <v>51</v>
      </c>
      <c r="E9" s="33" t="s">
        <v>60</v>
      </c>
      <c r="J9" s="32">
        <f>0</f>
      </c>
      <c s="32">
        <f>0</f>
      </c>
      <c s="32">
        <f>0+L10+L14+L18+L22</f>
      </c>
      <c s="32">
        <f>0+M10+M14+M18+M22</f>
      </c>
    </row>
    <row r="10" spans="1:16" ht="12.75">
      <c r="A10" t="s">
        <v>50</v>
      </c>
      <c s="34" t="s">
        <v>51</v>
      </c>
      <c s="34" t="s">
        <v>6358</v>
      </c>
      <c s="35" t="s">
        <v>5</v>
      </c>
      <c s="6" t="s">
        <v>6359</v>
      </c>
      <c s="36" t="s">
        <v>68</v>
      </c>
      <c s="37">
        <v>15.7</v>
      </c>
      <c s="36">
        <v>0</v>
      </c>
      <c s="36">
        <f>ROUND(G10*H10,6)</f>
      </c>
      <c r="L10" s="38">
        <v>0</v>
      </c>
      <c s="32">
        <f>ROUND(ROUND(L10,2)*ROUND(G10,3),2)</f>
      </c>
      <c s="36" t="s">
        <v>5230</v>
      </c>
      <c>
        <f>(M10*21)/100</f>
      </c>
      <c t="s">
        <v>28</v>
      </c>
    </row>
    <row r="11" spans="1:5" ht="12.75">
      <c r="A11" s="35" t="s">
        <v>56</v>
      </c>
      <c r="E11" s="39" t="s">
        <v>5</v>
      </c>
    </row>
    <row r="12" spans="1:5" ht="25.5">
      <c r="A12" s="35" t="s">
        <v>57</v>
      </c>
      <c r="E12" s="40" t="s">
        <v>6360</v>
      </c>
    </row>
    <row r="13" spans="1:5" ht="12.75">
      <c r="A13" t="s">
        <v>58</v>
      </c>
      <c r="E13" s="39" t="s">
        <v>5</v>
      </c>
    </row>
    <row r="14" spans="1:16" ht="12.75">
      <c r="A14" t="s">
        <v>50</v>
      </c>
      <c s="34" t="s">
        <v>28</v>
      </c>
      <c s="34" t="s">
        <v>5247</v>
      </c>
      <c s="35" t="s">
        <v>5</v>
      </c>
      <c s="6" t="s">
        <v>5248</v>
      </c>
      <c s="36" t="s">
        <v>63</v>
      </c>
      <c s="37">
        <v>3.253</v>
      </c>
      <c s="36">
        <v>0</v>
      </c>
      <c s="36">
        <f>ROUND(G14*H14,6)</f>
      </c>
      <c r="L14" s="38">
        <v>0</v>
      </c>
      <c s="32">
        <f>ROUND(ROUND(L14,2)*ROUND(G14,3),2)</f>
      </c>
      <c s="36" t="s">
        <v>5230</v>
      </c>
      <c>
        <f>(M14*21)/100</f>
      </c>
      <c t="s">
        <v>28</v>
      </c>
    </row>
    <row r="15" spans="1:5" ht="12.75">
      <c r="A15" s="35" t="s">
        <v>56</v>
      </c>
      <c r="E15" s="39" t="s">
        <v>5</v>
      </c>
    </row>
    <row r="16" spans="1:5" ht="38.25">
      <c r="A16" s="35" t="s">
        <v>57</v>
      </c>
      <c r="E16" s="40" t="s">
        <v>6361</v>
      </c>
    </row>
    <row r="17" spans="1:5" ht="12.75">
      <c r="A17" t="s">
        <v>58</v>
      </c>
      <c r="E17" s="39" t="s">
        <v>5</v>
      </c>
    </row>
    <row r="18" spans="1:16" ht="12.75">
      <c r="A18" t="s">
        <v>50</v>
      </c>
      <c s="34" t="s">
        <v>26</v>
      </c>
      <c s="34" t="s">
        <v>6362</v>
      </c>
      <c s="35" t="s">
        <v>5</v>
      </c>
      <c s="6" t="s">
        <v>6363</v>
      </c>
      <c s="36" t="s">
        <v>557</v>
      </c>
      <c s="37">
        <v>3.082</v>
      </c>
      <c s="36">
        <v>1</v>
      </c>
      <c s="36">
        <f>ROUND(G18*H18,6)</f>
      </c>
      <c r="L18" s="38">
        <v>0</v>
      </c>
      <c s="32">
        <f>ROUND(ROUND(L18,2)*ROUND(G18,3),2)</f>
      </c>
      <c s="36" t="s">
        <v>5230</v>
      </c>
      <c>
        <f>(M18*21)/100</f>
      </c>
      <c t="s">
        <v>28</v>
      </c>
    </row>
    <row r="19" spans="1:5" ht="12.75">
      <c r="A19" s="35" t="s">
        <v>56</v>
      </c>
      <c r="E19" s="39" t="s">
        <v>5</v>
      </c>
    </row>
    <row r="20" spans="1:5" ht="25.5">
      <c r="A20" s="35" t="s">
        <v>57</v>
      </c>
      <c r="E20" s="40" t="s">
        <v>6364</v>
      </c>
    </row>
    <row r="21" spans="1:5" ht="12.75">
      <c r="A21" t="s">
        <v>58</v>
      </c>
      <c r="E21" s="39" t="s">
        <v>5</v>
      </c>
    </row>
    <row r="22" spans="1:16" ht="12.75">
      <c r="A22" t="s">
        <v>50</v>
      </c>
      <c s="34" t="s">
        <v>65</v>
      </c>
      <c s="34" t="s">
        <v>5253</v>
      </c>
      <c s="35" t="s">
        <v>5</v>
      </c>
      <c s="6" t="s">
        <v>5254</v>
      </c>
      <c s="36" t="s">
        <v>557</v>
      </c>
      <c s="37">
        <v>2.397</v>
      </c>
      <c s="36">
        <v>1</v>
      </c>
      <c s="36">
        <f>ROUND(G22*H22,6)</f>
      </c>
      <c r="L22" s="38">
        <v>0</v>
      </c>
      <c s="32">
        <f>ROUND(ROUND(L22,2)*ROUND(G22,3),2)</f>
      </c>
      <c s="36" t="s">
        <v>5230</v>
      </c>
      <c>
        <f>(M22*21)/100</f>
      </c>
      <c t="s">
        <v>28</v>
      </c>
    </row>
    <row r="23" spans="1:5" ht="12.75">
      <c r="A23" s="35" t="s">
        <v>56</v>
      </c>
      <c r="E23" s="39" t="s">
        <v>5</v>
      </c>
    </row>
    <row r="24" spans="1:5" ht="25.5">
      <c r="A24" s="35" t="s">
        <v>57</v>
      </c>
      <c r="E24" s="40" t="s">
        <v>6365</v>
      </c>
    </row>
    <row r="25" spans="1:5" ht="12.75">
      <c r="A25" t="s">
        <v>58</v>
      </c>
      <c r="E25" s="39" t="s">
        <v>5</v>
      </c>
    </row>
    <row r="26" spans="1:13" ht="12.75">
      <c r="A26" t="s">
        <v>47</v>
      </c>
      <c r="C26" s="31" t="s">
        <v>28</v>
      </c>
      <c r="E26" s="33" t="s">
        <v>3283</v>
      </c>
      <c r="J26" s="32">
        <f>0</f>
      </c>
      <c s="32">
        <f>0</f>
      </c>
      <c s="32">
        <f>0+L27+L31+L35+L39</f>
      </c>
      <c s="32">
        <f>0+M27+M31+M35+M39</f>
      </c>
    </row>
    <row r="27" spans="1:16" ht="12.75">
      <c r="A27" t="s">
        <v>50</v>
      </c>
      <c s="34" t="s">
        <v>72</v>
      </c>
      <c s="34" t="s">
        <v>6366</v>
      </c>
      <c s="35" t="s">
        <v>5</v>
      </c>
      <c s="6" t="s">
        <v>6367</v>
      </c>
      <c s="36" t="s">
        <v>63</v>
      </c>
      <c s="37">
        <v>0.856</v>
      </c>
      <c s="36">
        <v>2.30102</v>
      </c>
      <c s="36">
        <f>ROUND(G27*H27,6)</f>
      </c>
      <c r="L27" s="38">
        <v>0</v>
      </c>
      <c s="32">
        <f>ROUND(ROUND(L27,2)*ROUND(G27,3),2)</f>
      </c>
      <c s="36" t="s">
        <v>5230</v>
      </c>
      <c>
        <f>(M27*21)/100</f>
      </c>
      <c t="s">
        <v>28</v>
      </c>
    </row>
    <row r="28" spans="1:5" ht="12.75">
      <c r="A28" s="35" t="s">
        <v>56</v>
      </c>
      <c r="E28" s="39" t="s">
        <v>5</v>
      </c>
    </row>
    <row r="29" spans="1:5" ht="25.5">
      <c r="A29" s="35" t="s">
        <v>57</v>
      </c>
      <c r="E29" s="40" t="s">
        <v>6368</v>
      </c>
    </row>
    <row r="30" spans="1:5" ht="12.75">
      <c r="A30" t="s">
        <v>58</v>
      </c>
      <c r="E30" s="39" t="s">
        <v>5</v>
      </c>
    </row>
    <row r="31" spans="1:16" ht="12.75">
      <c r="A31" t="s">
        <v>50</v>
      </c>
      <c s="34" t="s">
        <v>27</v>
      </c>
      <c s="34" t="s">
        <v>5420</v>
      </c>
      <c s="35" t="s">
        <v>5</v>
      </c>
      <c s="6" t="s">
        <v>5421</v>
      </c>
      <c s="36" t="s">
        <v>557</v>
      </c>
      <c s="37">
        <v>0.077</v>
      </c>
      <c s="36">
        <v>1.06277</v>
      </c>
      <c s="36">
        <f>ROUND(G31*H31,6)</f>
      </c>
      <c r="L31" s="38">
        <v>0</v>
      </c>
      <c s="32">
        <f>ROUND(ROUND(L31,2)*ROUND(G31,3),2)</f>
      </c>
      <c s="36" t="s">
        <v>5230</v>
      </c>
      <c>
        <f>(M31*21)/100</f>
      </c>
      <c t="s">
        <v>28</v>
      </c>
    </row>
    <row r="32" spans="1:5" ht="12.75">
      <c r="A32" s="35" t="s">
        <v>56</v>
      </c>
      <c r="E32" s="39" t="s">
        <v>5</v>
      </c>
    </row>
    <row r="33" spans="1:5" ht="25.5">
      <c r="A33" s="35" t="s">
        <v>57</v>
      </c>
      <c r="E33" s="40" t="s">
        <v>6369</v>
      </c>
    </row>
    <row r="34" spans="1:5" ht="12.75">
      <c r="A34" t="s">
        <v>58</v>
      </c>
      <c r="E34" s="39" t="s">
        <v>5</v>
      </c>
    </row>
    <row r="35" spans="1:16" ht="12.75">
      <c r="A35" t="s">
        <v>50</v>
      </c>
      <c s="34" t="s">
        <v>70</v>
      </c>
      <c s="34" t="s">
        <v>6370</v>
      </c>
      <c s="35" t="s">
        <v>5</v>
      </c>
      <c s="6" t="s">
        <v>6371</v>
      </c>
      <c s="36" t="s">
        <v>63</v>
      </c>
      <c s="37">
        <v>0.856</v>
      </c>
      <c s="36">
        <v>2.234</v>
      </c>
      <c s="36">
        <f>ROUND(G35*H35,6)</f>
      </c>
      <c r="L35" s="38">
        <v>0</v>
      </c>
      <c s="32">
        <f>ROUND(ROUND(L35,2)*ROUND(G35,3),2)</f>
      </c>
      <c s="36" t="s">
        <v>5230</v>
      </c>
      <c>
        <f>(M35*21)/100</f>
      </c>
      <c t="s">
        <v>28</v>
      </c>
    </row>
    <row r="36" spans="1:5" ht="12.75">
      <c r="A36" s="35" t="s">
        <v>56</v>
      </c>
      <c r="E36" s="39" t="s">
        <v>5</v>
      </c>
    </row>
    <row r="37" spans="1:5" ht="25.5">
      <c r="A37" s="35" t="s">
        <v>57</v>
      </c>
      <c r="E37" s="40" t="s">
        <v>6368</v>
      </c>
    </row>
    <row r="38" spans="1:5" ht="12.75">
      <c r="A38" t="s">
        <v>58</v>
      </c>
      <c r="E38" s="39" t="s">
        <v>5</v>
      </c>
    </row>
    <row r="39" spans="1:16" ht="12.75">
      <c r="A39" t="s">
        <v>50</v>
      </c>
      <c s="34" t="s">
        <v>83</v>
      </c>
      <c s="34" t="s">
        <v>6372</v>
      </c>
      <c s="35" t="s">
        <v>5</v>
      </c>
      <c s="6" t="s">
        <v>6373</v>
      </c>
      <c s="36" t="s">
        <v>75</v>
      </c>
      <c s="37">
        <v>4</v>
      </c>
      <c s="36">
        <v>0.0025</v>
      </c>
      <c s="36">
        <f>ROUND(G39*H39,6)</f>
      </c>
      <c r="L39" s="38">
        <v>0</v>
      </c>
      <c s="32">
        <f>ROUND(ROUND(L39,2)*ROUND(G39,3),2)</f>
      </c>
      <c s="36" t="s">
        <v>55</v>
      </c>
      <c>
        <f>(M39*21)/100</f>
      </c>
      <c t="s">
        <v>28</v>
      </c>
    </row>
    <row r="40" spans="1:5" ht="12.75">
      <c r="A40" s="35" t="s">
        <v>56</v>
      </c>
      <c r="E40" s="39" t="s">
        <v>5</v>
      </c>
    </row>
    <row r="41" spans="1:5" ht="25.5">
      <c r="A41" s="35" t="s">
        <v>57</v>
      </c>
      <c r="E41" s="40" t="s">
        <v>6374</v>
      </c>
    </row>
    <row r="42" spans="1:5" ht="12.75">
      <c r="A42" t="s">
        <v>58</v>
      </c>
      <c r="E42" s="39" t="s">
        <v>5</v>
      </c>
    </row>
    <row r="43" spans="1:13" ht="12.75">
      <c r="A43" t="s">
        <v>47</v>
      </c>
      <c r="C43" s="31" t="s">
        <v>6375</v>
      </c>
      <c r="E43" s="33" t="s">
        <v>6376</v>
      </c>
      <c r="J43" s="32">
        <f>0</f>
      </c>
      <c s="32">
        <f>0</f>
      </c>
      <c s="32">
        <f>0+L44+L48+L52</f>
      </c>
      <c s="32">
        <f>0+M44+M48+M52</f>
      </c>
    </row>
    <row r="44" spans="1:16" ht="12.75">
      <c r="A44" t="s">
        <v>50</v>
      </c>
      <c s="34" t="s">
        <v>87</v>
      </c>
      <c s="34" t="s">
        <v>6377</v>
      </c>
      <c s="35" t="s">
        <v>5</v>
      </c>
      <c s="6" t="s">
        <v>6378</v>
      </c>
      <c s="36" t="s">
        <v>79</v>
      </c>
      <c s="37">
        <v>2.8</v>
      </c>
      <c s="36">
        <v>0.00115</v>
      </c>
      <c s="36">
        <f>ROUND(G44*H44,6)</f>
      </c>
      <c r="L44" s="38">
        <v>0</v>
      </c>
      <c s="32">
        <f>ROUND(ROUND(L44,2)*ROUND(G44,3),2)</f>
      </c>
      <c s="36" t="s">
        <v>55</v>
      </c>
      <c>
        <f>(M44*21)/100</f>
      </c>
      <c t="s">
        <v>28</v>
      </c>
    </row>
    <row r="45" spans="1:5" ht="12.75">
      <c r="A45" s="35" t="s">
        <v>56</v>
      </c>
      <c r="E45" s="39" t="s">
        <v>5</v>
      </c>
    </row>
    <row r="46" spans="1:5" ht="25.5">
      <c r="A46" s="35" t="s">
        <v>57</v>
      </c>
      <c r="E46" s="40" t="s">
        <v>6379</v>
      </c>
    </row>
    <row r="47" spans="1:5" ht="12.75">
      <c r="A47" t="s">
        <v>58</v>
      </c>
      <c r="E47" s="39" t="s">
        <v>5</v>
      </c>
    </row>
    <row r="48" spans="1:16" ht="12.75">
      <c r="A48" t="s">
        <v>50</v>
      </c>
      <c s="34" t="s">
        <v>91</v>
      </c>
      <c s="34" t="s">
        <v>6380</v>
      </c>
      <c s="35" t="s">
        <v>5</v>
      </c>
      <c s="6" t="s">
        <v>6381</v>
      </c>
      <c s="36" t="s">
        <v>79</v>
      </c>
      <c s="37">
        <v>6.8</v>
      </c>
      <c s="36">
        <v>0.00159</v>
      </c>
      <c s="36">
        <f>ROUND(G48*H48,6)</f>
      </c>
      <c r="L48" s="38">
        <v>0</v>
      </c>
      <c s="32">
        <f>ROUND(ROUND(L48,2)*ROUND(G48,3),2)</f>
      </c>
      <c s="36" t="s">
        <v>55</v>
      </c>
      <c>
        <f>(M48*21)/100</f>
      </c>
      <c t="s">
        <v>28</v>
      </c>
    </row>
    <row r="49" spans="1:5" ht="12.75">
      <c r="A49" s="35" t="s">
        <v>56</v>
      </c>
      <c r="E49" s="39" t="s">
        <v>5</v>
      </c>
    </row>
    <row r="50" spans="1:5" ht="25.5">
      <c r="A50" s="35" t="s">
        <v>57</v>
      </c>
      <c r="E50" s="40" t="s">
        <v>6382</v>
      </c>
    </row>
    <row r="51" spans="1:5" ht="12.75">
      <c r="A51" t="s">
        <v>58</v>
      </c>
      <c r="E51" s="39" t="s">
        <v>5</v>
      </c>
    </row>
    <row r="52" spans="1:16" ht="12.75">
      <c r="A52" t="s">
        <v>50</v>
      </c>
      <c s="34" t="s">
        <v>95</v>
      </c>
      <c s="34" t="s">
        <v>6383</v>
      </c>
      <c s="35" t="s">
        <v>5</v>
      </c>
      <c s="6" t="s">
        <v>6384</v>
      </c>
      <c s="36" t="s">
        <v>79</v>
      </c>
      <c s="37">
        <v>8.1</v>
      </c>
      <c s="36">
        <v>8E-05</v>
      </c>
      <c s="36">
        <f>ROUND(G52*H52,6)</f>
      </c>
      <c r="L52" s="38">
        <v>0</v>
      </c>
      <c s="32">
        <f>ROUND(ROUND(L52,2)*ROUND(G52,3),2)</f>
      </c>
      <c s="36" t="s">
        <v>55</v>
      </c>
      <c>
        <f>(M52*21)/100</f>
      </c>
      <c t="s">
        <v>28</v>
      </c>
    </row>
    <row r="53" spans="1:5" ht="12.75">
      <c r="A53" s="35" t="s">
        <v>56</v>
      </c>
      <c r="E53" s="39" t="s">
        <v>5</v>
      </c>
    </row>
    <row r="54" spans="1:5" ht="25.5">
      <c r="A54" s="35" t="s">
        <v>57</v>
      </c>
      <c r="E54" s="40" t="s">
        <v>6385</v>
      </c>
    </row>
    <row r="55" spans="1:5" ht="12.75">
      <c r="A55" t="s">
        <v>58</v>
      </c>
      <c r="E55" s="39" t="s">
        <v>5</v>
      </c>
    </row>
    <row r="56" spans="1:13" ht="12.75">
      <c r="A56" t="s">
        <v>47</v>
      </c>
      <c r="C56" s="31" t="s">
        <v>27</v>
      </c>
      <c r="E56" s="33" t="s">
        <v>5177</v>
      </c>
      <c r="J56" s="32">
        <f>0</f>
      </c>
      <c s="32">
        <f>0</f>
      </c>
      <c s="32">
        <f>0+L57+L61</f>
      </c>
      <c s="32">
        <f>0+M57+M61</f>
      </c>
    </row>
    <row r="57" spans="1:16" ht="12.75">
      <c r="A57" t="s">
        <v>50</v>
      </c>
      <c s="34" t="s">
        <v>99</v>
      </c>
      <c s="34" t="s">
        <v>6386</v>
      </c>
      <c s="35" t="s">
        <v>5</v>
      </c>
      <c s="6" t="s">
        <v>6387</v>
      </c>
      <c s="36" t="s">
        <v>68</v>
      </c>
      <c s="37">
        <v>7.283</v>
      </c>
      <c s="36">
        <v>0.114</v>
      </c>
      <c s="36">
        <f>ROUND(G57*H57,6)</f>
      </c>
      <c r="L57" s="38">
        <v>0</v>
      </c>
      <c s="32">
        <f>ROUND(ROUND(L57,2)*ROUND(G57,3),2)</f>
      </c>
      <c s="36" t="s">
        <v>5230</v>
      </c>
      <c>
        <f>(M57*21)/100</f>
      </c>
      <c t="s">
        <v>28</v>
      </c>
    </row>
    <row r="58" spans="1:5" ht="12.75">
      <c r="A58" s="35" t="s">
        <v>56</v>
      </c>
      <c r="E58" s="39" t="s">
        <v>5</v>
      </c>
    </row>
    <row r="59" spans="1:5" ht="12.75">
      <c r="A59" s="35" t="s">
        <v>57</v>
      </c>
      <c r="E59" s="40" t="s">
        <v>6388</v>
      </c>
    </row>
    <row r="60" spans="1:5" ht="12.75">
      <c r="A60" t="s">
        <v>58</v>
      </c>
      <c r="E60" s="39" t="s">
        <v>5</v>
      </c>
    </row>
    <row r="61" spans="1:16" ht="25.5">
      <c r="A61" t="s">
        <v>50</v>
      </c>
      <c s="34" t="s">
        <v>103</v>
      </c>
      <c s="34" t="s">
        <v>6389</v>
      </c>
      <c s="35" t="s">
        <v>5</v>
      </c>
      <c s="6" t="s">
        <v>6390</v>
      </c>
      <c s="36" t="s">
        <v>68</v>
      </c>
      <c s="37">
        <v>7.14</v>
      </c>
      <c s="36">
        <v>0.002</v>
      </c>
      <c s="36">
        <f>ROUND(G61*H61,6)</f>
      </c>
      <c r="L61" s="38">
        <v>0</v>
      </c>
      <c s="32">
        <f>ROUND(ROUND(L61,2)*ROUND(G61,3),2)</f>
      </c>
      <c s="36" t="s">
        <v>5230</v>
      </c>
      <c>
        <f>(M61*21)/100</f>
      </c>
      <c t="s">
        <v>28</v>
      </c>
    </row>
    <row r="62" spans="1:5" ht="12.75">
      <c r="A62" s="35" t="s">
        <v>56</v>
      </c>
      <c r="E62" s="39" t="s">
        <v>5</v>
      </c>
    </row>
    <row r="63" spans="1:5" ht="25.5">
      <c r="A63" s="35" t="s">
        <v>57</v>
      </c>
      <c r="E63" s="40" t="s">
        <v>6391</v>
      </c>
    </row>
    <row r="64" spans="1:5" ht="12.75">
      <c r="A64" t="s">
        <v>58</v>
      </c>
      <c r="E64" s="39" t="s">
        <v>5</v>
      </c>
    </row>
    <row r="65" spans="1:13" ht="12.75">
      <c r="A65" t="s">
        <v>47</v>
      </c>
      <c r="C65" s="31" t="s">
        <v>87</v>
      </c>
      <c r="E65" s="33" t="s">
        <v>5377</v>
      </c>
      <c r="J65" s="32">
        <f>0</f>
      </c>
      <c s="32">
        <f>0</f>
      </c>
      <c s="32">
        <f>0+L66</f>
      </c>
      <c s="32">
        <f>0+M66</f>
      </c>
    </row>
    <row r="66" spans="1:16" ht="12.75">
      <c r="A66" t="s">
        <v>50</v>
      </c>
      <c s="34" t="s">
        <v>107</v>
      </c>
      <c s="34" t="s">
        <v>6392</v>
      </c>
      <c s="35" t="s">
        <v>5</v>
      </c>
      <c s="6" t="s">
        <v>6393</v>
      </c>
      <c s="36" t="s">
        <v>63</v>
      </c>
      <c s="37">
        <v>88.2</v>
      </c>
      <c s="36">
        <v>0</v>
      </c>
      <c s="36">
        <f>ROUND(G66*H66,6)</f>
      </c>
      <c r="L66" s="38">
        <v>0</v>
      </c>
      <c s="32">
        <f>ROUND(ROUND(L66,2)*ROUND(G66,3),2)</f>
      </c>
      <c s="36" t="s">
        <v>5230</v>
      </c>
      <c>
        <f>(M66*21)/100</f>
      </c>
      <c t="s">
        <v>28</v>
      </c>
    </row>
    <row r="67" spans="1:5" ht="12.75">
      <c r="A67" s="35" t="s">
        <v>56</v>
      </c>
      <c r="E67" s="39" t="s">
        <v>5</v>
      </c>
    </row>
    <row r="68" spans="1:5" ht="25.5">
      <c r="A68" s="35" t="s">
        <v>57</v>
      </c>
      <c r="E68" s="40" t="s">
        <v>6394</v>
      </c>
    </row>
    <row r="69" spans="1:5" ht="12.75">
      <c r="A69" t="s">
        <v>58</v>
      </c>
      <c r="E69" s="39" t="s">
        <v>5</v>
      </c>
    </row>
    <row r="70" spans="1:13" ht="12.75">
      <c r="A70" t="s">
        <v>47</v>
      </c>
      <c r="C70" s="31" t="s">
        <v>551</v>
      </c>
      <c r="E70" s="33" t="s">
        <v>552</v>
      </c>
      <c r="J70" s="32">
        <f>0</f>
      </c>
      <c s="32">
        <f>0</f>
      </c>
      <c s="32">
        <f>0+L71+L75+L79</f>
      </c>
      <c s="32">
        <f>0+M71+M75+M79</f>
      </c>
    </row>
    <row r="71" spans="1:16" ht="25.5">
      <c r="A71" t="s">
        <v>50</v>
      </c>
      <c s="34" t="s">
        <v>112</v>
      </c>
      <c s="34" t="s">
        <v>1182</v>
      </c>
      <c s="35" t="s">
        <v>5</v>
      </c>
      <c s="6" t="s">
        <v>6349</v>
      </c>
      <c s="36" t="s">
        <v>557</v>
      </c>
      <c s="37">
        <v>8.007</v>
      </c>
      <c s="36">
        <v>0</v>
      </c>
      <c s="36">
        <f>ROUND(G71*H71,6)</f>
      </c>
      <c r="L71" s="38">
        <v>0</v>
      </c>
      <c s="32">
        <f>ROUND(ROUND(L71,2)*ROUND(G71,3),2)</f>
      </c>
      <c s="36" t="s">
        <v>55</v>
      </c>
      <c>
        <f>(M71*21)/100</f>
      </c>
      <c t="s">
        <v>28</v>
      </c>
    </row>
    <row r="72" spans="1:5" ht="12.75">
      <c r="A72" s="35" t="s">
        <v>56</v>
      </c>
      <c r="E72" s="39" t="s">
        <v>5</v>
      </c>
    </row>
    <row r="73" spans="1:5" ht="25.5">
      <c r="A73" s="35" t="s">
        <v>57</v>
      </c>
      <c r="E73" s="40" t="s">
        <v>6395</v>
      </c>
    </row>
    <row r="74" spans="1:5" ht="12.75">
      <c r="A74" t="s">
        <v>58</v>
      </c>
      <c r="E74" s="39" t="s">
        <v>5</v>
      </c>
    </row>
    <row r="75" spans="1:16" ht="38.25">
      <c r="A75" t="s">
        <v>50</v>
      </c>
      <c s="34" t="s">
        <v>116</v>
      </c>
      <c s="34" t="s">
        <v>6396</v>
      </c>
      <c s="35" t="s">
        <v>5</v>
      </c>
      <c s="6" t="s">
        <v>6397</v>
      </c>
      <c s="36" t="s">
        <v>557</v>
      </c>
      <c s="37">
        <v>0.1</v>
      </c>
      <c s="36">
        <v>0</v>
      </c>
      <c s="36">
        <f>ROUND(G75*H75,6)</f>
      </c>
      <c r="L75" s="38">
        <v>0</v>
      </c>
      <c s="32">
        <f>ROUND(ROUND(L75,2)*ROUND(G75,3),2)</f>
      </c>
      <c s="36" t="s">
        <v>55</v>
      </c>
      <c>
        <f>(M75*21)/100</f>
      </c>
      <c t="s">
        <v>28</v>
      </c>
    </row>
    <row r="76" spans="1:5" ht="12.75">
      <c r="A76" s="35" t="s">
        <v>56</v>
      </c>
      <c r="E76" s="39" t="s">
        <v>5</v>
      </c>
    </row>
    <row r="77" spans="1:5" ht="25.5">
      <c r="A77" s="35" t="s">
        <v>57</v>
      </c>
      <c r="E77" s="40" t="s">
        <v>6398</v>
      </c>
    </row>
    <row r="78" spans="1:5" ht="12.75">
      <c r="A78" t="s">
        <v>58</v>
      </c>
      <c r="E78" s="39" t="s">
        <v>5</v>
      </c>
    </row>
    <row r="79" spans="1:16" ht="25.5">
      <c r="A79" t="s">
        <v>50</v>
      </c>
      <c s="34" t="s">
        <v>119</v>
      </c>
      <c s="34" t="s">
        <v>6399</v>
      </c>
      <c s="35" t="s">
        <v>5</v>
      </c>
      <c s="6" t="s">
        <v>6400</v>
      </c>
      <c s="36" t="s">
        <v>557</v>
      </c>
      <c s="37">
        <v>7.424</v>
      </c>
      <c s="36">
        <v>0</v>
      </c>
      <c s="36">
        <f>ROUND(G79*H79,6)</f>
      </c>
      <c r="L79" s="38">
        <v>0</v>
      </c>
      <c s="32">
        <f>ROUND(ROUND(L79,2)*ROUND(G79,3),2)</f>
      </c>
      <c s="36" t="s">
        <v>55</v>
      </c>
      <c>
        <f>(M79*21)/100</f>
      </c>
      <c t="s">
        <v>28</v>
      </c>
    </row>
    <row r="80" spans="1:5" ht="12.75">
      <c r="A80" s="35" t="s">
        <v>56</v>
      </c>
      <c r="E80" s="39" t="s">
        <v>5</v>
      </c>
    </row>
    <row r="81" spans="1:5" ht="51">
      <c r="A81" s="35" t="s">
        <v>57</v>
      </c>
      <c r="E81" s="40" t="s">
        <v>6401</v>
      </c>
    </row>
    <row r="82" spans="1:5" ht="12.75">
      <c r="A82" t="s">
        <v>58</v>
      </c>
      <c r="E82" s="39" t="s">
        <v>5</v>
      </c>
    </row>
    <row r="83" spans="1:13" ht="12.75">
      <c r="A83" t="s">
        <v>47</v>
      </c>
      <c r="C83" s="31" t="s">
        <v>6351</v>
      </c>
      <c r="E83" s="33" t="s">
        <v>6352</v>
      </c>
      <c r="J83" s="32">
        <f>0</f>
      </c>
      <c s="32">
        <f>0</f>
      </c>
      <c s="32">
        <f>0+L84</f>
      </c>
      <c s="32">
        <f>0+M84</f>
      </c>
    </row>
    <row r="84" spans="1:16" ht="25.5">
      <c r="A84" t="s">
        <v>50</v>
      </c>
      <c s="34" t="s">
        <v>122</v>
      </c>
      <c s="34" t="s">
        <v>6402</v>
      </c>
      <c s="35" t="s">
        <v>5</v>
      </c>
      <c s="6" t="s">
        <v>6403</v>
      </c>
      <c s="36" t="s">
        <v>557</v>
      </c>
      <c s="37">
        <v>3.44</v>
      </c>
      <c s="36">
        <v>0</v>
      </c>
      <c s="36">
        <f>ROUND(G84*H84,6)</f>
      </c>
      <c r="L84" s="38">
        <v>0</v>
      </c>
      <c s="32">
        <f>ROUND(ROUND(L84,2)*ROUND(G84,3),2)</f>
      </c>
      <c s="36" t="s">
        <v>5240</v>
      </c>
      <c>
        <f>(M84*21)/100</f>
      </c>
      <c t="s">
        <v>28</v>
      </c>
    </row>
    <row r="85" spans="1:5" ht="12.75">
      <c r="A85" s="35" t="s">
        <v>56</v>
      </c>
      <c r="E85" s="39" t="s">
        <v>5</v>
      </c>
    </row>
    <row r="86" spans="1:5" ht="12.75">
      <c r="A86" s="35" t="s">
        <v>57</v>
      </c>
      <c r="E86" s="40" t="s">
        <v>5</v>
      </c>
    </row>
    <row r="87" spans="1:5" ht="12.75">
      <c r="A87" t="s">
        <v>58</v>
      </c>
      <c r="E87" s="39" t="s">
        <v>5</v>
      </c>
    </row>
    <row r="88" spans="1:13" ht="12.75">
      <c r="A88" t="s">
        <v>47</v>
      </c>
      <c r="C88" s="31" t="s">
        <v>5201</v>
      </c>
      <c r="E88" s="33" t="s">
        <v>5202</v>
      </c>
      <c r="J88" s="32">
        <f>0</f>
      </c>
      <c s="32">
        <f>0</f>
      </c>
      <c s="32">
        <f>0+L89</f>
      </c>
      <c s="32">
        <f>0+M89</f>
      </c>
    </row>
    <row r="89" spans="1:16" ht="12.75">
      <c r="A89" t="s">
        <v>50</v>
      </c>
      <c s="34" t="s">
        <v>126</v>
      </c>
      <c s="34" t="s">
        <v>5289</v>
      </c>
      <c s="35" t="s">
        <v>5</v>
      </c>
      <c s="6" t="s">
        <v>5290</v>
      </c>
      <c s="36" t="s">
        <v>557</v>
      </c>
      <c s="37">
        <v>10.297</v>
      </c>
      <c s="36">
        <v>0</v>
      </c>
      <c s="36">
        <f>ROUND(G89*H89,6)</f>
      </c>
      <c r="L89" s="38">
        <v>0</v>
      </c>
      <c s="32">
        <f>ROUND(ROUND(L89,2)*ROUND(G89,3),2)</f>
      </c>
      <c s="36" t="s">
        <v>5240</v>
      </c>
      <c>
        <f>(M89*21)/100</f>
      </c>
      <c t="s">
        <v>28</v>
      </c>
    </row>
    <row r="90" spans="1:5" ht="12.75">
      <c r="A90" s="35" t="s">
        <v>56</v>
      </c>
      <c r="E90" s="39" t="s">
        <v>5</v>
      </c>
    </row>
    <row r="91" spans="1:5" ht="12.75">
      <c r="A91" s="35" t="s">
        <v>57</v>
      </c>
      <c r="E91" s="40" t="s">
        <v>5</v>
      </c>
    </row>
    <row r="92" spans="1:5" ht="12.75">
      <c r="A92" t="s">
        <v>58</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6404</v>
      </c>
      <c s="41">
        <f>Rekapitulace!C95</f>
      </c>
      <c s="20" t="s">
        <v>0</v>
      </c>
      <c t="s">
        <v>23</v>
      </c>
      <c t="s">
        <v>28</v>
      </c>
    </row>
    <row r="4" spans="1:16" ht="32" customHeight="1">
      <c r="A4" s="24" t="s">
        <v>20</v>
      </c>
      <c s="25" t="s">
        <v>29</v>
      </c>
      <c s="27" t="s">
        <v>6404</v>
      </c>
      <c r="E4" s="26" t="s">
        <v>6405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COUNTIFS(L8:L297,"=0",A8:A297,"P")+COUNTIFS(L8:L297,"",A8:A297,"P")+SUM(Q8:Q297)</f>
      </c>
    </row>
    <row r="8" spans="1:13" ht="12.75">
      <c r="A8" t="s">
        <v>45</v>
      </c>
      <c r="C8" s="28" t="s">
        <v>6408</v>
      </c>
      <c r="E8" s="30" t="s">
        <v>6407</v>
      </c>
      <c r="J8" s="29">
        <f>0+J9+J46+J99+J104+J117+J130+J183+J196+J237+J250+J263+J272+J277+J282+J287+J292</f>
      </c>
      <c s="29">
        <f>0+K9+K46+K99+K104+K117+K130+K183+K196+K237+K250+K263+K272+K277+K282+K287+K292</f>
      </c>
      <c s="29">
        <f>0+L9+L46+L99+L104+L117+L130+L183+L196+L237+L250+L263+L272+L277+L282+L287+L292</f>
      </c>
      <c s="29">
        <f>0+M9+M46+M99+M104+M117+M130+M183+M196+M237+M250+M263+M272+M277+M282+M287+M292</f>
      </c>
    </row>
    <row r="9" spans="1:13" ht="12.75">
      <c r="A9" t="s">
        <v>47</v>
      </c>
      <c r="C9" s="31" t="s">
        <v>51</v>
      </c>
      <c r="E9" s="33" t="s">
        <v>60</v>
      </c>
      <c r="J9" s="32">
        <f>0</f>
      </c>
      <c s="32">
        <f>0</f>
      </c>
      <c s="32">
        <f>0+L10+L14+L18+L22+L26+L30+L34+L38+L42</f>
      </c>
      <c s="32">
        <f>0+M10+M14+M18+M22+M26+M30+M34+M38+M42</f>
      </c>
    </row>
    <row r="10" spans="1:16" ht="25.5">
      <c r="A10" t="s">
        <v>50</v>
      </c>
      <c s="34" t="s">
        <v>51</v>
      </c>
      <c s="34" t="s">
        <v>6409</v>
      </c>
      <c s="35" t="s">
        <v>5</v>
      </c>
      <c s="6" t="s">
        <v>6410</v>
      </c>
      <c s="36" t="s">
        <v>63</v>
      </c>
      <c s="37">
        <v>42.535</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12.75">
      <c r="A13" t="s">
        <v>58</v>
      </c>
      <c r="E13" s="39" t="s">
        <v>5</v>
      </c>
    </row>
    <row r="14" spans="1:16" ht="25.5">
      <c r="A14" t="s">
        <v>50</v>
      </c>
      <c s="34" t="s">
        <v>28</v>
      </c>
      <c s="34" t="s">
        <v>6411</v>
      </c>
      <c s="35" t="s">
        <v>5</v>
      </c>
      <c s="6" t="s">
        <v>6412</v>
      </c>
      <c s="36" t="s">
        <v>63</v>
      </c>
      <c s="37">
        <v>62.418</v>
      </c>
      <c s="36">
        <v>0</v>
      </c>
      <c s="36">
        <f>ROUND(G14*H14,6)</f>
      </c>
      <c r="L14" s="38">
        <v>0</v>
      </c>
      <c s="32">
        <f>ROUND(ROUND(L14,2)*ROUND(G14,3),2)</f>
      </c>
      <c s="36" t="s">
        <v>55</v>
      </c>
      <c>
        <f>(M14*21)/100</f>
      </c>
      <c t="s">
        <v>28</v>
      </c>
    </row>
    <row r="15" spans="1:5" ht="12.75">
      <c r="A15" s="35" t="s">
        <v>56</v>
      </c>
      <c r="E15" s="39" t="s">
        <v>5</v>
      </c>
    </row>
    <row r="16" spans="1:5" ht="63.75">
      <c r="A16" s="35" t="s">
        <v>57</v>
      </c>
      <c r="E16" s="40" t="s">
        <v>6413</v>
      </c>
    </row>
    <row r="17" spans="1:5" ht="12.75">
      <c r="A17" t="s">
        <v>58</v>
      </c>
      <c r="E17" s="39" t="s">
        <v>5</v>
      </c>
    </row>
    <row r="18" spans="1:16" ht="25.5">
      <c r="A18" t="s">
        <v>50</v>
      </c>
      <c s="34" t="s">
        <v>26</v>
      </c>
      <c s="34" t="s">
        <v>6414</v>
      </c>
      <c s="35" t="s">
        <v>5</v>
      </c>
      <c s="6" t="s">
        <v>6415</v>
      </c>
      <c s="36" t="s">
        <v>63</v>
      </c>
      <c s="37">
        <v>22.08</v>
      </c>
      <c s="36">
        <v>0</v>
      </c>
      <c s="36">
        <f>ROUND(G18*H18,6)</f>
      </c>
      <c r="L18" s="38">
        <v>0</v>
      </c>
      <c s="32">
        <f>ROUND(ROUND(L18,2)*ROUND(G18,3),2)</f>
      </c>
      <c s="36" t="s">
        <v>55</v>
      </c>
      <c>
        <f>(M18*21)/100</f>
      </c>
      <c t="s">
        <v>28</v>
      </c>
    </row>
    <row r="19" spans="1:5" ht="12.75">
      <c r="A19" s="35" t="s">
        <v>56</v>
      </c>
      <c r="E19" s="39" t="s">
        <v>5</v>
      </c>
    </row>
    <row r="20" spans="1:5" ht="63.75">
      <c r="A20" s="35" t="s">
        <v>57</v>
      </c>
      <c r="E20" s="40" t="s">
        <v>6416</v>
      </c>
    </row>
    <row r="21" spans="1:5" ht="12.75">
      <c r="A21" t="s">
        <v>58</v>
      </c>
      <c r="E21" s="39" t="s">
        <v>5</v>
      </c>
    </row>
    <row r="22" spans="1:16" ht="12.75">
      <c r="A22" t="s">
        <v>50</v>
      </c>
      <c s="34" t="s">
        <v>65</v>
      </c>
      <c s="34" t="s">
        <v>6417</v>
      </c>
      <c s="35" t="s">
        <v>5</v>
      </c>
      <c s="6" t="s">
        <v>6418</v>
      </c>
      <c s="36" t="s">
        <v>63</v>
      </c>
      <c s="37">
        <v>127.033</v>
      </c>
      <c s="36">
        <v>0</v>
      </c>
      <c s="36">
        <f>ROUND(G22*H22,6)</f>
      </c>
      <c r="L22" s="38">
        <v>0</v>
      </c>
      <c s="32">
        <f>ROUND(ROUND(L22,2)*ROUND(G22,3),2)</f>
      </c>
      <c s="36" t="s">
        <v>55</v>
      </c>
      <c>
        <f>(M22*21)/100</f>
      </c>
      <c t="s">
        <v>28</v>
      </c>
    </row>
    <row r="23" spans="1:5" ht="12.75">
      <c r="A23" s="35" t="s">
        <v>56</v>
      </c>
      <c r="E23" s="39" t="s">
        <v>5</v>
      </c>
    </row>
    <row r="24" spans="1:5" ht="38.25">
      <c r="A24" s="35" t="s">
        <v>57</v>
      </c>
      <c r="E24" s="40" t="s">
        <v>6419</v>
      </c>
    </row>
    <row r="25" spans="1:5" ht="12.75">
      <c r="A25" t="s">
        <v>58</v>
      </c>
      <c r="E25" s="39" t="s">
        <v>5</v>
      </c>
    </row>
    <row r="26" spans="1:16" ht="25.5">
      <c r="A26" t="s">
        <v>50</v>
      </c>
      <c s="34" t="s">
        <v>72</v>
      </c>
      <c s="34" t="s">
        <v>5129</v>
      </c>
      <c s="35" t="s">
        <v>5</v>
      </c>
      <c s="6" t="s">
        <v>6420</v>
      </c>
      <c s="36" t="s">
        <v>63</v>
      </c>
      <c s="37">
        <v>127.033</v>
      </c>
      <c s="36">
        <v>0</v>
      </c>
      <c s="36">
        <f>ROUND(G26*H26,6)</f>
      </c>
      <c r="L26" s="38">
        <v>0</v>
      </c>
      <c s="32">
        <f>ROUND(ROUND(L26,2)*ROUND(G26,3),2)</f>
      </c>
      <c s="36" t="s">
        <v>55</v>
      </c>
      <c>
        <f>(M26*21)/100</f>
      </c>
      <c t="s">
        <v>28</v>
      </c>
    </row>
    <row r="27" spans="1:5" ht="12.75">
      <c r="A27" s="35" t="s">
        <v>56</v>
      </c>
      <c r="E27" s="39" t="s">
        <v>5</v>
      </c>
    </row>
    <row r="28" spans="1:5" ht="38.25">
      <c r="A28" s="35" t="s">
        <v>57</v>
      </c>
      <c r="E28" s="40" t="s">
        <v>6421</v>
      </c>
    </row>
    <row r="29" spans="1:5" ht="12.75">
      <c r="A29" t="s">
        <v>58</v>
      </c>
      <c r="E29" s="39" t="s">
        <v>5</v>
      </c>
    </row>
    <row r="30" spans="1:16" ht="12.75">
      <c r="A30" t="s">
        <v>50</v>
      </c>
      <c s="34" t="s">
        <v>83</v>
      </c>
      <c s="34" t="s">
        <v>6422</v>
      </c>
      <c s="35" t="s">
        <v>5</v>
      </c>
      <c s="6" t="s">
        <v>6423</v>
      </c>
      <c s="36" t="s">
        <v>63</v>
      </c>
      <c s="37">
        <v>127.033</v>
      </c>
      <c s="36">
        <v>0</v>
      </c>
      <c s="36">
        <f>ROUND(G30*H30,6)</f>
      </c>
      <c r="L30" s="38">
        <v>0</v>
      </c>
      <c s="32">
        <f>ROUND(ROUND(L30,2)*ROUND(G30,3),2)</f>
      </c>
      <c s="36" t="s">
        <v>55</v>
      </c>
      <c>
        <f>(M30*21)/100</f>
      </c>
      <c t="s">
        <v>28</v>
      </c>
    </row>
    <row r="31" spans="1:5" ht="12.75">
      <c r="A31" s="35" t="s">
        <v>56</v>
      </c>
      <c r="E31" s="39" t="s">
        <v>5</v>
      </c>
    </row>
    <row r="32" spans="1:5" ht="38.25">
      <c r="A32" s="35" t="s">
        <v>57</v>
      </c>
      <c r="E32" s="40" t="s">
        <v>6419</v>
      </c>
    </row>
    <row r="33" spans="1:5" ht="12.75">
      <c r="A33" t="s">
        <v>58</v>
      </c>
      <c r="E33" s="39" t="s">
        <v>5</v>
      </c>
    </row>
    <row r="34" spans="1:16" ht="12.75">
      <c r="A34" t="s">
        <v>50</v>
      </c>
      <c s="34" t="s">
        <v>87</v>
      </c>
      <c s="34" t="s">
        <v>5132</v>
      </c>
      <c s="35" t="s">
        <v>5</v>
      </c>
      <c s="6" t="s">
        <v>6424</v>
      </c>
      <c s="36" t="s">
        <v>63</v>
      </c>
      <c s="37">
        <v>127.033</v>
      </c>
      <c s="36">
        <v>0</v>
      </c>
      <c s="36">
        <f>ROUND(G34*H34,6)</f>
      </c>
      <c r="L34" s="38">
        <v>0</v>
      </c>
      <c s="32">
        <f>ROUND(ROUND(L34,2)*ROUND(G34,3),2)</f>
      </c>
      <c s="36" t="s">
        <v>55</v>
      </c>
      <c>
        <f>(M34*21)/100</f>
      </c>
      <c t="s">
        <v>28</v>
      </c>
    </row>
    <row r="35" spans="1:5" ht="12.75">
      <c r="A35" s="35" t="s">
        <v>56</v>
      </c>
      <c r="E35" s="39" t="s">
        <v>5</v>
      </c>
    </row>
    <row r="36" spans="1:5" ht="12.75">
      <c r="A36" s="35" t="s">
        <v>57</v>
      </c>
      <c r="E36" s="40" t="s">
        <v>5</v>
      </c>
    </row>
    <row r="37" spans="1:5" ht="12.75">
      <c r="A37" t="s">
        <v>58</v>
      </c>
      <c r="E37" s="39" t="s">
        <v>5</v>
      </c>
    </row>
    <row r="38" spans="1:16" ht="12.75">
      <c r="A38" t="s">
        <v>50</v>
      </c>
      <c s="34" t="s">
        <v>99</v>
      </c>
      <c s="34" t="s">
        <v>6425</v>
      </c>
      <c s="35" t="s">
        <v>5</v>
      </c>
      <c s="6" t="s">
        <v>6426</v>
      </c>
      <c s="36" t="s">
        <v>63</v>
      </c>
      <c s="37">
        <v>77.905</v>
      </c>
      <c s="36">
        <v>0</v>
      </c>
      <c s="36">
        <f>ROUND(G38*H38,6)</f>
      </c>
      <c r="L38" s="38">
        <v>0</v>
      </c>
      <c s="32">
        <f>ROUND(ROUND(L38,2)*ROUND(G38,3),2)</f>
      </c>
      <c s="36" t="s">
        <v>55</v>
      </c>
      <c>
        <f>(M38*21)/100</f>
      </c>
      <c t="s">
        <v>28</v>
      </c>
    </row>
    <row r="39" spans="1:5" ht="12.75">
      <c r="A39" s="35" t="s">
        <v>56</v>
      </c>
      <c r="E39" s="39" t="s">
        <v>5</v>
      </c>
    </row>
    <row r="40" spans="1:5" ht="76.5">
      <c r="A40" s="35" t="s">
        <v>57</v>
      </c>
      <c r="E40" s="40" t="s">
        <v>6427</v>
      </c>
    </row>
    <row r="41" spans="1:5" ht="12.75">
      <c r="A41" t="s">
        <v>58</v>
      </c>
      <c r="E41" s="39" t="s">
        <v>5</v>
      </c>
    </row>
    <row r="42" spans="1:16" ht="12.75">
      <c r="A42" t="s">
        <v>50</v>
      </c>
      <c s="34" t="s">
        <v>103</v>
      </c>
      <c s="34" t="s">
        <v>6428</v>
      </c>
      <c s="35" t="s">
        <v>5</v>
      </c>
      <c s="6" t="s">
        <v>6429</v>
      </c>
      <c s="36" t="s">
        <v>68</v>
      </c>
      <c s="37">
        <v>71.038</v>
      </c>
      <c s="36">
        <v>0</v>
      </c>
      <c s="36">
        <f>ROUND(G42*H42,6)</f>
      </c>
      <c r="L42" s="38">
        <v>0</v>
      </c>
      <c s="32">
        <f>ROUND(ROUND(L42,2)*ROUND(G42,3),2)</f>
      </c>
      <c s="36" t="s">
        <v>55</v>
      </c>
      <c>
        <f>(M42*21)/100</f>
      </c>
      <c t="s">
        <v>28</v>
      </c>
    </row>
    <row r="43" spans="1:5" ht="12.75">
      <c r="A43" s="35" t="s">
        <v>56</v>
      </c>
      <c r="E43" s="39" t="s">
        <v>5</v>
      </c>
    </row>
    <row r="44" spans="1:5" ht="63.75">
      <c r="A44" s="35" t="s">
        <v>57</v>
      </c>
      <c r="E44" s="40" t="s">
        <v>6430</v>
      </c>
    </row>
    <row r="45" spans="1:5" ht="12.75">
      <c r="A45" t="s">
        <v>58</v>
      </c>
      <c r="E45" s="39" t="s">
        <v>5</v>
      </c>
    </row>
    <row r="46" spans="1:13" ht="12.75">
      <c r="A46" t="s">
        <v>47</v>
      </c>
      <c r="C46" s="31" t="s">
        <v>28</v>
      </c>
      <c r="E46" s="33" t="s">
        <v>3283</v>
      </c>
      <c r="J46" s="32">
        <f>0</f>
      </c>
      <c s="32">
        <f>0</f>
      </c>
      <c s="32">
        <f>0+L47+L51+L55+L59+L63+L67+L71+L75+L79+L83+L87+L91+L95</f>
      </c>
      <c s="32">
        <f>0+M47+M51+M55+M59+M63+M67+M71+M75+M79+M83+M87+M91+M95</f>
      </c>
    </row>
    <row r="47" spans="1:16" ht="25.5">
      <c r="A47" t="s">
        <v>50</v>
      </c>
      <c s="34" t="s">
        <v>107</v>
      </c>
      <c s="34" t="s">
        <v>6431</v>
      </c>
      <c s="35" t="s">
        <v>5</v>
      </c>
      <c s="6" t="s">
        <v>6432</v>
      </c>
      <c s="36" t="s">
        <v>63</v>
      </c>
      <c s="37">
        <v>22.124</v>
      </c>
      <c s="36">
        <v>0</v>
      </c>
      <c s="36">
        <f>ROUND(G47*H47,6)</f>
      </c>
      <c r="L47" s="38">
        <v>0</v>
      </c>
      <c s="32">
        <f>ROUND(ROUND(L47,2)*ROUND(G47,3),2)</f>
      </c>
      <c s="36" t="s">
        <v>55</v>
      </c>
      <c>
        <f>(M47*21)/100</f>
      </c>
      <c t="s">
        <v>28</v>
      </c>
    </row>
    <row r="48" spans="1:5" ht="12.75">
      <c r="A48" s="35" t="s">
        <v>56</v>
      </c>
      <c r="E48" s="39" t="s">
        <v>5</v>
      </c>
    </row>
    <row r="49" spans="1:5" ht="140.25">
      <c r="A49" s="35" t="s">
        <v>57</v>
      </c>
      <c r="E49" s="40" t="s">
        <v>6433</v>
      </c>
    </row>
    <row r="50" spans="1:5" ht="12.75">
      <c r="A50" t="s">
        <v>58</v>
      </c>
      <c r="E50" s="39" t="s">
        <v>5</v>
      </c>
    </row>
    <row r="51" spans="1:16" ht="12.75">
      <c r="A51" t="s">
        <v>50</v>
      </c>
      <c s="34" t="s">
        <v>112</v>
      </c>
      <c s="34" t="s">
        <v>6434</v>
      </c>
      <c s="35" t="s">
        <v>5</v>
      </c>
      <c s="6" t="s">
        <v>6435</v>
      </c>
      <c s="36" t="s">
        <v>63</v>
      </c>
      <c s="37">
        <v>3.437</v>
      </c>
      <c s="36">
        <v>0</v>
      </c>
      <c s="36">
        <f>ROUND(G51*H51,6)</f>
      </c>
      <c r="L51" s="38">
        <v>0</v>
      </c>
      <c s="32">
        <f>ROUND(ROUND(L51,2)*ROUND(G51,3),2)</f>
      </c>
      <c s="36" t="s">
        <v>55</v>
      </c>
      <c>
        <f>(M51*21)/100</f>
      </c>
      <c t="s">
        <v>28</v>
      </c>
    </row>
    <row r="52" spans="1:5" ht="12.75">
      <c r="A52" s="35" t="s">
        <v>56</v>
      </c>
      <c r="E52" s="39" t="s">
        <v>5</v>
      </c>
    </row>
    <row r="53" spans="1:5" ht="38.25">
      <c r="A53" s="35" t="s">
        <v>57</v>
      </c>
      <c r="E53" s="40" t="s">
        <v>6436</v>
      </c>
    </row>
    <row r="54" spans="1:5" ht="12.75">
      <c r="A54" t="s">
        <v>58</v>
      </c>
      <c r="E54" s="39" t="s">
        <v>5</v>
      </c>
    </row>
    <row r="55" spans="1:16" ht="12.75">
      <c r="A55" t="s">
        <v>50</v>
      </c>
      <c s="34" t="s">
        <v>116</v>
      </c>
      <c s="34" t="s">
        <v>5415</v>
      </c>
      <c s="35" t="s">
        <v>5</v>
      </c>
      <c s="6" t="s">
        <v>5416</v>
      </c>
      <c s="36" t="s">
        <v>68</v>
      </c>
      <c s="37">
        <v>3.464</v>
      </c>
      <c s="36">
        <v>0</v>
      </c>
      <c s="36">
        <f>ROUND(G55*H55,6)</f>
      </c>
      <c r="L55" s="38">
        <v>0</v>
      </c>
      <c s="32">
        <f>ROUND(ROUND(L55,2)*ROUND(G55,3),2)</f>
      </c>
      <c s="36" t="s">
        <v>55</v>
      </c>
      <c>
        <f>(M55*21)/100</f>
      </c>
      <c t="s">
        <v>28</v>
      </c>
    </row>
    <row r="56" spans="1:5" ht="12.75">
      <c r="A56" s="35" t="s">
        <v>56</v>
      </c>
      <c r="E56" s="39" t="s">
        <v>5</v>
      </c>
    </row>
    <row r="57" spans="1:5" ht="38.25">
      <c r="A57" s="35" t="s">
        <v>57</v>
      </c>
      <c r="E57" s="40" t="s">
        <v>6437</v>
      </c>
    </row>
    <row r="58" spans="1:5" ht="12.75">
      <c r="A58" t="s">
        <v>58</v>
      </c>
      <c r="E58" s="39" t="s">
        <v>5</v>
      </c>
    </row>
    <row r="59" spans="1:16" ht="12.75">
      <c r="A59" t="s">
        <v>50</v>
      </c>
      <c s="34" t="s">
        <v>119</v>
      </c>
      <c s="34" t="s">
        <v>5418</v>
      </c>
      <c s="35" t="s">
        <v>5</v>
      </c>
      <c s="6" t="s">
        <v>5419</v>
      </c>
      <c s="36" t="s">
        <v>68</v>
      </c>
      <c s="37">
        <v>3.464</v>
      </c>
      <c s="36">
        <v>0</v>
      </c>
      <c s="36">
        <f>ROUND(G59*H59,6)</f>
      </c>
      <c r="L59" s="38">
        <v>0</v>
      </c>
      <c s="32">
        <f>ROUND(ROUND(L59,2)*ROUND(G59,3),2)</f>
      </c>
      <c s="36" t="s">
        <v>55</v>
      </c>
      <c>
        <f>(M59*21)/100</f>
      </c>
      <c t="s">
        <v>28</v>
      </c>
    </row>
    <row r="60" spans="1:5" ht="12.75">
      <c r="A60" s="35" t="s">
        <v>56</v>
      </c>
      <c r="E60" s="39" t="s">
        <v>5</v>
      </c>
    </row>
    <row r="61" spans="1:5" ht="38.25">
      <c r="A61" s="35" t="s">
        <v>57</v>
      </c>
      <c r="E61" s="40" t="s">
        <v>6437</v>
      </c>
    </row>
    <row r="62" spans="1:5" ht="12.75">
      <c r="A62" t="s">
        <v>58</v>
      </c>
      <c r="E62" s="39" t="s">
        <v>5</v>
      </c>
    </row>
    <row r="63" spans="1:16" ht="12.75">
      <c r="A63" t="s">
        <v>50</v>
      </c>
      <c s="34" t="s">
        <v>122</v>
      </c>
      <c s="34" t="s">
        <v>5420</v>
      </c>
      <c s="35" t="s">
        <v>5</v>
      </c>
      <c s="6" t="s">
        <v>5421</v>
      </c>
      <c s="36" t="s">
        <v>557</v>
      </c>
      <c s="37">
        <v>0.198</v>
      </c>
      <c s="36">
        <v>0</v>
      </c>
      <c s="36">
        <f>ROUND(G63*H63,6)</f>
      </c>
      <c r="L63" s="38">
        <v>0</v>
      </c>
      <c s="32">
        <f>ROUND(ROUND(L63,2)*ROUND(G63,3),2)</f>
      </c>
      <c s="36" t="s">
        <v>55</v>
      </c>
      <c>
        <f>(M63*21)/100</f>
      </c>
      <c t="s">
        <v>28</v>
      </c>
    </row>
    <row r="64" spans="1:5" ht="12.75">
      <c r="A64" s="35" t="s">
        <v>56</v>
      </c>
      <c r="E64" s="39" t="s">
        <v>5</v>
      </c>
    </row>
    <row r="65" spans="1:5" ht="38.25">
      <c r="A65" s="35" t="s">
        <v>57</v>
      </c>
      <c r="E65" s="40" t="s">
        <v>6438</v>
      </c>
    </row>
    <row r="66" spans="1:5" ht="12.75">
      <c r="A66" t="s">
        <v>58</v>
      </c>
      <c r="E66" s="39" t="s">
        <v>5</v>
      </c>
    </row>
    <row r="67" spans="1:16" ht="12.75">
      <c r="A67" t="s">
        <v>50</v>
      </c>
      <c s="34" t="s">
        <v>126</v>
      </c>
      <c s="34" t="s">
        <v>6439</v>
      </c>
      <c s="35" t="s">
        <v>5</v>
      </c>
      <c s="6" t="s">
        <v>6440</v>
      </c>
      <c s="36" t="s">
        <v>63</v>
      </c>
      <c s="37">
        <v>8.366</v>
      </c>
      <c s="36">
        <v>0</v>
      </c>
      <c s="36">
        <f>ROUND(G67*H67,6)</f>
      </c>
      <c r="L67" s="38">
        <v>0</v>
      </c>
      <c s="32">
        <f>ROUND(ROUND(L67,2)*ROUND(G67,3),2)</f>
      </c>
      <c s="36" t="s">
        <v>55</v>
      </c>
      <c>
        <f>(M67*21)/100</f>
      </c>
      <c t="s">
        <v>28</v>
      </c>
    </row>
    <row r="68" spans="1:5" ht="12.75">
      <c r="A68" s="35" t="s">
        <v>56</v>
      </c>
      <c r="E68" s="39" t="s">
        <v>5</v>
      </c>
    </row>
    <row r="69" spans="1:5" ht="63.75">
      <c r="A69" s="35" t="s">
        <v>57</v>
      </c>
      <c r="E69" s="40" t="s">
        <v>6441</v>
      </c>
    </row>
    <row r="70" spans="1:5" ht="12.75">
      <c r="A70" t="s">
        <v>58</v>
      </c>
      <c r="E70" s="39" t="s">
        <v>5</v>
      </c>
    </row>
    <row r="71" spans="1:16" ht="12.75">
      <c r="A71" t="s">
        <v>50</v>
      </c>
      <c s="34" t="s">
        <v>129</v>
      </c>
      <c s="34" t="s">
        <v>5429</v>
      </c>
      <c s="35" t="s">
        <v>5</v>
      </c>
      <c s="6" t="s">
        <v>5430</v>
      </c>
      <c s="36" t="s">
        <v>68</v>
      </c>
      <c s="37">
        <v>31.304</v>
      </c>
      <c s="36">
        <v>0</v>
      </c>
      <c s="36">
        <f>ROUND(G71*H71,6)</f>
      </c>
      <c r="L71" s="38">
        <v>0</v>
      </c>
      <c s="32">
        <f>ROUND(ROUND(L71,2)*ROUND(G71,3),2)</f>
      </c>
      <c s="36" t="s">
        <v>55</v>
      </c>
      <c>
        <f>(M71*21)/100</f>
      </c>
      <c t="s">
        <v>28</v>
      </c>
    </row>
    <row r="72" spans="1:5" ht="12.75">
      <c r="A72" s="35" t="s">
        <v>56</v>
      </c>
      <c r="E72" s="39" t="s">
        <v>5</v>
      </c>
    </row>
    <row r="73" spans="1:5" ht="63.75">
      <c r="A73" s="35" t="s">
        <v>57</v>
      </c>
      <c r="E73" s="40" t="s">
        <v>6442</v>
      </c>
    </row>
    <row r="74" spans="1:5" ht="12.75">
      <c r="A74" t="s">
        <v>58</v>
      </c>
      <c r="E74" s="39" t="s">
        <v>5</v>
      </c>
    </row>
    <row r="75" spans="1:16" ht="12.75">
      <c r="A75" t="s">
        <v>50</v>
      </c>
      <c s="34" t="s">
        <v>134</v>
      </c>
      <c s="34" t="s">
        <v>5432</v>
      </c>
      <c s="35" t="s">
        <v>5</v>
      </c>
      <c s="6" t="s">
        <v>5433</v>
      </c>
      <c s="36" t="s">
        <v>68</v>
      </c>
      <c s="37">
        <v>31.304</v>
      </c>
      <c s="36">
        <v>0</v>
      </c>
      <c s="36">
        <f>ROUND(G75*H75,6)</f>
      </c>
      <c r="L75" s="38">
        <v>0</v>
      </c>
      <c s="32">
        <f>ROUND(ROUND(L75,2)*ROUND(G75,3),2)</f>
      </c>
      <c s="36" t="s">
        <v>55</v>
      </c>
      <c>
        <f>(M75*21)/100</f>
      </c>
      <c t="s">
        <v>28</v>
      </c>
    </row>
    <row r="76" spans="1:5" ht="12.75">
      <c r="A76" s="35" t="s">
        <v>56</v>
      </c>
      <c r="E76" s="39" t="s">
        <v>5</v>
      </c>
    </row>
    <row r="77" spans="1:5" ht="63.75">
      <c r="A77" s="35" t="s">
        <v>57</v>
      </c>
      <c r="E77" s="40" t="s">
        <v>6442</v>
      </c>
    </row>
    <row r="78" spans="1:5" ht="12.75">
      <c r="A78" t="s">
        <v>58</v>
      </c>
      <c r="E78" s="39" t="s">
        <v>5</v>
      </c>
    </row>
    <row r="79" spans="1:16" ht="12.75">
      <c r="A79" t="s">
        <v>50</v>
      </c>
      <c s="34" t="s">
        <v>137</v>
      </c>
      <c s="34" t="s">
        <v>6443</v>
      </c>
      <c s="35" t="s">
        <v>5</v>
      </c>
      <c s="6" t="s">
        <v>6444</v>
      </c>
      <c s="36" t="s">
        <v>557</v>
      </c>
      <c s="37">
        <v>0.181</v>
      </c>
      <c s="36">
        <v>0</v>
      </c>
      <c s="36">
        <f>ROUND(G79*H79,6)</f>
      </c>
      <c r="L79" s="38">
        <v>0</v>
      </c>
      <c s="32">
        <f>ROUND(ROUND(L79,2)*ROUND(G79,3),2)</f>
      </c>
      <c s="36" t="s">
        <v>55</v>
      </c>
      <c>
        <f>(M79*21)/100</f>
      </c>
      <c t="s">
        <v>28</v>
      </c>
    </row>
    <row r="80" spans="1:5" ht="12.75">
      <c r="A80" s="35" t="s">
        <v>56</v>
      </c>
      <c r="E80" s="39" t="s">
        <v>5</v>
      </c>
    </row>
    <row r="81" spans="1:5" ht="63.75">
      <c r="A81" s="35" t="s">
        <v>57</v>
      </c>
      <c r="E81" s="40" t="s">
        <v>6445</v>
      </c>
    </row>
    <row r="82" spans="1:5" ht="12.75">
      <c r="A82" t="s">
        <v>58</v>
      </c>
      <c r="E82" s="39" t="s">
        <v>5</v>
      </c>
    </row>
    <row r="83" spans="1:16" ht="12.75">
      <c r="A83" t="s">
        <v>50</v>
      </c>
      <c s="34" t="s">
        <v>140</v>
      </c>
      <c s="34" t="s">
        <v>6446</v>
      </c>
      <c s="35" t="s">
        <v>5</v>
      </c>
      <c s="6" t="s">
        <v>6447</v>
      </c>
      <c s="36" t="s">
        <v>63</v>
      </c>
      <c s="37">
        <v>1.452</v>
      </c>
      <c s="36">
        <v>0</v>
      </c>
      <c s="36">
        <f>ROUND(G83*H83,6)</f>
      </c>
      <c r="L83" s="38">
        <v>0</v>
      </c>
      <c s="32">
        <f>ROUND(ROUND(L83,2)*ROUND(G83,3),2)</f>
      </c>
      <c s="36" t="s">
        <v>55</v>
      </c>
      <c>
        <f>(M83*21)/100</f>
      </c>
      <c t="s">
        <v>28</v>
      </c>
    </row>
    <row r="84" spans="1:5" ht="12.75">
      <c r="A84" s="35" t="s">
        <v>56</v>
      </c>
      <c r="E84" s="39" t="s">
        <v>5</v>
      </c>
    </row>
    <row r="85" spans="1:5" ht="63.75">
      <c r="A85" s="35" t="s">
        <v>57</v>
      </c>
      <c r="E85" s="40" t="s">
        <v>6448</v>
      </c>
    </row>
    <row r="86" spans="1:5" ht="12.75">
      <c r="A86" t="s">
        <v>58</v>
      </c>
      <c r="E86" s="39" t="s">
        <v>5</v>
      </c>
    </row>
    <row r="87" spans="1:16" ht="12.75">
      <c r="A87" t="s">
        <v>50</v>
      </c>
      <c s="34" t="s">
        <v>143</v>
      </c>
      <c s="34" t="s">
        <v>6449</v>
      </c>
      <c s="35" t="s">
        <v>5</v>
      </c>
      <c s="6" t="s">
        <v>6450</v>
      </c>
      <c s="36" t="s">
        <v>68</v>
      </c>
      <c s="37">
        <v>8.8</v>
      </c>
      <c s="36">
        <v>0</v>
      </c>
      <c s="36">
        <f>ROUND(G87*H87,6)</f>
      </c>
      <c r="L87" s="38">
        <v>0</v>
      </c>
      <c s="32">
        <f>ROUND(ROUND(L87,2)*ROUND(G87,3),2)</f>
      </c>
      <c s="36" t="s">
        <v>55</v>
      </c>
      <c>
        <f>(M87*21)/100</f>
      </c>
      <c t="s">
        <v>28</v>
      </c>
    </row>
    <row r="88" spans="1:5" ht="12.75">
      <c r="A88" s="35" t="s">
        <v>56</v>
      </c>
      <c r="E88" s="39" t="s">
        <v>5</v>
      </c>
    </row>
    <row r="89" spans="1:5" ht="63.75">
      <c r="A89" s="35" t="s">
        <v>57</v>
      </c>
      <c r="E89" s="40" t="s">
        <v>6451</v>
      </c>
    </row>
    <row r="90" spans="1:5" ht="12.75">
      <c r="A90" t="s">
        <v>58</v>
      </c>
      <c r="E90" s="39" t="s">
        <v>5</v>
      </c>
    </row>
    <row r="91" spans="1:16" ht="12.75">
      <c r="A91" t="s">
        <v>50</v>
      </c>
      <c s="34" t="s">
        <v>147</v>
      </c>
      <c s="34" t="s">
        <v>6452</v>
      </c>
      <c s="35" t="s">
        <v>5</v>
      </c>
      <c s="6" t="s">
        <v>6453</v>
      </c>
      <c s="36" t="s">
        <v>68</v>
      </c>
      <c s="37">
        <v>8.8</v>
      </c>
      <c s="36">
        <v>0</v>
      </c>
      <c s="36">
        <f>ROUND(G91*H91,6)</f>
      </c>
      <c r="L91" s="38">
        <v>0</v>
      </c>
      <c s="32">
        <f>ROUND(ROUND(L91,2)*ROUND(G91,3),2)</f>
      </c>
      <c s="36" t="s">
        <v>55</v>
      </c>
      <c>
        <f>(M91*21)/100</f>
      </c>
      <c t="s">
        <v>28</v>
      </c>
    </row>
    <row r="92" spans="1:5" ht="12.75">
      <c r="A92" s="35" t="s">
        <v>56</v>
      </c>
      <c r="E92" s="39" t="s">
        <v>5</v>
      </c>
    </row>
    <row r="93" spans="1:5" ht="63.75">
      <c r="A93" s="35" t="s">
        <v>57</v>
      </c>
      <c r="E93" s="40" t="s">
        <v>6451</v>
      </c>
    </row>
    <row r="94" spans="1:5" ht="12.75">
      <c r="A94" t="s">
        <v>58</v>
      </c>
      <c r="E94" s="39" t="s">
        <v>5</v>
      </c>
    </row>
    <row r="95" spans="1:16" ht="12.75">
      <c r="A95" t="s">
        <v>50</v>
      </c>
      <c s="34" t="s">
        <v>151</v>
      </c>
      <c s="34" t="s">
        <v>6454</v>
      </c>
      <c s="35" t="s">
        <v>5</v>
      </c>
      <c s="6" t="s">
        <v>6455</v>
      </c>
      <c s="36" t="s">
        <v>557</v>
      </c>
      <c s="37">
        <v>0.05</v>
      </c>
      <c s="36">
        <v>0</v>
      </c>
      <c s="36">
        <f>ROUND(G95*H95,6)</f>
      </c>
      <c r="L95" s="38">
        <v>0</v>
      </c>
      <c s="32">
        <f>ROUND(ROUND(L95,2)*ROUND(G95,3),2)</f>
      </c>
      <c s="36" t="s">
        <v>55</v>
      </c>
      <c>
        <f>(M95*21)/100</f>
      </c>
      <c t="s">
        <v>28</v>
      </c>
    </row>
    <row r="96" spans="1:5" ht="12.75">
      <c r="A96" s="35" t="s">
        <v>56</v>
      </c>
      <c r="E96" s="39" t="s">
        <v>5</v>
      </c>
    </row>
    <row r="97" spans="1:5" ht="63.75">
      <c r="A97" s="35" t="s">
        <v>57</v>
      </c>
      <c r="E97" s="40" t="s">
        <v>6456</v>
      </c>
    </row>
    <row r="98" spans="1:5" ht="12.75">
      <c r="A98" t="s">
        <v>58</v>
      </c>
      <c r="E98" s="39" t="s">
        <v>5</v>
      </c>
    </row>
    <row r="99" spans="1:13" ht="12.75">
      <c r="A99" t="s">
        <v>47</v>
      </c>
      <c r="C99" s="31" t="s">
        <v>5270</v>
      </c>
      <c r="E99" s="33" t="s">
        <v>5271</v>
      </c>
      <c r="J99" s="32">
        <f>0</f>
      </c>
      <c s="32">
        <f>0</f>
      </c>
      <c s="32">
        <f>0+L100</f>
      </c>
      <c s="32">
        <f>0+M100</f>
      </c>
    </row>
    <row r="100" spans="1:16" ht="12.75">
      <c r="A100" t="s">
        <v>50</v>
      </c>
      <c s="34" t="s">
        <v>155</v>
      </c>
      <c s="34" t="s">
        <v>5443</v>
      </c>
      <c s="35" t="s">
        <v>5</v>
      </c>
      <c s="6" t="s">
        <v>5444</v>
      </c>
      <c s="36" t="s">
        <v>68</v>
      </c>
      <c s="37">
        <v>12.636</v>
      </c>
      <c s="36">
        <v>0</v>
      </c>
      <c s="36">
        <f>ROUND(G100*H100,6)</f>
      </c>
      <c r="L100" s="38">
        <v>0</v>
      </c>
      <c s="32">
        <f>ROUND(ROUND(L100,2)*ROUND(G100,3),2)</f>
      </c>
      <c s="36" t="s">
        <v>55</v>
      </c>
      <c>
        <f>(M100*21)/100</f>
      </c>
      <c t="s">
        <v>28</v>
      </c>
    </row>
    <row r="101" spans="1:5" ht="12.75">
      <c r="A101" s="35" t="s">
        <v>56</v>
      </c>
      <c r="E101" s="39" t="s">
        <v>5</v>
      </c>
    </row>
    <row r="102" spans="1:5" ht="51">
      <c r="A102" s="35" t="s">
        <v>57</v>
      </c>
      <c r="E102" s="40" t="s">
        <v>6457</v>
      </c>
    </row>
    <row r="103" spans="1:5" ht="12.75">
      <c r="A103" t="s">
        <v>58</v>
      </c>
      <c r="E103" s="39" t="s">
        <v>5</v>
      </c>
    </row>
    <row r="104" spans="1:13" ht="12.75">
      <c r="A104" t="s">
        <v>47</v>
      </c>
      <c r="C104" s="31" t="s">
        <v>26</v>
      </c>
      <c r="E104" s="33" t="s">
        <v>5161</v>
      </c>
      <c r="J104" s="32">
        <f>0</f>
      </c>
      <c s="32">
        <f>0</f>
      </c>
      <c s="32">
        <f>0+L105+L109+L113</f>
      </c>
      <c s="32">
        <f>0+M105+M109+M113</f>
      </c>
    </row>
    <row r="105" spans="1:16" ht="25.5">
      <c r="A105" t="s">
        <v>50</v>
      </c>
      <c s="34" t="s">
        <v>158</v>
      </c>
      <c s="34" t="s">
        <v>6458</v>
      </c>
      <c s="35" t="s">
        <v>5</v>
      </c>
      <c s="6" t="s">
        <v>6459</v>
      </c>
      <c s="36" t="s">
        <v>68</v>
      </c>
      <c s="37">
        <v>41.435</v>
      </c>
      <c s="36">
        <v>0</v>
      </c>
      <c s="36">
        <f>ROUND(G105*H105,6)</f>
      </c>
      <c r="L105" s="38">
        <v>0</v>
      </c>
      <c s="32">
        <f>ROUND(ROUND(L105,2)*ROUND(G105,3),2)</f>
      </c>
      <c s="36" t="s">
        <v>55</v>
      </c>
      <c>
        <f>(M105*21)/100</f>
      </c>
      <c t="s">
        <v>28</v>
      </c>
    </row>
    <row r="106" spans="1:5" ht="12.75">
      <c r="A106" s="35" t="s">
        <v>56</v>
      </c>
      <c r="E106" s="39" t="s">
        <v>5</v>
      </c>
    </row>
    <row r="107" spans="1:5" ht="63.75">
      <c r="A107" s="35" t="s">
        <v>57</v>
      </c>
      <c r="E107" s="40" t="s">
        <v>6460</v>
      </c>
    </row>
    <row r="108" spans="1:5" ht="12.75">
      <c r="A108" t="s">
        <v>58</v>
      </c>
      <c r="E108" s="39" t="s">
        <v>5</v>
      </c>
    </row>
    <row r="109" spans="1:16" ht="12.75">
      <c r="A109" t="s">
        <v>50</v>
      </c>
      <c s="34" t="s">
        <v>162</v>
      </c>
      <c s="34" t="s">
        <v>6461</v>
      </c>
      <c s="35" t="s">
        <v>5</v>
      </c>
      <c s="6" t="s">
        <v>6462</v>
      </c>
      <c s="36" t="s">
        <v>68</v>
      </c>
      <c s="37">
        <v>41.435</v>
      </c>
      <c s="36">
        <v>0</v>
      </c>
      <c s="36">
        <f>ROUND(G109*H109,6)</f>
      </c>
      <c r="L109" s="38">
        <v>0</v>
      </c>
      <c s="32">
        <f>ROUND(ROUND(L109,2)*ROUND(G109,3),2)</f>
      </c>
      <c s="36" t="s">
        <v>55</v>
      </c>
      <c>
        <f>(M109*21)/100</f>
      </c>
      <c t="s">
        <v>28</v>
      </c>
    </row>
    <row r="110" spans="1:5" ht="12.75">
      <c r="A110" s="35" t="s">
        <v>56</v>
      </c>
      <c r="E110" s="39" t="s">
        <v>5</v>
      </c>
    </row>
    <row r="111" spans="1:5" ht="63.75">
      <c r="A111" s="35" t="s">
        <v>57</v>
      </c>
      <c r="E111" s="40" t="s">
        <v>6460</v>
      </c>
    </row>
    <row r="112" spans="1:5" ht="12.75">
      <c r="A112" t="s">
        <v>58</v>
      </c>
      <c r="E112" s="39" t="s">
        <v>5</v>
      </c>
    </row>
    <row r="113" spans="1:16" ht="25.5">
      <c r="A113" t="s">
        <v>50</v>
      </c>
      <c s="34" t="s">
        <v>165</v>
      </c>
      <c s="34" t="s">
        <v>6463</v>
      </c>
      <c s="35" t="s">
        <v>5</v>
      </c>
      <c s="6" t="s">
        <v>6464</v>
      </c>
      <c s="36" t="s">
        <v>6086</v>
      </c>
      <c s="37">
        <v>1</v>
      </c>
      <c s="36">
        <v>0</v>
      </c>
      <c s="36">
        <f>ROUND(G113*H113,6)</f>
      </c>
      <c r="L113" s="38">
        <v>0</v>
      </c>
      <c s="32">
        <f>ROUND(ROUND(L113,2)*ROUND(G113,3),2)</f>
      </c>
      <c s="36" t="s">
        <v>55</v>
      </c>
      <c>
        <f>(M113*21)/100</f>
      </c>
      <c t="s">
        <v>28</v>
      </c>
    </row>
    <row r="114" spans="1:5" ht="12.75">
      <c r="A114" s="35" t="s">
        <v>56</v>
      </c>
      <c r="E114" s="39" t="s">
        <v>5</v>
      </c>
    </row>
    <row r="115" spans="1:5" ht="12.75">
      <c r="A115" s="35" t="s">
        <v>57</v>
      </c>
      <c r="E115" s="40" t="s">
        <v>5</v>
      </c>
    </row>
    <row r="116" spans="1:5" ht="12.75">
      <c r="A116" t="s">
        <v>58</v>
      </c>
      <c r="E116" s="39" t="s">
        <v>5</v>
      </c>
    </row>
    <row r="117" spans="1:13" ht="12.75">
      <c r="A117" t="s">
        <v>47</v>
      </c>
      <c r="C117" s="31" t="s">
        <v>27</v>
      </c>
      <c r="E117" s="33" t="s">
        <v>5177</v>
      </c>
      <c r="J117" s="32">
        <f>0</f>
      </c>
      <c s="32">
        <f>0</f>
      </c>
      <c s="32">
        <f>0+L118+L122+L126</f>
      </c>
      <c s="32">
        <f>0+M118+M122+M126</f>
      </c>
    </row>
    <row r="118" spans="1:16" ht="25.5">
      <c r="A118" t="s">
        <v>50</v>
      </c>
      <c s="34" t="s">
        <v>169</v>
      </c>
      <c s="34" t="s">
        <v>6465</v>
      </c>
      <c s="35" t="s">
        <v>5</v>
      </c>
      <c s="6" t="s">
        <v>6466</v>
      </c>
      <c s="36" t="s">
        <v>63</v>
      </c>
      <c s="37">
        <v>0.859</v>
      </c>
      <c s="36">
        <v>0</v>
      </c>
      <c s="36">
        <f>ROUND(G118*H118,6)</f>
      </c>
      <c r="L118" s="38">
        <v>0</v>
      </c>
      <c s="32">
        <f>ROUND(ROUND(L118,2)*ROUND(G118,3),2)</f>
      </c>
      <c s="36" t="s">
        <v>55</v>
      </c>
      <c>
        <f>(M118*21)/100</f>
      </c>
      <c t="s">
        <v>28</v>
      </c>
    </row>
    <row r="119" spans="1:5" ht="12.75">
      <c r="A119" s="35" t="s">
        <v>56</v>
      </c>
      <c r="E119" s="39" t="s">
        <v>5</v>
      </c>
    </row>
    <row r="120" spans="1:5" ht="38.25">
      <c r="A120" s="35" t="s">
        <v>57</v>
      </c>
      <c r="E120" s="40" t="s">
        <v>6467</v>
      </c>
    </row>
    <row r="121" spans="1:5" ht="12.75">
      <c r="A121" t="s">
        <v>58</v>
      </c>
      <c r="E121" s="39" t="s">
        <v>5</v>
      </c>
    </row>
    <row r="122" spans="1:16" ht="25.5">
      <c r="A122" t="s">
        <v>50</v>
      </c>
      <c s="34" t="s">
        <v>173</v>
      </c>
      <c s="34" t="s">
        <v>6468</v>
      </c>
      <c s="35" t="s">
        <v>5</v>
      </c>
      <c s="6" t="s">
        <v>6469</v>
      </c>
      <c s="36" t="s">
        <v>63</v>
      </c>
      <c s="37">
        <v>1.228</v>
      </c>
      <c s="36">
        <v>0</v>
      </c>
      <c s="36">
        <f>ROUND(G122*H122,6)</f>
      </c>
      <c r="L122" s="38">
        <v>0</v>
      </c>
      <c s="32">
        <f>ROUND(ROUND(L122,2)*ROUND(G122,3),2)</f>
      </c>
      <c s="36" t="s">
        <v>55</v>
      </c>
      <c>
        <f>(M122*21)/100</f>
      </c>
      <c t="s">
        <v>28</v>
      </c>
    </row>
    <row r="123" spans="1:5" ht="12.75">
      <c r="A123" s="35" t="s">
        <v>56</v>
      </c>
      <c r="E123" s="39" t="s">
        <v>5</v>
      </c>
    </row>
    <row r="124" spans="1:5" ht="114.75">
      <c r="A124" s="35" t="s">
        <v>57</v>
      </c>
      <c r="E124" s="40" t="s">
        <v>6470</v>
      </c>
    </row>
    <row r="125" spans="1:5" ht="12.75">
      <c r="A125" t="s">
        <v>58</v>
      </c>
      <c r="E125" s="39" t="s">
        <v>5</v>
      </c>
    </row>
    <row r="126" spans="1:16" ht="12.75">
      <c r="A126" t="s">
        <v>50</v>
      </c>
      <c s="34" t="s">
        <v>177</v>
      </c>
      <c s="34" t="s">
        <v>6471</v>
      </c>
      <c s="35" t="s">
        <v>5</v>
      </c>
      <c s="6" t="s">
        <v>6472</v>
      </c>
      <c s="36" t="s">
        <v>63</v>
      </c>
      <c s="37">
        <v>2.087</v>
      </c>
      <c s="36">
        <v>0</v>
      </c>
      <c s="36">
        <f>ROUND(G126*H126,6)</f>
      </c>
      <c r="L126" s="38">
        <v>0</v>
      </c>
      <c s="32">
        <f>ROUND(ROUND(L126,2)*ROUND(G126,3),2)</f>
      </c>
      <c s="36" t="s">
        <v>55</v>
      </c>
      <c>
        <f>(M126*21)/100</f>
      </c>
      <c t="s">
        <v>28</v>
      </c>
    </row>
    <row r="127" spans="1:5" ht="12.75">
      <c r="A127" s="35" t="s">
        <v>56</v>
      </c>
      <c r="E127" s="39" t="s">
        <v>5</v>
      </c>
    </row>
    <row r="128" spans="1:5" ht="25.5">
      <c r="A128" s="35" t="s">
        <v>57</v>
      </c>
      <c r="E128" s="40" t="s">
        <v>6473</v>
      </c>
    </row>
    <row r="129" spans="1:5" ht="12.75">
      <c r="A129" t="s">
        <v>58</v>
      </c>
      <c r="E129" s="39" t="s">
        <v>5</v>
      </c>
    </row>
    <row r="130" spans="1:13" ht="12.75">
      <c r="A130" t="s">
        <v>47</v>
      </c>
      <c r="C130" s="31" t="s">
        <v>5615</v>
      </c>
      <c r="E130" s="33" t="s">
        <v>5616</v>
      </c>
      <c r="J130" s="32">
        <f>0</f>
      </c>
      <c s="32">
        <f>0</f>
      </c>
      <c s="32">
        <f>0+L131+L135+L139+L143+L147+L151+L155+L159+L163+L167+L171+L175+L179</f>
      </c>
      <c s="32">
        <f>0+M131+M135+M139+M143+M147+M151+M155+M159+M163+M167+M171+M175+M179</f>
      </c>
    </row>
    <row r="131" spans="1:16" ht="12.75">
      <c r="A131" t="s">
        <v>50</v>
      </c>
      <c s="34" t="s">
        <v>181</v>
      </c>
      <c s="34" t="s">
        <v>5617</v>
      </c>
      <c s="35" t="s">
        <v>5</v>
      </c>
      <c s="6" t="s">
        <v>5618</v>
      </c>
      <c s="36" t="s">
        <v>557</v>
      </c>
      <c s="37">
        <v>0.011</v>
      </c>
      <c s="36">
        <v>0</v>
      </c>
      <c s="36">
        <f>ROUND(G131*H131,6)</f>
      </c>
      <c r="L131" s="38">
        <v>0</v>
      </c>
      <c s="32">
        <f>ROUND(ROUND(L131,2)*ROUND(G131,3),2)</f>
      </c>
      <c s="36" t="s">
        <v>55</v>
      </c>
      <c>
        <f>(M131*21)/100</f>
      </c>
      <c t="s">
        <v>28</v>
      </c>
    </row>
    <row r="132" spans="1:5" ht="12.75">
      <c r="A132" s="35" t="s">
        <v>56</v>
      </c>
      <c r="E132" s="39" t="s">
        <v>5</v>
      </c>
    </row>
    <row r="133" spans="1:5" ht="12.75">
      <c r="A133" s="35" t="s">
        <v>57</v>
      </c>
      <c r="E133" s="40" t="s">
        <v>6474</v>
      </c>
    </row>
    <row r="134" spans="1:5" ht="12.75">
      <c r="A134" t="s">
        <v>58</v>
      </c>
      <c r="E134" s="39" t="s">
        <v>5</v>
      </c>
    </row>
    <row r="135" spans="1:16" ht="12.75">
      <c r="A135" t="s">
        <v>50</v>
      </c>
      <c s="34" t="s">
        <v>185</v>
      </c>
      <c s="34" t="s">
        <v>6475</v>
      </c>
      <c s="35" t="s">
        <v>5</v>
      </c>
      <c s="6" t="s">
        <v>6476</v>
      </c>
      <c s="36" t="s">
        <v>2357</v>
      </c>
      <c s="37">
        <v>59.293</v>
      </c>
      <c s="36">
        <v>0</v>
      </c>
      <c s="36">
        <f>ROUND(G135*H135,6)</f>
      </c>
      <c r="L135" s="38">
        <v>0</v>
      </c>
      <c s="32">
        <f>ROUND(ROUND(L135,2)*ROUND(G135,3),2)</f>
      </c>
      <c s="36" t="s">
        <v>55</v>
      </c>
      <c>
        <f>(M135*21)/100</f>
      </c>
      <c t="s">
        <v>28</v>
      </c>
    </row>
    <row r="136" spans="1:5" ht="12.75">
      <c r="A136" s="35" t="s">
        <v>56</v>
      </c>
      <c r="E136" s="39" t="s">
        <v>5</v>
      </c>
    </row>
    <row r="137" spans="1:5" ht="38.25">
      <c r="A137" s="35" t="s">
        <v>57</v>
      </c>
      <c r="E137" s="40" t="s">
        <v>6477</v>
      </c>
    </row>
    <row r="138" spans="1:5" ht="12.75">
      <c r="A138" t="s">
        <v>58</v>
      </c>
      <c r="E138" s="39" t="s">
        <v>5</v>
      </c>
    </row>
    <row r="139" spans="1:16" ht="12.75">
      <c r="A139" t="s">
        <v>50</v>
      </c>
      <c s="34" t="s">
        <v>682</v>
      </c>
      <c s="34" t="s">
        <v>6478</v>
      </c>
      <c s="35" t="s">
        <v>5</v>
      </c>
      <c s="6" t="s">
        <v>6479</v>
      </c>
      <c s="36" t="s">
        <v>68</v>
      </c>
      <c s="37">
        <v>98.656</v>
      </c>
      <c s="36">
        <v>0</v>
      </c>
      <c s="36">
        <f>ROUND(G139*H139,6)</f>
      </c>
      <c r="L139" s="38">
        <v>0</v>
      </c>
      <c s="32">
        <f>ROUND(ROUND(L139,2)*ROUND(G139,3),2)</f>
      </c>
      <c s="36" t="s">
        <v>55</v>
      </c>
      <c>
        <f>(M139*21)/100</f>
      </c>
      <c t="s">
        <v>28</v>
      </c>
    </row>
    <row r="140" spans="1:5" ht="12.75">
      <c r="A140" s="35" t="s">
        <v>56</v>
      </c>
      <c r="E140" s="39" t="s">
        <v>5</v>
      </c>
    </row>
    <row r="141" spans="1:5" ht="12.75">
      <c r="A141" s="35" t="s">
        <v>57</v>
      </c>
      <c r="E141" s="40" t="s">
        <v>6480</v>
      </c>
    </row>
    <row r="142" spans="1:5" ht="12.75">
      <c r="A142" t="s">
        <v>58</v>
      </c>
      <c r="E142" s="39" t="s">
        <v>5</v>
      </c>
    </row>
    <row r="143" spans="1:16" ht="38.25">
      <c r="A143" t="s">
        <v>50</v>
      </c>
      <c s="34" t="s">
        <v>686</v>
      </c>
      <c s="34" t="s">
        <v>6481</v>
      </c>
      <c s="35" t="s">
        <v>5</v>
      </c>
      <c s="6" t="s">
        <v>6482</v>
      </c>
      <c s="36" t="s">
        <v>68</v>
      </c>
      <c s="37">
        <v>10.359</v>
      </c>
      <c s="36">
        <v>0</v>
      </c>
      <c s="36">
        <f>ROUND(G143*H143,6)</f>
      </c>
      <c r="L143" s="38">
        <v>0</v>
      </c>
      <c s="32">
        <f>ROUND(ROUND(L143,2)*ROUND(G143,3),2)</f>
      </c>
      <c s="36" t="s">
        <v>55</v>
      </c>
      <c>
        <f>(M143*21)/100</f>
      </c>
      <c t="s">
        <v>28</v>
      </c>
    </row>
    <row r="144" spans="1:5" ht="12.75">
      <c r="A144" s="35" t="s">
        <v>56</v>
      </c>
      <c r="E144" s="39" t="s">
        <v>5</v>
      </c>
    </row>
    <row r="145" spans="1:5" ht="63.75">
      <c r="A145" s="35" t="s">
        <v>57</v>
      </c>
      <c r="E145" s="40" t="s">
        <v>6483</v>
      </c>
    </row>
    <row r="146" spans="1:5" ht="12.75">
      <c r="A146" t="s">
        <v>58</v>
      </c>
      <c r="E146" s="39" t="s">
        <v>5</v>
      </c>
    </row>
    <row r="147" spans="1:16" ht="38.25">
      <c r="A147" t="s">
        <v>50</v>
      </c>
      <c s="34" t="s">
        <v>189</v>
      </c>
      <c s="34" t="s">
        <v>6481</v>
      </c>
      <c s="35" t="s">
        <v>51</v>
      </c>
      <c s="6" t="s">
        <v>6482</v>
      </c>
      <c s="36" t="s">
        <v>68</v>
      </c>
      <c s="37">
        <v>39.682</v>
      </c>
      <c s="36">
        <v>0</v>
      </c>
      <c s="36">
        <f>ROUND(G147*H147,6)</f>
      </c>
      <c r="L147" s="38">
        <v>0</v>
      </c>
      <c s="32">
        <f>ROUND(ROUND(L147,2)*ROUND(G147,3),2)</f>
      </c>
      <c s="36" t="s">
        <v>55</v>
      </c>
      <c>
        <f>(M147*21)/100</f>
      </c>
      <c t="s">
        <v>28</v>
      </c>
    </row>
    <row r="148" spans="1:5" ht="12.75">
      <c r="A148" s="35" t="s">
        <v>56</v>
      </c>
      <c r="E148" s="39" t="s">
        <v>5</v>
      </c>
    </row>
    <row r="149" spans="1:5" ht="38.25">
      <c r="A149" s="35" t="s">
        <v>57</v>
      </c>
      <c r="E149" s="40" t="s">
        <v>6484</v>
      </c>
    </row>
    <row r="150" spans="1:5" ht="12.75">
      <c r="A150" t="s">
        <v>58</v>
      </c>
      <c r="E150" s="39" t="s">
        <v>5</v>
      </c>
    </row>
    <row r="151" spans="1:16" ht="12.75">
      <c r="A151" t="s">
        <v>50</v>
      </c>
      <c s="34" t="s">
        <v>193</v>
      </c>
      <c s="34" t="s">
        <v>5625</v>
      </c>
      <c s="35" t="s">
        <v>5</v>
      </c>
      <c s="6" t="s">
        <v>5626</v>
      </c>
      <c s="36" t="s">
        <v>68</v>
      </c>
      <c s="37">
        <v>17.186</v>
      </c>
      <c s="36">
        <v>0</v>
      </c>
      <c s="36">
        <f>ROUND(G151*H151,6)</f>
      </c>
      <c r="L151" s="38">
        <v>0</v>
      </c>
      <c s="32">
        <f>ROUND(ROUND(L151,2)*ROUND(G151,3),2)</f>
      </c>
      <c s="36" t="s">
        <v>55</v>
      </c>
      <c>
        <f>(M151*21)/100</f>
      </c>
      <c t="s">
        <v>28</v>
      </c>
    </row>
    <row r="152" spans="1:5" ht="12.75">
      <c r="A152" s="35" t="s">
        <v>56</v>
      </c>
      <c r="E152" s="39" t="s">
        <v>5</v>
      </c>
    </row>
    <row r="153" spans="1:5" ht="38.25">
      <c r="A153" s="35" t="s">
        <v>57</v>
      </c>
      <c r="E153" s="40" t="s">
        <v>6485</v>
      </c>
    </row>
    <row r="154" spans="1:5" ht="12.75">
      <c r="A154" t="s">
        <v>58</v>
      </c>
      <c r="E154" s="39" t="s">
        <v>5</v>
      </c>
    </row>
    <row r="155" spans="1:16" ht="12.75">
      <c r="A155" t="s">
        <v>50</v>
      </c>
      <c s="34" t="s">
        <v>197</v>
      </c>
      <c s="34" t="s">
        <v>5628</v>
      </c>
      <c s="35" t="s">
        <v>5</v>
      </c>
      <c s="6" t="s">
        <v>5629</v>
      </c>
      <c s="36" t="s">
        <v>68</v>
      </c>
      <c s="37">
        <v>17.32</v>
      </c>
      <c s="36">
        <v>0</v>
      </c>
      <c s="36">
        <f>ROUND(G155*H155,6)</f>
      </c>
      <c r="L155" s="38">
        <v>0</v>
      </c>
      <c s="32">
        <f>ROUND(ROUND(L155,2)*ROUND(G155,3),2)</f>
      </c>
      <c s="36" t="s">
        <v>55</v>
      </c>
      <c>
        <f>(M155*21)/100</f>
      </c>
      <c t="s">
        <v>28</v>
      </c>
    </row>
    <row r="156" spans="1:5" ht="12.75">
      <c r="A156" s="35" t="s">
        <v>56</v>
      </c>
      <c r="E156" s="39" t="s">
        <v>5</v>
      </c>
    </row>
    <row r="157" spans="1:5" ht="38.25">
      <c r="A157" s="35" t="s">
        <v>57</v>
      </c>
      <c r="E157" s="40" t="s">
        <v>6486</v>
      </c>
    </row>
    <row r="158" spans="1:5" ht="12.75">
      <c r="A158" t="s">
        <v>58</v>
      </c>
      <c r="E158" s="39" t="s">
        <v>5</v>
      </c>
    </row>
    <row r="159" spans="1:16" ht="12.75">
      <c r="A159" t="s">
        <v>50</v>
      </c>
      <c s="34" t="s">
        <v>201</v>
      </c>
      <c s="34" t="s">
        <v>6487</v>
      </c>
      <c s="35" t="s">
        <v>5</v>
      </c>
      <c s="6" t="s">
        <v>6488</v>
      </c>
      <c s="36" t="s">
        <v>68</v>
      </c>
      <c s="37">
        <v>9.008</v>
      </c>
      <c s="36">
        <v>0</v>
      </c>
      <c s="36">
        <f>ROUND(G159*H159,6)</f>
      </c>
      <c r="L159" s="38">
        <v>0</v>
      </c>
      <c s="32">
        <f>ROUND(ROUND(L159,2)*ROUND(G159,3),2)</f>
      </c>
      <c s="36" t="s">
        <v>55</v>
      </c>
      <c>
        <f>(M159*21)/100</f>
      </c>
      <c t="s">
        <v>28</v>
      </c>
    </row>
    <row r="160" spans="1:5" ht="12.75">
      <c r="A160" s="35" t="s">
        <v>56</v>
      </c>
      <c r="E160" s="39" t="s">
        <v>5</v>
      </c>
    </row>
    <row r="161" spans="1:5" ht="63.75">
      <c r="A161" s="35" t="s">
        <v>57</v>
      </c>
      <c r="E161" s="40" t="s">
        <v>6489</v>
      </c>
    </row>
    <row r="162" spans="1:5" ht="12.75">
      <c r="A162" t="s">
        <v>58</v>
      </c>
      <c r="E162" s="39" t="s">
        <v>5</v>
      </c>
    </row>
    <row r="163" spans="1:16" ht="12.75">
      <c r="A163" t="s">
        <v>50</v>
      </c>
      <c s="34" t="s">
        <v>205</v>
      </c>
      <c s="34" t="s">
        <v>5637</v>
      </c>
      <c s="35" t="s">
        <v>5</v>
      </c>
      <c s="6" t="s">
        <v>5638</v>
      </c>
      <c s="36" t="s">
        <v>68</v>
      </c>
      <c s="37">
        <v>17.186</v>
      </c>
      <c s="36">
        <v>0</v>
      </c>
      <c s="36">
        <f>ROUND(G163*H163,6)</f>
      </c>
      <c r="L163" s="38">
        <v>0</v>
      </c>
      <c s="32">
        <f>ROUND(ROUND(L163,2)*ROUND(G163,3),2)</f>
      </c>
      <c s="36" t="s">
        <v>55</v>
      </c>
      <c>
        <f>(M163*21)/100</f>
      </c>
      <c t="s">
        <v>28</v>
      </c>
    </row>
    <row r="164" spans="1:5" ht="12.75">
      <c r="A164" s="35" t="s">
        <v>56</v>
      </c>
      <c r="E164" s="39" t="s">
        <v>5</v>
      </c>
    </row>
    <row r="165" spans="1:5" ht="38.25">
      <c r="A165" s="35" t="s">
        <v>57</v>
      </c>
      <c r="E165" s="40" t="s">
        <v>6485</v>
      </c>
    </row>
    <row r="166" spans="1:5" ht="12.75">
      <c r="A166" t="s">
        <v>58</v>
      </c>
      <c r="E166" s="39" t="s">
        <v>5</v>
      </c>
    </row>
    <row r="167" spans="1:16" ht="12.75">
      <c r="A167" t="s">
        <v>50</v>
      </c>
      <c s="34" t="s">
        <v>209</v>
      </c>
      <c s="34" t="s">
        <v>5640</v>
      </c>
      <c s="35" t="s">
        <v>5</v>
      </c>
      <c s="6" t="s">
        <v>5641</v>
      </c>
      <c s="36" t="s">
        <v>68</v>
      </c>
      <c s="37">
        <v>17.32</v>
      </c>
      <c s="36">
        <v>0</v>
      </c>
      <c s="36">
        <f>ROUND(G167*H167,6)</f>
      </c>
      <c r="L167" s="38">
        <v>0</v>
      </c>
      <c s="32">
        <f>ROUND(ROUND(L167,2)*ROUND(G167,3),2)</f>
      </c>
      <c s="36" t="s">
        <v>55</v>
      </c>
      <c>
        <f>(M167*21)/100</f>
      </c>
      <c t="s">
        <v>28</v>
      </c>
    </row>
    <row r="168" spans="1:5" ht="12.75">
      <c r="A168" s="35" t="s">
        <v>56</v>
      </c>
      <c r="E168" s="39" t="s">
        <v>5</v>
      </c>
    </row>
    <row r="169" spans="1:5" ht="38.25">
      <c r="A169" s="35" t="s">
        <v>57</v>
      </c>
      <c r="E169" s="40" t="s">
        <v>6486</v>
      </c>
    </row>
    <row r="170" spans="1:5" ht="12.75">
      <c r="A170" t="s">
        <v>58</v>
      </c>
      <c r="E170" s="39" t="s">
        <v>5</v>
      </c>
    </row>
    <row r="171" spans="1:16" ht="12.75">
      <c r="A171" t="s">
        <v>50</v>
      </c>
      <c s="34" t="s">
        <v>213</v>
      </c>
      <c s="34" t="s">
        <v>6490</v>
      </c>
      <c s="35" t="s">
        <v>5</v>
      </c>
      <c s="6" t="s">
        <v>6491</v>
      </c>
      <c s="36" t="s">
        <v>68</v>
      </c>
      <c s="37">
        <v>80.799</v>
      </c>
      <c s="36">
        <v>0</v>
      </c>
      <c s="36">
        <f>ROUND(G171*H171,6)</f>
      </c>
      <c r="L171" s="38">
        <v>0</v>
      </c>
      <c s="32">
        <f>ROUND(ROUND(L171,2)*ROUND(G171,3),2)</f>
      </c>
      <c s="36" t="s">
        <v>55</v>
      </c>
      <c>
        <f>(M171*21)/100</f>
      </c>
      <c t="s">
        <v>28</v>
      </c>
    </row>
    <row r="172" spans="1:5" ht="12.75">
      <c r="A172" s="35" t="s">
        <v>56</v>
      </c>
      <c r="E172" s="39" t="s">
        <v>5</v>
      </c>
    </row>
    <row r="173" spans="1:5" ht="165.75">
      <c r="A173" s="35" t="s">
        <v>57</v>
      </c>
      <c r="E173" s="40" t="s">
        <v>6492</v>
      </c>
    </row>
    <row r="174" spans="1:5" ht="12.75">
      <c r="A174" t="s">
        <v>58</v>
      </c>
      <c r="E174" s="39" t="s">
        <v>5</v>
      </c>
    </row>
    <row r="175" spans="1:16" ht="25.5">
      <c r="A175" t="s">
        <v>50</v>
      </c>
      <c s="34" t="s">
        <v>218</v>
      </c>
      <c s="34" t="s">
        <v>6493</v>
      </c>
      <c s="35" t="s">
        <v>5</v>
      </c>
      <c s="6" t="s">
        <v>6494</v>
      </c>
      <c s="36" t="s">
        <v>68</v>
      </c>
      <c s="37">
        <v>17.186</v>
      </c>
      <c s="36">
        <v>0</v>
      </c>
      <c s="36">
        <f>ROUND(G175*H175,6)</f>
      </c>
      <c r="L175" s="38">
        <v>0</v>
      </c>
      <c s="32">
        <f>ROUND(ROUND(L175,2)*ROUND(G175,3),2)</f>
      </c>
      <c s="36" t="s">
        <v>55</v>
      </c>
      <c>
        <f>(M175*21)/100</f>
      </c>
      <c t="s">
        <v>28</v>
      </c>
    </row>
    <row r="176" spans="1:5" ht="12.75">
      <c r="A176" s="35" t="s">
        <v>56</v>
      </c>
      <c r="E176" s="39" t="s">
        <v>5</v>
      </c>
    </row>
    <row r="177" spans="1:5" ht="38.25">
      <c r="A177" s="35" t="s">
        <v>57</v>
      </c>
      <c r="E177" s="40" t="s">
        <v>6495</v>
      </c>
    </row>
    <row r="178" spans="1:5" ht="12.75">
      <c r="A178" t="s">
        <v>58</v>
      </c>
      <c r="E178" s="39" t="s">
        <v>5</v>
      </c>
    </row>
    <row r="179" spans="1:16" ht="12.75">
      <c r="A179" t="s">
        <v>50</v>
      </c>
      <c s="34" t="s">
        <v>222</v>
      </c>
      <c s="34" t="s">
        <v>5643</v>
      </c>
      <c s="35" t="s">
        <v>5</v>
      </c>
      <c s="6" t="s">
        <v>5644</v>
      </c>
      <c s="36" t="s">
        <v>557</v>
      </c>
      <c s="37">
        <v>0.342</v>
      </c>
      <c s="36">
        <v>0</v>
      </c>
      <c s="36">
        <f>ROUND(G179*H179,6)</f>
      </c>
      <c r="L179" s="38">
        <v>0</v>
      </c>
      <c s="32">
        <f>ROUND(ROUND(L179,2)*ROUND(G179,3),2)</f>
      </c>
      <c s="36" t="s">
        <v>55</v>
      </c>
      <c>
        <f>(M179*21)/100</f>
      </c>
      <c t="s">
        <v>28</v>
      </c>
    </row>
    <row r="180" spans="1:5" ht="12.75">
      <c r="A180" s="35" t="s">
        <v>56</v>
      </c>
      <c r="E180" s="39" t="s">
        <v>5</v>
      </c>
    </row>
    <row r="181" spans="1:5" ht="12.75">
      <c r="A181" s="35" t="s">
        <v>57</v>
      </c>
      <c r="E181" s="40" t="s">
        <v>5</v>
      </c>
    </row>
    <row r="182" spans="1:5" ht="12.75">
      <c r="A182" t="s">
        <v>58</v>
      </c>
      <c r="E182" s="39" t="s">
        <v>5</v>
      </c>
    </row>
    <row r="183" spans="1:13" ht="12.75">
      <c r="A183" t="s">
        <v>47</v>
      </c>
      <c r="C183" s="31" t="s">
        <v>6496</v>
      </c>
      <c r="E183" s="33" t="s">
        <v>6497</v>
      </c>
      <c r="J183" s="32">
        <f>0</f>
      </c>
      <c s="32">
        <f>0</f>
      </c>
      <c s="32">
        <f>0+L184+L188+L192</f>
      </c>
      <c s="32">
        <f>0+M184+M188+M192</f>
      </c>
    </row>
    <row r="184" spans="1:16" ht="38.25">
      <c r="A184" t="s">
        <v>50</v>
      </c>
      <c s="34" t="s">
        <v>226</v>
      </c>
      <c s="34" t="s">
        <v>6498</v>
      </c>
      <c s="35" t="s">
        <v>5</v>
      </c>
      <c s="6" t="s">
        <v>6499</v>
      </c>
      <c s="36" t="s">
        <v>68</v>
      </c>
      <c s="37">
        <v>94.615</v>
      </c>
      <c s="36">
        <v>0</v>
      </c>
      <c s="36">
        <f>ROUND(G184*H184,6)</f>
      </c>
      <c r="L184" s="38">
        <v>0</v>
      </c>
      <c s="32">
        <f>ROUND(ROUND(L184,2)*ROUND(G184,3),2)</f>
      </c>
      <c s="36" t="s">
        <v>55</v>
      </c>
      <c>
        <f>(M184*21)/100</f>
      </c>
      <c t="s">
        <v>28</v>
      </c>
    </row>
    <row r="185" spans="1:5" ht="12.75">
      <c r="A185" s="35" t="s">
        <v>56</v>
      </c>
      <c r="E185" s="39" t="s">
        <v>5</v>
      </c>
    </row>
    <row r="186" spans="1:5" ht="12.75">
      <c r="A186" s="35" t="s">
        <v>57</v>
      </c>
      <c r="E186" s="40" t="s">
        <v>6500</v>
      </c>
    </row>
    <row r="187" spans="1:5" ht="12.75">
      <c r="A187" t="s">
        <v>58</v>
      </c>
      <c r="E187" s="39" t="s">
        <v>5</v>
      </c>
    </row>
    <row r="188" spans="1:16" ht="12.75">
      <c r="A188" t="s">
        <v>50</v>
      </c>
      <c s="34" t="s">
        <v>230</v>
      </c>
      <c s="34" t="s">
        <v>6501</v>
      </c>
      <c s="35" t="s">
        <v>5</v>
      </c>
      <c s="6" t="s">
        <v>6502</v>
      </c>
      <c s="36" t="s">
        <v>68</v>
      </c>
      <c s="37">
        <v>81.18</v>
      </c>
      <c s="36">
        <v>0</v>
      </c>
      <c s="36">
        <f>ROUND(G188*H188,6)</f>
      </c>
      <c r="L188" s="38">
        <v>0</v>
      </c>
      <c s="32">
        <f>ROUND(ROUND(L188,2)*ROUND(G188,3),2)</f>
      </c>
      <c s="36" t="s">
        <v>55</v>
      </c>
      <c>
        <f>(M188*21)/100</f>
      </c>
      <c t="s">
        <v>28</v>
      </c>
    </row>
    <row r="189" spans="1:5" ht="12.75">
      <c r="A189" s="35" t="s">
        <v>56</v>
      </c>
      <c r="E189" s="39" t="s">
        <v>5</v>
      </c>
    </row>
    <row r="190" spans="1:5" ht="76.5">
      <c r="A190" s="35" t="s">
        <v>57</v>
      </c>
      <c r="E190" s="40" t="s">
        <v>6503</v>
      </c>
    </row>
    <row r="191" spans="1:5" ht="12.75">
      <c r="A191" t="s">
        <v>58</v>
      </c>
      <c r="E191" s="39" t="s">
        <v>5</v>
      </c>
    </row>
    <row r="192" spans="1:16" ht="12.75">
      <c r="A192" t="s">
        <v>50</v>
      </c>
      <c s="34" t="s">
        <v>234</v>
      </c>
      <c s="34" t="s">
        <v>6504</v>
      </c>
      <c s="35" t="s">
        <v>5</v>
      </c>
      <c s="6" t="s">
        <v>6505</v>
      </c>
      <c s="36" t="s">
        <v>557</v>
      </c>
      <c s="37">
        <v>0.388</v>
      </c>
      <c s="36">
        <v>0</v>
      </c>
      <c s="36">
        <f>ROUND(G192*H192,6)</f>
      </c>
      <c r="L192" s="38">
        <v>0</v>
      </c>
      <c s="32">
        <f>ROUND(ROUND(L192,2)*ROUND(G192,3),2)</f>
      </c>
      <c s="36" t="s">
        <v>55</v>
      </c>
      <c>
        <f>(M192*21)/100</f>
      </c>
      <c t="s">
        <v>28</v>
      </c>
    </row>
    <row r="193" spans="1:5" ht="12.75">
      <c r="A193" s="35" t="s">
        <v>56</v>
      </c>
      <c r="E193" s="39" t="s">
        <v>5</v>
      </c>
    </row>
    <row r="194" spans="1:5" ht="12.75">
      <c r="A194" s="35" t="s">
        <v>57</v>
      </c>
      <c r="E194" s="40" t="s">
        <v>5</v>
      </c>
    </row>
    <row r="195" spans="1:5" ht="12.75">
      <c r="A195" t="s">
        <v>58</v>
      </c>
      <c r="E195" s="39" t="s">
        <v>5</v>
      </c>
    </row>
    <row r="196" spans="1:13" ht="12.75">
      <c r="A196" t="s">
        <v>47</v>
      </c>
      <c r="C196" s="31" t="s">
        <v>5301</v>
      </c>
      <c r="E196" s="33" t="s">
        <v>5302</v>
      </c>
      <c r="J196" s="32">
        <f>0</f>
      </c>
      <c s="32">
        <f>0</f>
      </c>
      <c s="32">
        <f>0+L197+L201+L205+L209+L213+L217+L221+L225+L229+L233</f>
      </c>
      <c s="32">
        <f>0+M197+M201+M205+M209+M213+M217+M221+M225+M229+M233</f>
      </c>
    </row>
    <row r="197" spans="1:16" ht="12.75">
      <c r="A197" t="s">
        <v>50</v>
      </c>
      <c s="34" t="s">
        <v>238</v>
      </c>
      <c s="34" t="s">
        <v>6506</v>
      </c>
      <c s="35" t="s">
        <v>5</v>
      </c>
      <c s="6" t="s">
        <v>6507</v>
      </c>
      <c s="36" t="s">
        <v>63</v>
      </c>
      <c s="37">
        <v>3.787</v>
      </c>
      <c s="36">
        <v>0</v>
      </c>
      <c s="36">
        <f>ROUND(G197*H197,6)</f>
      </c>
      <c r="L197" s="38">
        <v>0</v>
      </c>
      <c s="32">
        <f>ROUND(ROUND(L197,2)*ROUND(G197,3),2)</f>
      </c>
      <c s="36" t="s">
        <v>55</v>
      </c>
      <c>
        <f>(M197*21)/100</f>
      </c>
      <c t="s">
        <v>28</v>
      </c>
    </row>
    <row r="198" spans="1:5" ht="12.75">
      <c r="A198" s="35" t="s">
        <v>56</v>
      </c>
      <c r="E198" s="39" t="s">
        <v>5</v>
      </c>
    </row>
    <row r="199" spans="1:5" ht="12.75">
      <c r="A199" s="35" t="s">
        <v>57</v>
      </c>
      <c r="E199" s="40" t="s">
        <v>5</v>
      </c>
    </row>
    <row r="200" spans="1:5" ht="12.75">
      <c r="A200" t="s">
        <v>58</v>
      </c>
      <c r="E200" s="39" t="s">
        <v>5</v>
      </c>
    </row>
    <row r="201" spans="1:16" ht="12.75">
      <c r="A201" t="s">
        <v>50</v>
      </c>
      <c s="34" t="s">
        <v>721</v>
      </c>
      <c s="34" t="s">
        <v>6508</v>
      </c>
      <c s="35" t="s">
        <v>5</v>
      </c>
      <c s="6" t="s">
        <v>6509</v>
      </c>
      <c s="36" t="s">
        <v>63</v>
      </c>
      <c s="37">
        <v>2.971</v>
      </c>
      <c s="36">
        <v>0</v>
      </c>
      <c s="36">
        <f>ROUND(G201*H201,6)</f>
      </c>
      <c r="L201" s="38">
        <v>0</v>
      </c>
      <c s="32">
        <f>ROUND(ROUND(L201,2)*ROUND(G201,3),2)</f>
      </c>
      <c s="36" t="s">
        <v>55</v>
      </c>
      <c>
        <f>(M201*21)/100</f>
      </c>
      <c t="s">
        <v>28</v>
      </c>
    </row>
    <row r="202" spans="1:5" ht="12.75">
      <c r="A202" s="35" t="s">
        <v>56</v>
      </c>
      <c r="E202" s="39" t="s">
        <v>5</v>
      </c>
    </row>
    <row r="203" spans="1:5" ht="38.25">
      <c r="A203" s="35" t="s">
        <v>57</v>
      </c>
      <c r="E203" s="40" t="s">
        <v>6510</v>
      </c>
    </row>
    <row r="204" spans="1:5" ht="12.75">
      <c r="A204" t="s">
        <v>58</v>
      </c>
      <c r="E204" s="39" t="s">
        <v>5</v>
      </c>
    </row>
    <row r="205" spans="1:16" ht="12.75">
      <c r="A205" t="s">
        <v>50</v>
      </c>
      <c s="34" t="s">
        <v>242</v>
      </c>
      <c s="34" t="s">
        <v>6511</v>
      </c>
      <c s="35" t="s">
        <v>5</v>
      </c>
      <c s="6" t="s">
        <v>6512</v>
      </c>
      <c s="36" t="s">
        <v>68</v>
      </c>
      <c s="37">
        <v>98.353</v>
      </c>
      <c s="36">
        <v>0</v>
      </c>
      <c s="36">
        <f>ROUND(G205*H205,6)</f>
      </c>
      <c r="L205" s="38">
        <v>0</v>
      </c>
      <c s="32">
        <f>ROUND(ROUND(L205,2)*ROUND(G205,3),2)</f>
      </c>
      <c s="36" t="s">
        <v>55</v>
      </c>
      <c>
        <f>(M205*21)/100</f>
      </c>
      <c t="s">
        <v>28</v>
      </c>
    </row>
    <row r="206" spans="1:5" ht="12.75">
      <c r="A206" s="35" t="s">
        <v>56</v>
      </c>
      <c r="E206" s="39" t="s">
        <v>5</v>
      </c>
    </row>
    <row r="207" spans="1:5" ht="38.25">
      <c r="A207" s="35" t="s">
        <v>57</v>
      </c>
      <c r="E207" s="40" t="s">
        <v>6513</v>
      </c>
    </row>
    <row r="208" spans="1:5" ht="12.75">
      <c r="A208" t="s">
        <v>58</v>
      </c>
      <c r="E208" s="39" t="s">
        <v>5</v>
      </c>
    </row>
    <row r="209" spans="1:16" ht="25.5">
      <c r="A209" t="s">
        <v>50</v>
      </c>
      <c s="34" t="s">
        <v>246</v>
      </c>
      <c s="34" t="s">
        <v>5682</v>
      </c>
      <c s="35" t="s">
        <v>5</v>
      </c>
      <c s="6" t="s">
        <v>5683</v>
      </c>
      <c s="36" t="s">
        <v>63</v>
      </c>
      <c s="37">
        <v>6.758</v>
      </c>
      <c s="36">
        <v>0</v>
      </c>
      <c s="36">
        <f>ROUND(G209*H209,6)</f>
      </c>
      <c r="L209" s="38">
        <v>0</v>
      </c>
      <c s="32">
        <f>ROUND(ROUND(L209,2)*ROUND(G209,3),2)</f>
      </c>
      <c s="36" t="s">
        <v>55</v>
      </c>
      <c>
        <f>(M209*21)/100</f>
      </c>
      <c t="s">
        <v>28</v>
      </c>
    </row>
    <row r="210" spans="1:5" ht="12.75">
      <c r="A210" s="35" t="s">
        <v>56</v>
      </c>
      <c r="E210" s="39" t="s">
        <v>5</v>
      </c>
    </row>
    <row r="211" spans="1:5" ht="38.25">
      <c r="A211" s="35" t="s">
        <v>57</v>
      </c>
      <c r="E211" s="40" t="s">
        <v>6514</v>
      </c>
    </row>
    <row r="212" spans="1:5" ht="12.75">
      <c r="A212" t="s">
        <v>58</v>
      </c>
      <c r="E212" s="39" t="s">
        <v>5</v>
      </c>
    </row>
    <row r="213" spans="1:16" ht="12.75">
      <c r="A213" t="s">
        <v>50</v>
      </c>
      <c s="34" t="s">
        <v>250</v>
      </c>
      <c s="34" t="s">
        <v>5313</v>
      </c>
      <c s="35" t="s">
        <v>5</v>
      </c>
      <c s="6" t="s">
        <v>5314</v>
      </c>
      <c s="36" t="s">
        <v>68</v>
      </c>
      <c s="37">
        <v>4.948</v>
      </c>
      <c s="36">
        <v>0</v>
      </c>
      <c s="36">
        <f>ROUND(G213*H213,6)</f>
      </c>
      <c r="L213" s="38">
        <v>0</v>
      </c>
      <c s="32">
        <f>ROUND(ROUND(L213,2)*ROUND(G213,3),2)</f>
      </c>
      <c s="36" t="s">
        <v>55</v>
      </c>
      <c>
        <f>(M213*21)/100</f>
      </c>
      <c t="s">
        <v>28</v>
      </c>
    </row>
    <row r="214" spans="1:5" ht="12.75">
      <c r="A214" s="35" t="s">
        <v>56</v>
      </c>
      <c r="E214" s="39" t="s">
        <v>5</v>
      </c>
    </row>
    <row r="215" spans="1:5" ht="76.5">
      <c r="A215" s="35" t="s">
        <v>57</v>
      </c>
      <c r="E215" s="40" t="s">
        <v>6515</v>
      </c>
    </row>
    <row r="216" spans="1:5" ht="12.75">
      <c r="A216" t="s">
        <v>58</v>
      </c>
      <c r="E216" s="39" t="s">
        <v>5</v>
      </c>
    </row>
    <row r="217" spans="1:16" ht="12.75">
      <c r="A217" t="s">
        <v>50</v>
      </c>
      <c s="34" t="s">
        <v>254</v>
      </c>
      <c s="34" t="s">
        <v>5317</v>
      </c>
      <c s="35" t="s">
        <v>5</v>
      </c>
      <c s="6" t="s">
        <v>5318</v>
      </c>
      <c s="36" t="s">
        <v>63</v>
      </c>
      <c s="37">
        <v>2.971</v>
      </c>
      <c s="36">
        <v>0</v>
      </c>
      <c s="36">
        <f>ROUND(G217*H217,6)</f>
      </c>
      <c r="L217" s="38">
        <v>0</v>
      </c>
      <c s="32">
        <f>ROUND(ROUND(L217,2)*ROUND(G217,3),2)</f>
      </c>
      <c s="36" t="s">
        <v>55</v>
      </c>
      <c>
        <f>(M217*21)/100</f>
      </c>
      <c t="s">
        <v>28</v>
      </c>
    </row>
    <row r="218" spans="1:5" ht="12.75">
      <c r="A218" s="35" t="s">
        <v>56</v>
      </c>
      <c r="E218" s="39" t="s">
        <v>5</v>
      </c>
    </row>
    <row r="219" spans="1:5" ht="12.75">
      <c r="A219" s="35" t="s">
        <v>57</v>
      </c>
      <c r="E219" s="40" t="s">
        <v>5</v>
      </c>
    </row>
    <row r="220" spans="1:5" ht="12.75">
      <c r="A220" t="s">
        <v>58</v>
      </c>
      <c r="E220" s="39" t="s">
        <v>5</v>
      </c>
    </row>
    <row r="221" spans="1:16" ht="25.5">
      <c r="A221" t="s">
        <v>50</v>
      </c>
      <c s="34" t="s">
        <v>258</v>
      </c>
      <c s="34" t="s">
        <v>5321</v>
      </c>
      <c s="35" t="s">
        <v>5</v>
      </c>
      <c s="6" t="s">
        <v>5322</v>
      </c>
      <c s="36" t="s">
        <v>79</v>
      </c>
      <c s="37">
        <v>175.63</v>
      </c>
      <c s="36">
        <v>0</v>
      </c>
      <c s="36">
        <f>ROUND(G221*H221,6)</f>
      </c>
      <c r="L221" s="38">
        <v>0</v>
      </c>
      <c s="32">
        <f>ROUND(ROUND(L221,2)*ROUND(G221,3),2)</f>
      </c>
      <c s="36" t="s">
        <v>55</v>
      </c>
      <c>
        <f>(M221*21)/100</f>
      </c>
      <c t="s">
        <v>28</v>
      </c>
    </row>
    <row r="222" spans="1:5" ht="12.75">
      <c r="A222" s="35" t="s">
        <v>56</v>
      </c>
      <c r="E222" s="39" t="s">
        <v>5</v>
      </c>
    </row>
    <row r="223" spans="1:5" ht="280.5">
      <c r="A223" s="35" t="s">
        <v>57</v>
      </c>
      <c r="E223" s="40" t="s">
        <v>6516</v>
      </c>
    </row>
    <row r="224" spans="1:5" ht="12.75">
      <c r="A224" t="s">
        <v>58</v>
      </c>
      <c r="E224" s="39" t="s">
        <v>5</v>
      </c>
    </row>
    <row r="225" spans="1:16" ht="12.75">
      <c r="A225" t="s">
        <v>50</v>
      </c>
      <c s="34" t="s">
        <v>262</v>
      </c>
      <c s="34" t="s">
        <v>6517</v>
      </c>
      <c s="35" t="s">
        <v>5</v>
      </c>
      <c s="6" t="s">
        <v>6518</v>
      </c>
      <c s="36" t="s">
        <v>68</v>
      </c>
      <c s="37">
        <v>81.18</v>
      </c>
      <c s="36">
        <v>0</v>
      </c>
      <c s="36">
        <f>ROUND(G225*H225,6)</f>
      </c>
      <c r="L225" s="38">
        <v>0</v>
      </c>
      <c s="32">
        <f>ROUND(ROUND(L225,2)*ROUND(G225,3),2)</f>
      </c>
      <c s="36" t="s">
        <v>55</v>
      </c>
      <c>
        <f>(M225*21)/100</f>
      </c>
      <c t="s">
        <v>28</v>
      </c>
    </row>
    <row r="226" spans="1:5" ht="12.75">
      <c r="A226" s="35" t="s">
        <v>56</v>
      </c>
      <c r="E226" s="39" t="s">
        <v>5</v>
      </c>
    </row>
    <row r="227" spans="1:5" ht="76.5">
      <c r="A227" s="35" t="s">
        <v>57</v>
      </c>
      <c r="E227" s="40" t="s">
        <v>6503</v>
      </c>
    </row>
    <row r="228" spans="1:5" ht="12.75">
      <c r="A228" t="s">
        <v>58</v>
      </c>
      <c r="E228" s="39" t="s">
        <v>5</v>
      </c>
    </row>
    <row r="229" spans="1:16" ht="12.75">
      <c r="A229" t="s">
        <v>50</v>
      </c>
      <c s="34" t="s">
        <v>266</v>
      </c>
      <c s="34" t="s">
        <v>6519</v>
      </c>
      <c s="35" t="s">
        <v>5</v>
      </c>
      <c s="6" t="s">
        <v>6520</v>
      </c>
      <c s="36" t="s">
        <v>63</v>
      </c>
      <c s="37">
        <v>3.787</v>
      </c>
      <c s="36">
        <v>0</v>
      </c>
      <c s="36">
        <f>ROUND(G229*H229,6)</f>
      </c>
      <c r="L229" s="38">
        <v>0</v>
      </c>
      <c s="32">
        <f>ROUND(ROUND(L229,2)*ROUND(G229,3),2)</f>
      </c>
      <c s="36" t="s">
        <v>55</v>
      </c>
      <c>
        <f>(M229*21)/100</f>
      </c>
      <c t="s">
        <v>28</v>
      </c>
    </row>
    <row r="230" spans="1:5" ht="12.75">
      <c r="A230" s="35" t="s">
        <v>56</v>
      </c>
      <c r="E230" s="39" t="s">
        <v>5</v>
      </c>
    </row>
    <row r="231" spans="1:5" ht="12.75">
      <c r="A231" s="35" t="s">
        <v>57</v>
      </c>
      <c r="E231" s="40" t="s">
        <v>5</v>
      </c>
    </row>
    <row r="232" spans="1:5" ht="12.75">
      <c r="A232" t="s">
        <v>58</v>
      </c>
      <c r="E232" s="39" t="s">
        <v>5</v>
      </c>
    </row>
    <row r="233" spans="1:16" ht="12.75">
      <c r="A233" t="s">
        <v>50</v>
      </c>
      <c s="34" t="s">
        <v>270</v>
      </c>
      <c s="34" t="s">
        <v>5341</v>
      </c>
      <c s="35" t="s">
        <v>5</v>
      </c>
      <c s="6" t="s">
        <v>5342</v>
      </c>
      <c s="36" t="s">
        <v>557</v>
      </c>
      <c s="37">
        <v>3.711</v>
      </c>
      <c s="36">
        <v>0</v>
      </c>
      <c s="36">
        <f>ROUND(G233*H233,6)</f>
      </c>
      <c r="L233" s="38">
        <v>0</v>
      </c>
      <c s="32">
        <f>ROUND(ROUND(L233,2)*ROUND(G233,3),2)</f>
      </c>
      <c s="36" t="s">
        <v>55</v>
      </c>
      <c>
        <f>(M233*21)/100</f>
      </c>
      <c t="s">
        <v>28</v>
      </c>
    </row>
    <row r="234" spans="1:5" ht="12.75">
      <c r="A234" s="35" t="s">
        <v>56</v>
      </c>
      <c r="E234" s="39" t="s">
        <v>5</v>
      </c>
    </row>
    <row r="235" spans="1:5" ht="12.75">
      <c r="A235" s="35" t="s">
        <v>57</v>
      </c>
      <c r="E235" s="40" t="s">
        <v>5</v>
      </c>
    </row>
    <row r="236" spans="1:5" ht="12.75">
      <c r="A236" t="s">
        <v>58</v>
      </c>
      <c r="E236" s="39" t="s">
        <v>5</v>
      </c>
    </row>
    <row r="237" spans="1:13" ht="12.75">
      <c r="A237" t="s">
        <v>47</v>
      </c>
      <c r="C237" s="31" t="s">
        <v>5344</v>
      </c>
      <c r="E237" s="33" t="s">
        <v>5345</v>
      </c>
      <c r="J237" s="32">
        <f>0</f>
      </c>
      <c s="32">
        <f>0</f>
      </c>
      <c s="32">
        <f>0+L238+L242+L246</f>
      </c>
      <c s="32">
        <f>0+M238+M242+M246</f>
      </c>
    </row>
    <row r="238" spans="1:16" ht="12.75">
      <c r="A238" t="s">
        <v>50</v>
      </c>
      <c s="34" t="s">
        <v>274</v>
      </c>
      <c s="34" t="s">
        <v>6521</v>
      </c>
      <c s="35" t="s">
        <v>5</v>
      </c>
      <c s="6" t="s">
        <v>6522</v>
      </c>
      <c s="36" t="s">
        <v>79</v>
      </c>
      <c s="37">
        <v>44</v>
      </c>
      <c s="36">
        <v>0</v>
      </c>
      <c s="36">
        <f>ROUND(G238*H238,6)</f>
      </c>
      <c r="L238" s="38">
        <v>0</v>
      </c>
      <c s="32">
        <f>ROUND(ROUND(L238,2)*ROUND(G238,3),2)</f>
      </c>
      <c s="36" t="s">
        <v>55</v>
      </c>
      <c>
        <f>(M238*21)/100</f>
      </c>
      <c t="s">
        <v>28</v>
      </c>
    </row>
    <row r="239" spans="1:5" ht="12.75">
      <c r="A239" s="35" t="s">
        <v>56</v>
      </c>
      <c r="E239" s="39" t="s">
        <v>5</v>
      </c>
    </row>
    <row r="240" spans="1:5" ht="38.25">
      <c r="A240" s="35" t="s">
        <v>57</v>
      </c>
      <c r="E240" s="40" t="s">
        <v>6523</v>
      </c>
    </row>
    <row r="241" spans="1:5" ht="12.75">
      <c r="A241" t="s">
        <v>58</v>
      </c>
      <c r="E241" s="39" t="s">
        <v>5</v>
      </c>
    </row>
    <row r="242" spans="1:16" ht="12.75">
      <c r="A242" t="s">
        <v>50</v>
      </c>
      <c s="34" t="s">
        <v>278</v>
      </c>
      <c s="34" t="s">
        <v>5350</v>
      </c>
      <c s="35" t="s">
        <v>5</v>
      </c>
      <c s="6" t="s">
        <v>5351</v>
      </c>
      <c s="36" t="s">
        <v>79</v>
      </c>
      <c s="37">
        <v>22.1</v>
      </c>
      <c s="36">
        <v>0</v>
      </c>
      <c s="36">
        <f>ROUND(G242*H242,6)</f>
      </c>
      <c r="L242" s="38">
        <v>0</v>
      </c>
      <c s="32">
        <f>ROUND(ROUND(L242,2)*ROUND(G242,3),2)</f>
      </c>
      <c s="36" t="s">
        <v>55</v>
      </c>
      <c>
        <f>(M242*21)/100</f>
      </c>
      <c t="s">
        <v>28</v>
      </c>
    </row>
    <row r="243" spans="1:5" ht="12.75">
      <c r="A243" s="35" t="s">
        <v>56</v>
      </c>
      <c r="E243" s="39" t="s">
        <v>5</v>
      </c>
    </row>
    <row r="244" spans="1:5" ht="38.25">
      <c r="A244" s="35" t="s">
        <v>57</v>
      </c>
      <c r="E244" s="40" t="s">
        <v>6524</v>
      </c>
    </row>
    <row r="245" spans="1:5" ht="12.75">
      <c r="A245" t="s">
        <v>58</v>
      </c>
      <c r="E245" s="39" t="s">
        <v>5</v>
      </c>
    </row>
    <row r="246" spans="1:16" ht="25.5">
      <c r="A246" t="s">
        <v>50</v>
      </c>
      <c s="34" t="s">
        <v>282</v>
      </c>
      <c s="34" t="s">
        <v>6525</v>
      </c>
      <c s="35" t="s">
        <v>5</v>
      </c>
      <c s="6" t="s">
        <v>6526</v>
      </c>
      <c s="36" t="s">
        <v>79</v>
      </c>
      <c s="37">
        <v>13</v>
      </c>
      <c s="36">
        <v>0</v>
      </c>
      <c s="36">
        <f>ROUND(G246*H246,6)</f>
      </c>
      <c r="L246" s="38">
        <v>0</v>
      </c>
      <c s="32">
        <f>ROUND(ROUND(L246,2)*ROUND(G246,3),2)</f>
      </c>
      <c s="36" t="s">
        <v>55</v>
      </c>
      <c>
        <f>(M246*21)/100</f>
      </c>
      <c t="s">
        <v>28</v>
      </c>
    </row>
    <row r="247" spans="1:5" ht="12.75">
      <c r="A247" s="35" t="s">
        <v>56</v>
      </c>
      <c r="E247" s="39" t="s">
        <v>5</v>
      </c>
    </row>
    <row r="248" spans="1:5" ht="38.25">
      <c r="A248" s="35" t="s">
        <v>57</v>
      </c>
      <c r="E248" s="40" t="s">
        <v>6527</v>
      </c>
    </row>
    <row r="249" spans="1:5" ht="12.75">
      <c r="A249" t="s">
        <v>58</v>
      </c>
      <c r="E249" s="39" t="s">
        <v>5</v>
      </c>
    </row>
    <row r="250" spans="1:13" ht="12.75">
      <c r="A250" t="s">
        <v>47</v>
      </c>
      <c r="C250" s="31" t="s">
        <v>5794</v>
      </c>
      <c r="E250" s="33" t="s">
        <v>5795</v>
      </c>
      <c r="J250" s="32">
        <f>0</f>
      </c>
      <c s="32">
        <f>0</f>
      </c>
      <c s="32">
        <f>0+L251+L255+L259</f>
      </c>
      <c s="32">
        <f>0+M251+M255+M259</f>
      </c>
    </row>
    <row r="251" spans="1:16" ht="25.5">
      <c r="A251" t="s">
        <v>50</v>
      </c>
      <c s="34" t="s">
        <v>286</v>
      </c>
      <c s="34" t="s">
        <v>6528</v>
      </c>
      <c s="35" t="s">
        <v>5</v>
      </c>
      <c s="6" t="s">
        <v>6529</v>
      </c>
      <c s="36" t="s">
        <v>75</v>
      </c>
      <c s="37">
        <v>2</v>
      </c>
      <c s="36">
        <v>0</v>
      </c>
      <c s="36">
        <f>ROUND(G251*H251,6)</f>
      </c>
      <c r="L251" s="38">
        <v>0</v>
      </c>
      <c s="32">
        <f>ROUND(ROUND(L251,2)*ROUND(G251,3),2)</f>
      </c>
      <c s="36" t="s">
        <v>55</v>
      </c>
      <c>
        <f>(M251*21)/100</f>
      </c>
      <c t="s">
        <v>28</v>
      </c>
    </row>
    <row r="252" spans="1:5" ht="12.75">
      <c r="A252" s="35" t="s">
        <v>56</v>
      </c>
      <c r="E252" s="39" t="s">
        <v>5</v>
      </c>
    </row>
    <row r="253" spans="1:5" ht="12.75">
      <c r="A253" s="35" t="s">
        <v>57</v>
      </c>
      <c r="E253" s="40" t="s">
        <v>5</v>
      </c>
    </row>
    <row r="254" spans="1:5" ht="12.75">
      <c r="A254" t="s">
        <v>58</v>
      </c>
      <c r="E254" s="39" t="s">
        <v>5</v>
      </c>
    </row>
    <row r="255" spans="1:16" ht="12.75">
      <c r="A255" t="s">
        <v>50</v>
      </c>
      <c s="34" t="s">
        <v>290</v>
      </c>
      <c s="34" t="s">
        <v>6530</v>
      </c>
      <c s="35" t="s">
        <v>5</v>
      </c>
      <c s="6" t="s">
        <v>6531</v>
      </c>
      <c s="36" t="s">
        <v>75</v>
      </c>
      <c s="37">
        <v>2</v>
      </c>
      <c s="36">
        <v>0</v>
      </c>
      <c s="36">
        <f>ROUND(G255*H255,6)</f>
      </c>
      <c r="L255" s="38">
        <v>0</v>
      </c>
      <c s="32">
        <f>ROUND(ROUND(L255,2)*ROUND(G255,3),2)</f>
      </c>
      <c s="36" t="s">
        <v>55</v>
      </c>
      <c>
        <f>(M255*21)/100</f>
      </c>
      <c t="s">
        <v>28</v>
      </c>
    </row>
    <row r="256" spans="1:5" ht="12.75">
      <c r="A256" s="35" t="s">
        <v>56</v>
      </c>
      <c r="E256" s="39" t="s">
        <v>5</v>
      </c>
    </row>
    <row r="257" spans="1:5" ht="12.75">
      <c r="A257" s="35" t="s">
        <v>57</v>
      </c>
      <c r="E257" s="40" t="s">
        <v>5</v>
      </c>
    </row>
    <row r="258" spans="1:5" ht="12.75">
      <c r="A258" t="s">
        <v>58</v>
      </c>
      <c r="E258" s="39" t="s">
        <v>5</v>
      </c>
    </row>
    <row r="259" spans="1:16" ht="12.75">
      <c r="A259" t="s">
        <v>50</v>
      </c>
      <c s="34" t="s">
        <v>294</v>
      </c>
      <c s="34" t="s">
        <v>6532</v>
      </c>
      <c s="35" t="s">
        <v>5</v>
      </c>
      <c s="6" t="s">
        <v>6533</v>
      </c>
      <c s="36" t="s">
        <v>75</v>
      </c>
      <c s="37">
        <v>12</v>
      </c>
      <c s="36">
        <v>0</v>
      </c>
      <c s="36">
        <f>ROUND(G259*H259,6)</f>
      </c>
      <c r="L259" s="38">
        <v>0</v>
      </c>
      <c s="32">
        <f>ROUND(ROUND(L259,2)*ROUND(G259,3),2)</f>
      </c>
      <c s="36" t="s">
        <v>55</v>
      </c>
      <c>
        <f>(M259*21)/100</f>
      </c>
      <c t="s">
        <v>28</v>
      </c>
    </row>
    <row r="260" spans="1:5" ht="12.75">
      <c r="A260" s="35" t="s">
        <v>56</v>
      </c>
      <c r="E260" s="39" t="s">
        <v>5</v>
      </c>
    </row>
    <row r="261" spans="1:5" ht="12.75">
      <c r="A261" s="35" t="s">
        <v>57</v>
      </c>
      <c r="E261" s="40" t="s">
        <v>5</v>
      </c>
    </row>
    <row r="262" spans="1:5" ht="12.75">
      <c r="A262" t="s">
        <v>58</v>
      </c>
      <c r="E262" s="39" t="s">
        <v>5</v>
      </c>
    </row>
    <row r="263" spans="1:13" ht="12.75">
      <c r="A263" t="s">
        <v>47</v>
      </c>
      <c r="C263" s="31" t="s">
        <v>5364</v>
      </c>
      <c r="E263" s="33" t="s">
        <v>5365</v>
      </c>
      <c r="J263" s="32">
        <f>0</f>
      </c>
      <c s="32">
        <f>0</f>
      </c>
      <c s="32">
        <f>0+L264+L268</f>
      </c>
      <c s="32">
        <f>0+M264+M268</f>
      </c>
    </row>
    <row r="264" spans="1:16" ht="12.75">
      <c r="A264" t="s">
        <v>50</v>
      </c>
      <c s="34" t="s">
        <v>298</v>
      </c>
      <c s="34" t="s">
        <v>6534</v>
      </c>
      <c s="35" t="s">
        <v>5</v>
      </c>
      <c s="6" t="s">
        <v>6535</v>
      </c>
      <c s="36" t="s">
        <v>68</v>
      </c>
      <c s="37">
        <v>184.481</v>
      </c>
      <c s="36">
        <v>0</v>
      </c>
      <c s="36">
        <f>ROUND(G264*H264,6)</f>
      </c>
      <c r="L264" s="38">
        <v>0</v>
      </c>
      <c s="32">
        <f>ROUND(ROUND(L264,2)*ROUND(G264,3),2)</f>
      </c>
      <c s="36" t="s">
        <v>55</v>
      </c>
      <c>
        <f>(M264*21)/100</f>
      </c>
      <c t="s">
        <v>28</v>
      </c>
    </row>
    <row r="265" spans="1:5" ht="12.75">
      <c r="A265" s="35" t="s">
        <v>56</v>
      </c>
      <c r="E265" s="39" t="s">
        <v>5</v>
      </c>
    </row>
    <row r="266" spans="1:5" ht="63.75">
      <c r="A266" s="35" t="s">
        <v>57</v>
      </c>
      <c r="E266" s="40" t="s">
        <v>6536</v>
      </c>
    </row>
    <row r="267" spans="1:5" ht="12.75">
      <c r="A267" t="s">
        <v>58</v>
      </c>
      <c r="E267" s="39" t="s">
        <v>5</v>
      </c>
    </row>
    <row r="268" spans="1:16" ht="12.75">
      <c r="A268" t="s">
        <v>50</v>
      </c>
      <c s="34" t="s">
        <v>302</v>
      </c>
      <c s="34" t="s">
        <v>6537</v>
      </c>
      <c s="35" t="s">
        <v>5</v>
      </c>
      <c s="6" t="s">
        <v>6538</v>
      </c>
      <c s="36" t="s">
        <v>68</v>
      </c>
      <c s="37">
        <v>184.481</v>
      </c>
      <c s="36">
        <v>0</v>
      </c>
      <c s="36">
        <f>ROUND(G268*H268,6)</f>
      </c>
      <c r="L268" s="38">
        <v>0</v>
      </c>
      <c s="32">
        <f>ROUND(ROUND(L268,2)*ROUND(G268,3),2)</f>
      </c>
      <c s="36" t="s">
        <v>55</v>
      </c>
      <c>
        <f>(M268*21)/100</f>
      </c>
      <c t="s">
        <v>28</v>
      </c>
    </row>
    <row r="269" spans="1:5" ht="12.75">
      <c r="A269" s="35" t="s">
        <v>56</v>
      </c>
      <c r="E269" s="39" t="s">
        <v>5</v>
      </c>
    </row>
    <row r="270" spans="1:5" ht="12.75">
      <c r="A270" s="35" t="s">
        <v>57</v>
      </c>
      <c r="E270" s="40" t="s">
        <v>5</v>
      </c>
    </row>
    <row r="271" spans="1:5" ht="12.75">
      <c r="A271" t="s">
        <v>58</v>
      </c>
      <c r="E271" s="39" t="s">
        <v>5</v>
      </c>
    </row>
    <row r="272" spans="1:13" ht="12.75">
      <c r="A272" t="s">
        <v>47</v>
      </c>
      <c r="C272" s="31" t="s">
        <v>87</v>
      </c>
      <c r="E272" s="33" t="s">
        <v>5377</v>
      </c>
      <c r="J272" s="32">
        <f>0</f>
      </c>
      <c s="32">
        <f>0</f>
      </c>
      <c s="32">
        <f>0+L273</f>
      </c>
      <c s="32">
        <f>0+M273</f>
      </c>
    </row>
    <row r="273" spans="1:16" ht="12.75">
      <c r="A273" t="s">
        <v>50</v>
      </c>
      <c s="34" t="s">
        <v>306</v>
      </c>
      <c s="34" t="s">
        <v>6539</v>
      </c>
      <c s="35" t="s">
        <v>5</v>
      </c>
      <c s="6" t="s">
        <v>6540</v>
      </c>
      <c s="36" t="s">
        <v>75</v>
      </c>
      <c s="37">
        <v>2</v>
      </c>
      <c s="36">
        <v>0</v>
      </c>
      <c s="36">
        <f>ROUND(G273*H273,6)</f>
      </c>
      <c r="L273" s="38">
        <v>0</v>
      </c>
      <c s="32">
        <f>ROUND(ROUND(L273,2)*ROUND(G273,3),2)</f>
      </c>
      <c s="36" t="s">
        <v>55</v>
      </c>
      <c>
        <f>(M273*21)/100</f>
      </c>
      <c t="s">
        <v>28</v>
      </c>
    </row>
    <row r="274" spans="1:5" ht="12.75">
      <c r="A274" s="35" t="s">
        <v>56</v>
      </c>
      <c r="E274" s="39" t="s">
        <v>6541</v>
      </c>
    </row>
    <row r="275" spans="1:5" ht="12.75">
      <c r="A275" s="35" t="s">
        <v>57</v>
      </c>
      <c r="E275" s="40" t="s">
        <v>5</v>
      </c>
    </row>
    <row r="276" spans="1:5" ht="12.75">
      <c r="A276" t="s">
        <v>58</v>
      </c>
      <c r="E276" s="39" t="s">
        <v>5</v>
      </c>
    </row>
    <row r="277" spans="1:13" ht="12.75">
      <c r="A277" t="s">
        <v>47</v>
      </c>
      <c r="C277" s="31" t="s">
        <v>551</v>
      </c>
      <c r="E277" s="33" t="s">
        <v>1178</v>
      </c>
      <c r="J277" s="32">
        <f>0</f>
      </c>
      <c s="32">
        <f>0</f>
      </c>
      <c s="32">
        <f>0+L278</f>
      </c>
      <c s="32">
        <f>0+M278</f>
      </c>
    </row>
    <row r="278" spans="1:16" ht="38.25">
      <c r="A278" t="s">
        <v>50</v>
      </c>
      <c s="34" t="s">
        <v>310</v>
      </c>
      <c s="34" t="s">
        <v>3483</v>
      </c>
      <c s="35" t="s">
        <v>555</v>
      </c>
      <c s="6" t="s">
        <v>3484</v>
      </c>
      <c s="36" t="s">
        <v>557</v>
      </c>
      <c s="37">
        <v>88.43</v>
      </c>
      <c s="36">
        <v>0</v>
      </c>
      <c s="36">
        <f>ROUND(G278*H278,6)</f>
      </c>
      <c r="L278" s="38">
        <v>0</v>
      </c>
      <c s="32">
        <f>ROUND(ROUND(L278,2)*ROUND(G278,3),2)</f>
      </c>
      <c s="36" t="s">
        <v>55</v>
      </c>
      <c>
        <f>(M278*21)/100</f>
      </c>
      <c t="s">
        <v>28</v>
      </c>
    </row>
    <row r="279" spans="1:5" ht="12.75">
      <c r="A279" s="35" t="s">
        <v>56</v>
      </c>
      <c r="E279" s="39" t="s">
        <v>558</v>
      </c>
    </row>
    <row r="280" spans="1:5" ht="12.75">
      <c r="A280" s="35" t="s">
        <v>57</v>
      </c>
      <c r="E280" s="40" t="s">
        <v>6542</v>
      </c>
    </row>
    <row r="281" spans="1:5" ht="165.75">
      <c r="A281" t="s">
        <v>58</v>
      </c>
      <c r="E281" s="39" t="s">
        <v>1181</v>
      </c>
    </row>
    <row r="282" spans="1:13" ht="12.75">
      <c r="A282" t="s">
        <v>47</v>
      </c>
      <c r="C282" s="31" t="s">
        <v>5201</v>
      </c>
      <c r="E282" s="33" t="s">
        <v>5202</v>
      </c>
      <c r="J282" s="32">
        <f>0</f>
      </c>
      <c s="32">
        <f>0</f>
      </c>
      <c s="32">
        <f>0+L283</f>
      </c>
      <c s="32">
        <f>0+M283</f>
      </c>
    </row>
    <row r="283" spans="1:16" ht="12.75">
      <c r="A283" t="s">
        <v>50</v>
      </c>
      <c s="34" t="s">
        <v>314</v>
      </c>
      <c s="34" t="s">
        <v>5395</v>
      </c>
      <c s="35" t="s">
        <v>5</v>
      </c>
      <c s="6" t="s">
        <v>5396</v>
      </c>
      <c s="36" t="s">
        <v>557</v>
      </c>
      <c s="37">
        <v>100.096</v>
      </c>
      <c s="36">
        <v>0</v>
      </c>
      <c s="36">
        <f>ROUND(G283*H283,6)</f>
      </c>
      <c r="L283" s="38">
        <v>0</v>
      </c>
      <c s="32">
        <f>ROUND(ROUND(L283,2)*ROUND(G283,3),2)</f>
      </c>
      <c s="36" t="s">
        <v>55</v>
      </c>
      <c>
        <f>(M283*21)/100</f>
      </c>
      <c t="s">
        <v>28</v>
      </c>
    </row>
    <row r="284" spans="1:5" ht="12.75">
      <c r="A284" s="35" t="s">
        <v>56</v>
      </c>
      <c r="E284" s="39" t="s">
        <v>5</v>
      </c>
    </row>
    <row r="285" spans="1:5" ht="12.75">
      <c r="A285" s="35" t="s">
        <v>57</v>
      </c>
      <c r="E285" s="40" t="s">
        <v>5</v>
      </c>
    </row>
    <row r="286" spans="1:5" ht="12.75">
      <c r="A286" t="s">
        <v>58</v>
      </c>
      <c r="E286" s="39" t="s">
        <v>5</v>
      </c>
    </row>
    <row r="287" spans="1:13" ht="12.75">
      <c r="A287" t="s">
        <v>47</v>
      </c>
      <c r="C287" s="31" t="s">
        <v>6090</v>
      </c>
      <c r="E287" s="33" t="s">
        <v>6091</v>
      </c>
      <c r="J287" s="32">
        <f>0</f>
      </c>
      <c s="32">
        <f>0</f>
      </c>
      <c s="32">
        <f>0+L288</f>
      </c>
      <c s="32">
        <f>0+M288</f>
      </c>
    </row>
    <row r="288" spans="1:16" ht="12.75">
      <c r="A288" t="s">
        <v>50</v>
      </c>
      <c s="34" t="s">
        <v>318</v>
      </c>
      <c s="34" t="s">
        <v>6093</v>
      </c>
      <c s="35" t="s">
        <v>5</v>
      </c>
      <c s="6" t="s">
        <v>6094</v>
      </c>
      <c s="36" t="s">
        <v>54</v>
      </c>
      <c s="37">
        <v>20</v>
      </c>
      <c s="36">
        <v>0</v>
      </c>
      <c s="36">
        <f>ROUND(G288*H288,6)</f>
      </c>
      <c r="L288" s="38">
        <v>0</v>
      </c>
      <c s="32">
        <f>ROUND(ROUND(L288,2)*ROUND(G288,3),2)</f>
      </c>
      <c s="36" t="s">
        <v>55</v>
      </c>
      <c>
        <f>(M288*21)/100</f>
      </c>
      <c t="s">
        <v>28</v>
      </c>
    </row>
    <row r="289" spans="1:5" ht="12.75">
      <c r="A289" s="35" t="s">
        <v>56</v>
      </c>
      <c r="E289" s="39" t="s">
        <v>5</v>
      </c>
    </row>
    <row r="290" spans="1:5" ht="38.25">
      <c r="A290" s="35" t="s">
        <v>57</v>
      </c>
      <c r="E290" s="40" t="s">
        <v>6543</v>
      </c>
    </row>
    <row r="291" spans="1:5" ht="12.75">
      <c r="A291" t="s">
        <v>58</v>
      </c>
      <c r="E291" s="39" t="s">
        <v>5</v>
      </c>
    </row>
    <row r="292" spans="1:13" ht="12.75">
      <c r="A292" t="s">
        <v>47</v>
      </c>
      <c r="C292" s="31" t="s">
        <v>6096</v>
      </c>
      <c r="E292" s="33" t="s">
        <v>6097</v>
      </c>
      <c r="J292" s="32">
        <f>0</f>
      </c>
      <c s="32">
        <f>0</f>
      </c>
      <c s="32">
        <f>0+L293+L297</f>
      </c>
      <c s="32">
        <f>0+M293+M297</f>
      </c>
    </row>
    <row r="293" spans="1:16" ht="12.75">
      <c r="A293" t="s">
        <v>50</v>
      </c>
      <c s="34" t="s">
        <v>773</v>
      </c>
      <c s="34" t="s">
        <v>6099</v>
      </c>
      <c s="35" t="s">
        <v>5</v>
      </c>
      <c s="6" t="s">
        <v>6100</v>
      </c>
      <c s="36" t="s">
        <v>6086</v>
      </c>
      <c s="37">
        <v>1</v>
      </c>
      <c s="36">
        <v>0</v>
      </c>
      <c s="36">
        <f>ROUND(G293*H293,6)</f>
      </c>
      <c r="L293" s="38">
        <v>0</v>
      </c>
      <c s="32">
        <f>ROUND(ROUND(L293,2)*ROUND(G293,3),2)</f>
      </c>
      <c s="36" t="s">
        <v>55</v>
      </c>
      <c>
        <f>(M293*21)/100</f>
      </c>
      <c t="s">
        <v>28</v>
      </c>
    </row>
    <row r="294" spans="1:5" ht="12.75">
      <c r="A294" s="35" t="s">
        <v>56</v>
      </c>
      <c r="E294" s="39" t="s">
        <v>5</v>
      </c>
    </row>
    <row r="295" spans="1:5" ht="12.75">
      <c r="A295" s="35" t="s">
        <v>57</v>
      </c>
      <c r="E295" s="40" t="s">
        <v>5</v>
      </c>
    </row>
    <row r="296" spans="1:5" ht="12.75">
      <c r="A296" t="s">
        <v>58</v>
      </c>
      <c r="E296" s="39" t="s">
        <v>5</v>
      </c>
    </row>
    <row r="297" spans="1:16" ht="25.5">
      <c r="A297" t="s">
        <v>50</v>
      </c>
      <c s="34" t="s">
        <v>1973</v>
      </c>
      <c s="34" t="s">
        <v>5378</v>
      </c>
      <c s="35" t="s">
        <v>5</v>
      </c>
      <c s="6" t="s">
        <v>5379</v>
      </c>
      <c s="36" t="s">
        <v>68</v>
      </c>
      <c s="37">
        <v>95.286</v>
      </c>
      <c s="36">
        <v>0</v>
      </c>
      <c s="36">
        <f>ROUND(G297*H297,6)</f>
      </c>
      <c r="L297" s="38">
        <v>0</v>
      </c>
      <c s="32">
        <f>ROUND(ROUND(L297,2)*ROUND(G297,3),2)</f>
      </c>
      <c s="36" t="s">
        <v>55</v>
      </c>
      <c>
        <f>(M297*21)/100</f>
      </c>
      <c t="s">
        <v>28</v>
      </c>
    </row>
    <row r="298" spans="1:5" ht="12.75">
      <c r="A298" s="35" t="s">
        <v>56</v>
      </c>
      <c r="E298" s="39" t="s">
        <v>5</v>
      </c>
    </row>
    <row r="299" spans="1:5" ht="51">
      <c r="A299" s="35" t="s">
        <v>57</v>
      </c>
      <c r="E299" s="40" t="s">
        <v>6544</v>
      </c>
    </row>
    <row r="300" spans="1:5" ht="12.75">
      <c r="A300" t="s">
        <v>58</v>
      </c>
      <c r="E3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6404</v>
      </c>
      <c s="41">
        <f>Rekapitulace!C95</f>
      </c>
      <c s="20" t="s">
        <v>0</v>
      </c>
      <c t="s">
        <v>23</v>
      </c>
      <c t="s">
        <v>28</v>
      </c>
    </row>
    <row r="4" spans="1:16" ht="32" customHeight="1">
      <c r="A4" s="24" t="s">
        <v>20</v>
      </c>
      <c s="25" t="s">
        <v>29</v>
      </c>
      <c s="27" t="s">
        <v>6404</v>
      </c>
      <c r="E4" s="26" t="s">
        <v>6405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6547</v>
      </c>
      <c r="E8" s="30" t="s">
        <v>6546</v>
      </c>
      <c r="J8" s="29">
        <f>0+J9+J22</f>
      </c>
      <c s="29">
        <f>0+K9+K22</f>
      </c>
      <c s="29">
        <f>0+L9+L22</f>
      </c>
      <c s="29">
        <f>0+M9+M22</f>
      </c>
    </row>
    <row r="9" spans="1:13" ht="12.75">
      <c r="A9" t="s">
        <v>47</v>
      </c>
      <c r="C9" s="31" t="s">
        <v>51</v>
      </c>
      <c r="E9" s="33" t="s">
        <v>6548</v>
      </c>
      <c r="J9" s="32">
        <f>0</f>
      </c>
      <c s="32">
        <f>0</f>
      </c>
      <c s="32">
        <f>0+L10+L14+L18</f>
      </c>
      <c s="32">
        <f>0+M10+M14+M18</f>
      </c>
    </row>
    <row r="10" spans="1:16" ht="25.5">
      <c r="A10" t="s">
        <v>50</v>
      </c>
      <c s="34" t="s">
        <v>51</v>
      </c>
      <c s="34" t="s">
        <v>6226</v>
      </c>
      <c s="35" t="s">
        <v>5</v>
      </c>
      <c s="6" t="s">
        <v>6549</v>
      </c>
      <c s="36" t="s">
        <v>3801</v>
      </c>
      <c s="37">
        <v>1</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51">
      <c r="A13" t="s">
        <v>58</v>
      </c>
      <c r="E13" s="39" t="s">
        <v>6228</v>
      </c>
    </row>
    <row r="14" spans="1:16" ht="12.75">
      <c r="A14" t="s">
        <v>50</v>
      </c>
      <c s="34" t="s">
        <v>28</v>
      </c>
      <c s="34" t="s">
        <v>6229</v>
      </c>
      <c s="35" t="s">
        <v>5</v>
      </c>
      <c s="6" t="s">
        <v>6550</v>
      </c>
      <c s="36" t="s">
        <v>3801</v>
      </c>
      <c s="37">
        <v>1</v>
      </c>
      <c s="36">
        <v>0</v>
      </c>
      <c s="36">
        <f>ROUND(G14*H14,6)</f>
      </c>
      <c r="L14" s="38">
        <v>0</v>
      </c>
      <c s="32">
        <f>ROUND(ROUND(L14,2)*ROUND(G14,3),2)</f>
      </c>
      <c s="36" t="s">
        <v>55</v>
      </c>
      <c>
        <f>(M14*21)/100</f>
      </c>
      <c t="s">
        <v>28</v>
      </c>
    </row>
    <row r="15" spans="1:5" ht="12.75">
      <c r="A15" s="35" t="s">
        <v>56</v>
      </c>
      <c r="E15" s="39" t="s">
        <v>5</v>
      </c>
    </row>
    <row r="16" spans="1:5" ht="12.75">
      <c r="A16" s="35" t="s">
        <v>57</v>
      </c>
      <c r="E16" s="40" t="s">
        <v>5</v>
      </c>
    </row>
    <row r="17" spans="1:5" ht="51">
      <c r="A17" t="s">
        <v>58</v>
      </c>
      <c r="E17" s="39" t="s">
        <v>6228</v>
      </c>
    </row>
    <row r="18" spans="1:16" ht="12.75">
      <c r="A18" t="s">
        <v>50</v>
      </c>
      <c s="34" t="s">
        <v>26</v>
      </c>
      <c s="34" t="s">
        <v>6231</v>
      </c>
      <c s="35" t="s">
        <v>5</v>
      </c>
      <c s="6" t="s">
        <v>6551</v>
      </c>
      <c s="36" t="s">
        <v>3801</v>
      </c>
      <c s="37">
        <v>1</v>
      </c>
      <c s="36">
        <v>0</v>
      </c>
      <c s="36">
        <f>ROUND(G18*H18,6)</f>
      </c>
      <c r="L18" s="38">
        <v>0</v>
      </c>
      <c s="32">
        <f>ROUND(ROUND(L18,2)*ROUND(G18,3),2)</f>
      </c>
      <c s="36" t="s">
        <v>55</v>
      </c>
      <c>
        <f>(M18*21)/100</f>
      </c>
      <c t="s">
        <v>28</v>
      </c>
    </row>
    <row r="19" spans="1:5" ht="12.75">
      <c r="A19" s="35" t="s">
        <v>56</v>
      </c>
      <c r="E19" s="39" t="s">
        <v>5</v>
      </c>
    </row>
    <row r="20" spans="1:5" ht="12.75">
      <c r="A20" s="35" t="s">
        <v>57</v>
      </c>
      <c r="E20" s="40" t="s">
        <v>5</v>
      </c>
    </row>
    <row r="21" spans="1:5" ht="51">
      <c r="A21" t="s">
        <v>58</v>
      </c>
      <c r="E21" s="39" t="s">
        <v>6228</v>
      </c>
    </row>
    <row r="22" spans="1:13" ht="12.75">
      <c r="A22" t="s">
        <v>47</v>
      </c>
      <c r="C22" s="31" t="s">
        <v>28</v>
      </c>
      <c r="E22" s="33" t="s">
        <v>6552</v>
      </c>
      <c r="J22" s="32">
        <f>0</f>
      </c>
      <c s="32">
        <f>0</f>
      </c>
      <c s="32">
        <f>0+L23+L27+L31+L35+L39+L43+L47+L51+L55+L59+L63+L67+L71+L75+L79+L83+L87</f>
      </c>
      <c s="32">
        <f>0+M23+M27+M31+M35+M39+M43+M47+M51+M55+M59+M63+M67+M71+M75+M79+M83+M87</f>
      </c>
    </row>
    <row r="23" spans="1:16" ht="38.25">
      <c r="A23" t="s">
        <v>50</v>
      </c>
      <c s="34" t="s">
        <v>65</v>
      </c>
      <c s="34" t="s">
        <v>6241</v>
      </c>
      <c s="35" t="s">
        <v>5</v>
      </c>
      <c s="6" t="s">
        <v>6553</v>
      </c>
      <c s="36" t="s">
        <v>3801</v>
      </c>
      <c s="37">
        <v>1</v>
      </c>
      <c s="36">
        <v>0</v>
      </c>
      <c s="36">
        <f>ROUND(G23*H23,6)</f>
      </c>
      <c r="L23" s="38">
        <v>0</v>
      </c>
      <c s="32">
        <f>ROUND(ROUND(L23,2)*ROUND(G23,3),2)</f>
      </c>
      <c s="36" t="s">
        <v>55</v>
      </c>
      <c>
        <f>(M23*21)/100</f>
      </c>
      <c t="s">
        <v>28</v>
      </c>
    </row>
    <row r="24" spans="1:5" ht="25.5">
      <c r="A24" s="35" t="s">
        <v>56</v>
      </c>
      <c r="E24" s="39" t="s">
        <v>6243</v>
      </c>
    </row>
    <row r="25" spans="1:5" ht="12.75">
      <c r="A25" s="35" t="s">
        <v>57</v>
      </c>
      <c r="E25" s="40" t="s">
        <v>5</v>
      </c>
    </row>
    <row r="26" spans="1:5" ht="51">
      <c r="A26" t="s">
        <v>58</v>
      </c>
      <c r="E26" s="39" t="s">
        <v>6228</v>
      </c>
    </row>
    <row r="27" spans="1:16" ht="38.25">
      <c r="A27" t="s">
        <v>50</v>
      </c>
      <c s="34" t="s">
        <v>72</v>
      </c>
      <c s="34" t="s">
        <v>6244</v>
      </c>
      <c s="35" t="s">
        <v>5</v>
      </c>
      <c s="6" t="s">
        <v>6554</v>
      </c>
      <c s="36" t="s">
        <v>3801</v>
      </c>
      <c s="37">
        <v>1</v>
      </c>
      <c s="36">
        <v>0</v>
      </c>
      <c s="36">
        <f>ROUND(G27*H27,6)</f>
      </c>
      <c r="L27" s="38">
        <v>0</v>
      </c>
      <c s="32">
        <f>ROUND(ROUND(L27,2)*ROUND(G27,3),2)</f>
      </c>
      <c s="36" t="s">
        <v>55</v>
      </c>
      <c>
        <f>(M27*21)/100</f>
      </c>
      <c t="s">
        <v>28</v>
      </c>
    </row>
    <row r="28" spans="1:5" ht="12.75">
      <c r="A28" s="35" t="s">
        <v>56</v>
      </c>
      <c r="E28" s="39" t="s">
        <v>5</v>
      </c>
    </row>
    <row r="29" spans="1:5" ht="12.75">
      <c r="A29" s="35" t="s">
        <v>57</v>
      </c>
      <c r="E29" s="40" t="s">
        <v>5</v>
      </c>
    </row>
    <row r="30" spans="1:5" ht="51">
      <c r="A30" t="s">
        <v>58</v>
      </c>
      <c r="E30" s="39" t="s">
        <v>6228</v>
      </c>
    </row>
    <row r="31" spans="1:16" ht="38.25">
      <c r="A31" t="s">
        <v>50</v>
      </c>
      <c s="34" t="s">
        <v>27</v>
      </c>
      <c s="34" t="s">
        <v>6246</v>
      </c>
      <c s="35" t="s">
        <v>5</v>
      </c>
      <c s="6" t="s">
        <v>6260</v>
      </c>
      <c s="36" t="s">
        <v>110</v>
      </c>
      <c s="37">
        <v>1</v>
      </c>
      <c s="36">
        <v>0</v>
      </c>
      <c s="36">
        <f>ROUND(G31*H31,6)</f>
      </c>
      <c r="L31" s="38">
        <v>0</v>
      </c>
      <c s="32">
        <f>ROUND(ROUND(L31,2)*ROUND(G31,3),2)</f>
      </c>
      <c s="36" t="s">
        <v>55</v>
      </c>
      <c>
        <f>(M31*21)/100</f>
      </c>
      <c t="s">
        <v>28</v>
      </c>
    </row>
    <row r="32" spans="1:5" ht="25.5">
      <c r="A32" s="35" t="s">
        <v>56</v>
      </c>
      <c r="E32" s="39" t="s">
        <v>6261</v>
      </c>
    </row>
    <row r="33" spans="1:5" ht="12.75">
      <c r="A33" s="35" t="s">
        <v>57</v>
      </c>
      <c r="E33" s="40" t="s">
        <v>5</v>
      </c>
    </row>
    <row r="34" spans="1:5" ht="51">
      <c r="A34" t="s">
        <v>58</v>
      </c>
      <c r="E34" s="39" t="s">
        <v>6228</v>
      </c>
    </row>
    <row r="35" spans="1:16" ht="25.5">
      <c r="A35" t="s">
        <v>50</v>
      </c>
      <c s="34" t="s">
        <v>70</v>
      </c>
      <c s="34" t="s">
        <v>6249</v>
      </c>
      <c s="35" t="s">
        <v>5</v>
      </c>
      <c s="6" t="s">
        <v>6289</v>
      </c>
      <c s="36" t="s">
        <v>3801</v>
      </c>
      <c s="37">
        <v>1</v>
      </c>
      <c s="36">
        <v>0</v>
      </c>
      <c s="36">
        <f>ROUND(G35*H35,6)</f>
      </c>
      <c r="L35" s="38">
        <v>0</v>
      </c>
      <c s="32">
        <f>ROUND(ROUND(L35,2)*ROUND(G35,3),2)</f>
      </c>
      <c s="36" t="s">
        <v>55</v>
      </c>
      <c>
        <f>(M35*21)/100</f>
      </c>
      <c t="s">
        <v>28</v>
      </c>
    </row>
    <row r="36" spans="1:5" ht="12.75">
      <c r="A36" s="35" t="s">
        <v>56</v>
      </c>
      <c r="E36" s="39" t="s">
        <v>5</v>
      </c>
    </row>
    <row r="37" spans="1:5" ht="12.75">
      <c r="A37" s="35" t="s">
        <v>57</v>
      </c>
      <c r="E37" s="40" t="s">
        <v>5</v>
      </c>
    </row>
    <row r="38" spans="1:5" ht="51">
      <c r="A38" t="s">
        <v>58</v>
      </c>
      <c r="E38" s="39" t="s">
        <v>6228</v>
      </c>
    </row>
    <row r="39" spans="1:16" ht="25.5">
      <c r="A39" t="s">
        <v>50</v>
      </c>
      <c s="34" t="s">
        <v>83</v>
      </c>
      <c s="34" t="s">
        <v>6251</v>
      </c>
      <c s="35" t="s">
        <v>5</v>
      </c>
      <c s="6" t="s">
        <v>6297</v>
      </c>
      <c s="36" t="s">
        <v>6239</v>
      </c>
      <c s="37">
        <v>10</v>
      </c>
      <c s="36">
        <v>0</v>
      </c>
      <c s="36">
        <f>ROUND(G39*H39,6)</f>
      </c>
      <c r="L39" s="38">
        <v>0</v>
      </c>
      <c s="32">
        <f>ROUND(ROUND(L39,2)*ROUND(G39,3),2)</f>
      </c>
      <c s="36" t="s">
        <v>55</v>
      </c>
      <c>
        <f>(M39*21)/100</f>
      </c>
      <c t="s">
        <v>28</v>
      </c>
    </row>
    <row r="40" spans="1:5" ht="12.75">
      <c r="A40" s="35" t="s">
        <v>56</v>
      </c>
      <c r="E40" s="39" t="s">
        <v>5</v>
      </c>
    </row>
    <row r="41" spans="1:5" ht="12.75">
      <c r="A41" s="35" t="s">
        <v>57</v>
      </c>
      <c r="E41" s="40" t="s">
        <v>5</v>
      </c>
    </row>
    <row r="42" spans="1:5" ht="51">
      <c r="A42" t="s">
        <v>58</v>
      </c>
      <c r="E42" s="39" t="s">
        <v>6228</v>
      </c>
    </row>
    <row r="43" spans="1:16" ht="12.75">
      <c r="A43" t="s">
        <v>50</v>
      </c>
      <c s="34" t="s">
        <v>87</v>
      </c>
      <c s="34" t="s">
        <v>6254</v>
      </c>
      <c s="35" t="s">
        <v>5</v>
      </c>
      <c s="6" t="s">
        <v>6301</v>
      </c>
      <c s="36" t="s">
        <v>6239</v>
      </c>
      <c s="37">
        <v>5</v>
      </c>
      <c s="36">
        <v>0</v>
      </c>
      <c s="36">
        <f>ROUND(G43*H43,6)</f>
      </c>
      <c r="L43" s="38">
        <v>0</v>
      </c>
      <c s="32">
        <f>ROUND(ROUND(L43,2)*ROUND(G43,3),2)</f>
      </c>
      <c s="36" t="s">
        <v>55</v>
      </c>
      <c>
        <f>(M43*21)/100</f>
      </c>
      <c t="s">
        <v>28</v>
      </c>
    </row>
    <row r="44" spans="1:5" ht="12.75">
      <c r="A44" s="35" t="s">
        <v>56</v>
      </c>
      <c r="E44" s="39" t="s">
        <v>5</v>
      </c>
    </row>
    <row r="45" spans="1:5" ht="12.75">
      <c r="A45" s="35" t="s">
        <v>57</v>
      </c>
      <c r="E45" s="40" t="s">
        <v>5</v>
      </c>
    </row>
    <row r="46" spans="1:5" ht="51">
      <c r="A46" t="s">
        <v>58</v>
      </c>
      <c r="E46" s="39" t="s">
        <v>6228</v>
      </c>
    </row>
    <row r="47" spans="1:16" ht="25.5">
      <c r="A47" t="s">
        <v>50</v>
      </c>
      <c s="34" t="s">
        <v>91</v>
      </c>
      <c s="34" t="s">
        <v>6256</v>
      </c>
      <c s="35" t="s">
        <v>5</v>
      </c>
      <c s="6" t="s">
        <v>6303</v>
      </c>
      <c s="36" t="s">
        <v>3801</v>
      </c>
      <c s="37">
        <v>1</v>
      </c>
      <c s="36">
        <v>0</v>
      </c>
      <c s="36">
        <f>ROUND(G47*H47,6)</f>
      </c>
      <c r="L47" s="38">
        <v>0</v>
      </c>
      <c s="32">
        <f>ROUND(ROUND(L47,2)*ROUND(G47,3),2)</f>
      </c>
      <c s="36" t="s">
        <v>55</v>
      </c>
      <c>
        <f>(M47*21)/100</f>
      </c>
      <c t="s">
        <v>28</v>
      </c>
    </row>
    <row r="48" spans="1:5" ht="12.75">
      <c r="A48" s="35" t="s">
        <v>56</v>
      </c>
      <c r="E48" s="39" t="s">
        <v>5</v>
      </c>
    </row>
    <row r="49" spans="1:5" ht="12.75">
      <c r="A49" s="35" t="s">
        <v>57</v>
      </c>
      <c r="E49" s="40" t="s">
        <v>5</v>
      </c>
    </row>
    <row r="50" spans="1:5" ht="51">
      <c r="A50" t="s">
        <v>58</v>
      </c>
      <c r="E50" s="39" t="s">
        <v>6228</v>
      </c>
    </row>
    <row r="51" spans="1:16" ht="12.75">
      <c r="A51" t="s">
        <v>50</v>
      </c>
      <c s="34" t="s">
        <v>95</v>
      </c>
      <c s="34" t="s">
        <v>6259</v>
      </c>
      <c s="35" t="s">
        <v>5</v>
      </c>
      <c s="6" t="s">
        <v>6305</v>
      </c>
      <c s="36" t="s">
        <v>3801</v>
      </c>
      <c s="37">
        <v>1</v>
      </c>
      <c s="36">
        <v>0</v>
      </c>
      <c s="36">
        <f>ROUND(G51*H51,6)</f>
      </c>
      <c r="L51" s="38">
        <v>0</v>
      </c>
      <c s="32">
        <f>ROUND(ROUND(L51,2)*ROUND(G51,3),2)</f>
      </c>
      <c s="36" t="s">
        <v>55</v>
      </c>
      <c>
        <f>(M51*21)/100</f>
      </c>
      <c t="s">
        <v>28</v>
      </c>
    </row>
    <row r="52" spans="1:5" ht="12.75">
      <c r="A52" s="35" t="s">
        <v>56</v>
      </c>
      <c r="E52" s="39" t="s">
        <v>5</v>
      </c>
    </row>
    <row r="53" spans="1:5" ht="12.75">
      <c r="A53" s="35" t="s">
        <v>57</v>
      </c>
      <c r="E53" s="40" t="s">
        <v>5</v>
      </c>
    </row>
    <row r="54" spans="1:5" ht="51">
      <c r="A54" t="s">
        <v>58</v>
      </c>
      <c r="E54" s="39" t="s">
        <v>6228</v>
      </c>
    </row>
    <row r="55" spans="1:16" ht="12.75">
      <c r="A55" t="s">
        <v>50</v>
      </c>
      <c s="34" t="s">
        <v>99</v>
      </c>
      <c s="34" t="s">
        <v>6555</v>
      </c>
      <c s="35" t="s">
        <v>5</v>
      </c>
      <c s="6" t="s">
        <v>6307</v>
      </c>
      <c s="36" t="s">
        <v>54</v>
      </c>
      <c s="37">
        <v>3</v>
      </c>
      <c s="36">
        <v>0</v>
      </c>
      <c s="36">
        <f>ROUND(G55*H55,6)</f>
      </c>
      <c r="L55" s="38">
        <v>0</v>
      </c>
      <c s="32">
        <f>ROUND(ROUND(L55,2)*ROUND(G55,3),2)</f>
      </c>
      <c s="36" t="s">
        <v>55</v>
      </c>
      <c>
        <f>(M55*21)/100</f>
      </c>
      <c t="s">
        <v>28</v>
      </c>
    </row>
    <row r="56" spans="1:5" ht="12.75">
      <c r="A56" s="35" t="s">
        <v>56</v>
      </c>
      <c r="E56" s="39" t="s">
        <v>5</v>
      </c>
    </row>
    <row r="57" spans="1:5" ht="12.75">
      <c r="A57" s="35" t="s">
        <v>57</v>
      </c>
      <c r="E57" s="40" t="s">
        <v>5</v>
      </c>
    </row>
    <row r="58" spans="1:5" ht="51">
      <c r="A58" t="s">
        <v>58</v>
      </c>
      <c r="E58" s="39" t="s">
        <v>6228</v>
      </c>
    </row>
    <row r="59" spans="1:16" ht="12.75">
      <c r="A59" t="s">
        <v>50</v>
      </c>
      <c s="34" t="s">
        <v>103</v>
      </c>
      <c s="34" t="s">
        <v>6556</v>
      </c>
      <c s="35" t="s">
        <v>5</v>
      </c>
      <c s="6" t="s">
        <v>6309</v>
      </c>
      <c s="36" t="s">
        <v>54</v>
      </c>
      <c s="37">
        <v>3</v>
      </c>
      <c s="36">
        <v>0</v>
      </c>
      <c s="36">
        <f>ROUND(G59*H59,6)</f>
      </c>
      <c r="L59" s="38">
        <v>0</v>
      </c>
      <c s="32">
        <f>ROUND(ROUND(L59,2)*ROUND(G59,3),2)</f>
      </c>
      <c s="36" t="s">
        <v>55</v>
      </c>
      <c>
        <f>(M59*21)/100</f>
      </c>
      <c t="s">
        <v>28</v>
      </c>
    </row>
    <row r="60" spans="1:5" ht="12.75">
      <c r="A60" s="35" t="s">
        <v>56</v>
      </c>
      <c r="E60" s="39" t="s">
        <v>5</v>
      </c>
    </row>
    <row r="61" spans="1:5" ht="12.75">
      <c r="A61" s="35" t="s">
        <v>57</v>
      </c>
      <c r="E61" s="40" t="s">
        <v>5</v>
      </c>
    </row>
    <row r="62" spans="1:5" ht="51">
      <c r="A62" t="s">
        <v>58</v>
      </c>
      <c r="E62" s="39" t="s">
        <v>6228</v>
      </c>
    </row>
    <row r="63" spans="1:16" ht="12.75">
      <c r="A63" t="s">
        <v>50</v>
      </c>
      <c s="34" t="s">
        <v>107</v>
      </c>
      <c s="34" t="s">
        <v>6557</v>
      </c>
      <c s="35" t="s">
        <v>5</v>
      </c>
      <c s="6" t="s">
        <v>6311</v>
      </c>
      <c s="36" t="s">
        <v>79</v>
      </c>
      <c s="37">
        <v>8</v>
      </c>
      <c s="36">
        <v>0</v>
      </c>
      <c s="36">
        <f>ROUND(G63*H63,6)</f>
      </c>
      <c r="L63" s="38">
        <v>0</v>
      </c>
      <c s="32">
        <f>ROUND(ROUND(L63,2)*ROUND(G63,3),2)</f>
      </c>
      <c s="36" t="s">
        <v>55</v>
      </c>
      <c>
        <f>(M63*21)/100</f>
      </c>
      <c t="s">
        <v>28</v>
      </c>
    </row>
    <row r="64" spans="1:5" ht="12.75">
      <c r="A64" s="35" t="s">
        <v>56</v>
      </c>
      <c r="E64" s="39" t="s">
        <v>5</v>
      </c>
    </row>
    <row r="65" spans="1:5" ht="12.75">
      <c r="A65" s="35" t="s">
        <v>57</v>
      </c>
      <c r="E65" s="40" t="s">
        <v>5</v>
      </c>
    </row>
    <row r="66" spans="1:5" ht="51">
      <c r="A66" t="s">
        <v>58</v>
      </c>
      <c r="E66" s="39" t="s">
        <v>6228</v>
      </c>
    </row>
    <row r="67" spans="1:16" ht="12.75">
      <c r="A67" t="s">
        <v>50</v>
      </c>
      <c s="34" t="s">
        <v>112</v>
      </c>
      <c s="34" t="s">
        <v>6558</v>
      </c>
      <c s="35" t="s">
        <v>5</v>
      </c>
      <c s="6" t="s">
        <v>6313</v>
      </c>
      <c s="36" t="s">
        <v>110</v>
      </c>
      <c s="37">
        <v>1</v>
      </c>
      <c s="36">
        <v>0</v>
      </c>
      <c s="36">
        <f>ROUND(G67*H67,6)</f>
      </c>
      <c r="L67" s="38">
        <v>0</v>
      </c>
      <c s="32">
        <f>ROUND(ROUND(L67,2)*ROUND(G67,3),2)</f>
      </c>
      <c s="36" t="s">
        <v>55</v>
      </c>
      <c>
        <f>(M67*21)/100</f>
      </c>
      <c t="s">
        <v>28</v>
      </c>
    </row>
    <row r="68" spans="1:5" ht="12.75">
      <c r="A68" s="35" t="s">
        <v>56</v>
      </c>
      <c r="E68" s="39" t="s">
        <v>5</v>
      </c>
    </row>
    <row r="69" spans="1:5" ht="12.75">
      <c r="A69" s="35" t="s">
        <v>57</v>
      </c>
      <c r="E69" s="40" t="s">
        <v>5</v>
      </c>
    </row>
    <row r="70" spans="1:5" ht="51">
      <c r="A70" t="s">
        <v>58</v>
      </c>
      <c r="E70" s="39" t="s">
        <v>6228</v>
      </c>
    </row>
    <row r="71" spans="1:16" ht="12.75">
      <c r="A71" t="s">
        <v>50</v>
      </c>
      <c s="34" t="s">
        <v>116</v>
      </c>
      <c s="34" t="s">
        <v>6559</v>
      </c>
      <c s="35" t="s">
        <v>5</v>
      </c>
      <c s="6" t="s">
        <v>6560</v>
      </c>
      <c s="36" t="s">
        <v>110</v>
      </c>
      <c s="37">
        <v>1</v>
      </c>
      <c s="36">
        <v>0</v>
      </c>
      <c s="36">
        <f>ROUND(G71*H71,6)</f>
      </c>
      <c r="L71" s="38">
        <v>0</v>
      </c>
      <c s="32">
        <f>ROUND(ROUND(L71,2)*ROUND(G71,3),2)</f>
      </c>
      <c s="36" t="s">
        <v>55</v>
      </c>
      <c>
        <f>(M71*21)/100</f>
      </c>
      <c t="s">
        <v>28</v>
      </c>
    </row>
    <row r="72" spans="1:5" ht="12.75">
      <c r="A72" s="35" t="s">
        <v>56</v>
      </c>
      <c r="E72" s="39" t="s">
        <v>5</v>
      </c>
    </row>
    <row r="73" spans="1:5" ht="12.75">
      <c r="A73" s="35" t="s">
        <v>57</v>
      </c>
      <c r="E73" s="40" t="s">
        <v>5</v>
      </c>
    </row>
    <row r="74" spans="1:5" ht="51">
      <c r="A74" t="s">
        <v>58</v>
      </c>
      <c r="E74" s="39" t="s">
        <v>6228</v>
      </c>
    </row>
    <row r="75" spans="1:16" ht="25.5">
      <c r="A75" t="s">
        <v>50</v>
      </c>
      <c s="34" t="s">
        <v>119</v>
      </c>
      <c s="34" t="s">
        <v>6561</v>
      </c>
      <c s="35" t="s">
        <v>5</v>
      </c>
      <c s="6" t="s">
        <v>6317</v>
      </c>
      <c s="36" t="s">
        <v>3801</v>
      </c>
      <c s="37">
        <v>1</v>
      </c>
      <c s="36">
        <v>0</v>
      </c>
      <c s="36">
        <f>ROUND(G75*H75,6)</f>
      </c>
      <c r="L75" s="38">
        <v>0</v>
      </c>
      <c s="32">
        <f>ROUND(ROUND(L75,2)*ROUND(G75,3),2)</f>
      </c>
      <c s="36" t="s">
        <v>55</v>
      </c>
      <c>
        <f>(M75*21)/100</f>
      </c>
      <c t="s">
        <v>28</v>
      </c>
    </row>
    <row r="76" spans="1:5" ht="12.75">
      <c r="A76" s="35" t="s">
        <v>56</v>
      </c>
      <c r="E76" s="39" t="s">
        <v>5</v>
      </c>
    </row>
    <row r="77" spans="1:5" ht="12.75">
      <c r="A77" s="35" t="s">
        <v>57</v>
      </c>
      <c r="E77" s="40" t="s">
        <v>5</v>
      </c>
    </row>
    <row r="78" spans="1:5" ht="51">
      <c r="A78" t="s">
        <v>58</v>
      </c>
      <c r="E78" s="39" t="s">
        <v>6228</v>
      </c>
    </row>
    <row r="79" spans="1:16" ht="12.75">
      <c r="A79" t="s">
        <v>50</v>
      </c>
      <c s="34" t="s">
        <v>122</v>
      </c>
      <c s="34" t="s">
        <v>6562</v>
      </c>
      <c s="35" t="s">
        <v>5</v>
      </c>
      <c s="6" t="s">
        <v>6319</v>
      </c>
      <c s="36" t="s">
        <v>6320</v>
      </c>
      <c s="37">
        <v>1</v>
      </c>
      <c s="36">
        <v>0</v>
      </c>
      <c s="36">
        <f>ROUND(G79*H79,6)</f>
      </c>
      <c r="L79" s="38">
        <v>0</v>
      </c>
      <c s="32">
        <f>ROUND(ROUND(L79,2)*ROUND(G79,3),2)</f>
      </c>
      <c s="36" t="s">
        <v>55</v>
      </c>
      <c>
        <f>(M79*21)/100</f>
      </c>
      <c t="s">
        <v>28</v>
      </c>
    </row>
    <row r="80" spans="1:5" ht="12.75">
      <c r="A80" s="35" t="s">
        <v>56</v>
      </c>
      <c r="E80" s="39" t="s">
        <v>5</v>
      </c>
    </row>
    <row r="81" spans="1:5" ht="12.75">
      <c r="A81" s="35" t="s">
        <v>57</v>
      </c>
      <c r="E81" s="40" t="s">
        <v>5</v>
      </c>
    </row>
    <row r="82" spans="1:5" ht="51">
      <c r="A82" t="s">
        <v>58</v>
      </c>
      <c r="E82" s="39" t="s">
        <v>6228</v>
      </c>
    </row>
    <row r="83" spans="1:16" ht="12.75">
      <c r="A83" t="s">
        <v>50</v>
      </c>
      <c s="34" t="s">
        <v>126</v>
      </c>
      <c s="34" t="s">
        <v>6563</v>
      </c>
      <c s="35" t="s">
        <v>5</v>
      </c>
      <c s="6" t="s">
        <v>6324</v>
      </c>
      <c s="36" t="s">
        <v>3801</v>
      </c>
      <c s="37">
        <v>1</v>
      </c>
      <c s="36">
        <v>0</v>
      </c>
      <c s="36">
        <f>ROUND(G83*H83,6)</f>
      </c>
      <c r="L83" s="38">
        <v>0</v>
      </c>
      <c s="32">
        <f>ROUND(ROUND(L83,2)*ROUND(G83,3),2)</f>
      </c>
      <c s="36" t="s">
        <v>55</v>
      </c>
      <c>
        <f>(M83*21)/100</f>
      </c>
      <c t="s">
        <v>28</v>
      </c>
    </row>
    <row r="84" spans="1:5" ht="12.75">
      <c r="A84" s="35" t="s">
        <v>56</v>
      </c>
      <c r="E84" s="39" t="s">
        <v>5</v>
      </c>
    </row>
    <row r="85" spans="1:5" ht="12.75">
      <c r="A85" s="35" t="s">
        <v>57</v>
      </c>
      <c r="E85" s="40" t="s">
        <v>5</v>
      </c>
    </row>
    <row r="86" spans="1:5" ht="51">
      <c r="A86" t="s">
        <v>58</v>
      </c>
      <c r="E86" s="39" t="s">
        <v>6228</v>
      </c>
    </row>
    <row r="87" spans="1:16" ht="12.75">
      <c r="A87" t="s">
        <v>50</v>
      </c>
      <c s="34" t="s">
        <v>129</v>
      </c>
      <c s="34" t="s">
        <v>6564</v>
      </c>
      <c s="35" t="s">
        <v>5</v>
      </c>
      <c s="6" t="s">
        <v>6328</v>
      </c>
      <c s="36" t="s">
        <v>3801</v>
      </c>
      <c s="37">
        <v>1</v>
      </c>
      <c s="36">
        <v>0</v>
      </c>
      <c s="36">
        <f>ROUND(G87*H87,6)</f>
      </c>
      <c r="L87" s="38">
        <v>0</v>
      </c>
      <c s="32">
        <f>ROUND(ROUND(L87,2)*ROUND(G87,3),2)</f>
      </c>
      <c s="36" t="s">
        <v>55</v>
      </c>
      <c>
        <f>(M87*21)/100</f>
      </c>
      <c t="s">
        <v>28</v>
      </c>
    </row>
    <row r="88" spans="1:5" ht="12.75">
      <c r="A88" s="35" t="s">
        <v>56</v>
      </c>
      <c r="E88" s="39" t="s">
        <v>5</v>
      </c>
    </row>
    <row r="89" spans="1:5" ht="12.75">
      <c r="A89" s="35" t="s">
        <v>57</v>
      </c>
      <c r="E89" s="40" t="s">
        <v>5</v>
      </c>
    </row>
    <row r="90" spans="1:5" ht="51">
      <c r="A90" t="s">
        <v>58</v>
      </c>
      <c r="E90" s="39" t="s">
        <v>6228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6404</v>
      </c>
      <c s="41">
        <f>Rekapitulace!C95</f>
      </c>
      <c s="20" t="s">
        <v>0</v>
      </c>
      <c t="s">
        <v>23</v>
      </c>
      <c t="s">
        <v>28</v>
      </c>
    </row>
    <row r="4" spans="1:16" ht="32" customHeight="1">
      <c r="A4" s="24" t="s">
        <v>20</v>
      </c>
      <c s="25" t="s">
        <v>29</v>
      </c>
      <c s="27" t="s">
        <v>6404</v>
      </c>
      <c r="E4" s="26" t="s">
        <v>6405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COUNTIFS(L8:L175,"=0",A8:A175,"P")+COUNTIFS(L8:L175,"",A8:A175,"P")+SUM(Q8:Q175)</f>
      </c>
    </row>
    <row r="8" spans="1:13" ht="12.75">
      <c r="A8" t="s">
        <v>45</v>
      </c>
      <c r="C8" s="28" t="s">
        <v>6566</v>
      </c>
      <c r="E8" s="30" t="s">
        <v>6102</v>
      </c>
      <c r="J8" s="29">
        <f>0+J9+J38+J115+J140+J149+J174</f>
      </c>
      <c s="29">
        <f>0+K9+K38+K115+K140+K149+K174</f>
      </c>
      <c s="29">
        <f>0+L9+L38+L115+L140+L149+L174</f>
      </c>
      <c s="29">
        <f>0+M9+M38+M115+M140+M149+M174</f>
      </c>
    </row>
    <row r="9" spans="1:13" ht="12.75">
      <c r="A9" t="s">
        <v>47</v>
      </c>
      <c r="C9" s="31" t="s">
        <v>314</v>
      </c>
      <c r="E9" s="33" t="s">
        <v>6104</v>
      </c>
      <c r="J9" s="32">
        <f>0</f>
      </c>
      <c s="32">
        <f>0</f>
      </c>
      <c s="32">
        <f>0+L10+L14+L18+L22+L26+L30+L34</f>
      </c>
      <c s="32">
        <f>0+M10+M14+M18+M22+M26+M30+M34</f>
      </c>
    </row>
    <row r="10" spans="1:16" ht="25.5">
      <c r="A10" t="s">
        <v>50</v>
      </c>
      <c s="34" t="s">
        <v>51</v>
      </c>
      <c s="34" t="s">
        <v>6105</v>
      </c>
      <c s="35" t="s">
        <v>5</v>
      </c>
      <c s="6" t="s">
        <v>6106</v>
      </c>
      <c s="36" t="s">
        <v>3801</v>
      </c>
      <c s="37">
        <v>11</v>
      </c>
      <c s="36">
        <v>0</v>
      </c>
      <c s="36">
        <f>ROUND(G10*H10,6)</f>
      </c>
      <c r="L10" s="38">
        <v>0</v>
      </c>
      <c s="32">
        <f>ROUND(ROUND(L10,2)*ROUND(G10,3),2)</f>
      </c>
      <c s="36" t="s">
        <v>6107</v>
      </c>
      <c>
        <f>(M10*21)/100</f>
      </c>
      <c t="s">
        <v>28</v>
      </c>
    </row>
    <row r="11" spans="1:5" ht="25.5">
      <c r="A11" s="35" t="s">
        <v>56</v>
      </c>
      <c r="E11" s="39" t="s">
        <v>6108</v>
      </c>
    </row>
    <row r="12" spans="1:5" ht="12.75">
      <c r="A12" s="35" t="s">
        <v>57</v>
      </c>
      <c r="E12" s="40" t="s">
        <v>5</v>
      </c>
    </row>
    <row r="13" spans="1:5" ht="12.75">
      <c r="A13" t="s">
        <v>58</v>
      </c>
      <c r="E13" s="39" t="s">
        <v>5</v>
      </c>
    </row>
    <row r="14" spans="1:16" ht="12.75">
      <c r="A14" t="s">
        <v>50</v>
      </c>
      <c s="34" t="s">
        <v>28</v>
      </c>
      <c s="34" t="s">
        <v>6567</v>
      </c>
      <c s="35" t="s">
        <v>5</v>
      </c>
      <c s="6" t="s">
        <v>6568</v>
      </c>
      <c s="36" t="s">
        <v>3801</v>
      </c>
      <c s="37">
        <v>3</v>
      </c>
      <c s="36">
        <v>0</v>
      </c>
      <c s="36">
        <f>ROUND(G14*H14,6)</f>
      </c>
      <c r="L14" s="38">
        <v>0</v>
      </c>
      <c s="32">
        <f>ROUND(ROUND(L14,2)*ROUND(G14,3),2)</f>
      </c>
      <c s="36" t="s">
        <v>6107</v>
      </c>
      <c>
        <f>(M14*21)/100</f>
      </c>
      <c t="s">
        <v>28</v>
      </c>
    </row>
    <row r="15" spans="1:5" ht="25.5">
      <c r="A15" s="35" t="s">
        <v>56</v>
      </c>
      <c r="E15" s="39" t="s">
        <v>6108</v>
      </c>
    </row>
    <row r="16" spans="1:5" ht="12.75">
      <c r="A16" s="35" t="s">
        <v>57</v>
      </c>
      <c r="E16" s="40" t="s">
        <v>5</v>
      </c>
    </row>
    <row r="17" spans="1:5" ht="12.75">
      <c r="A17" t="s">
        <v>58</v>
      </c>
      <c r="E17" s="39" t="s">
        <v>5</v>
      </c>
    </row>
    <row r="18" spans="1:16" ht="25.5">
      <c r="A18" t="s">
        <v>50</v>
      </c>
      <c s="34" t="s">
        <v>26</v>
      </c>
      <c s="34" t="s">
        <v>6113</v>
      </c>
      <c s="35" t="s">
        <v>5</v>
      </c>
      <c s="6" t="s">
        <v>6114</v>
      </c>
      <c s="36" t="s">
        <v>79</v>
      </c>
      <c s="37">
        <v>20</v>
      </c>
      <c s="36">
        <v>0</v>
      </c>
      <c s="36">
        <f>ROUND(G18*H18,6)</f>
      </c>
      <c r="L18" s="38">
        <v>0</v>
      </c>
      <c s="32">
        <f>ROUND(ROUND(L18,2)*ROUND(G18,3),2)</f>
      </c>
      <c s="36" t="s">
        <v>6107</v>
      </c>
      <c>
        <f>(M18*21)/100</f>
      </c>
      <c t="s">
        <v>28</v>
      </c>
    </row>
    <row r="19" spans="1:5" ht="25.5">
      <c r="A19" s="35" t="s">
        <v>56</v>
      </c>
      <c r="E19" s="39" t="s">
        <v>6108</v>
      </c>
    </row>
    <row r="20" spans="1:5" ht="12.75">
      <c r="A20" s="35" t="s">
        <v>57</v>
      </c>
      <c r="E20" s="40" t="s">
        <v>5</v>
      </c>
    </row>
    <row r="21" spans="1:5" ht="12.75">
      <c r="A21" t="s">
        <v>58</v>
      </c>
      <c r="E21" s="39" t="s">
        <v>5</v>
      </c>
    </row>
    <row r="22" spans="1:16" ht="25.5">
      <c r="A22" t="s">
        <v>50</v>
      </c>
      <c s="34" t="s">
        <v>65</v>
      </c>
      <c s="34" t="s">
        <v>6115</v>
      </c>
      <c s="35" t="s">
        <v>5</v>
      </c>
      <c s="6" t="s">
        <v>6116</v>
      </c>
      <c s="36" t="s">
        <v>79</v>
      </c>
      <c s="37">
        <v>25</v>
      </c>
      <c s="36">
        <v>0</v>
      </c>
      <c s="36">
        <f>ROUND(G22*H22,6)</f>
      </c>
      <c r="L22" s="38">
        <v>0</v>
      </c>
      <c s="32">
        <f>ROUND(ROUND(L22,2)*ROUND(G22,3),2)</f>
      </c>
      <c s="36" t="s">
        <v>6107</v>
      </c>
      <c>
        <f>(M22*21)/100</f>
      </c>
      <c t="s">
        <v>28</v>
      </c>
    </row>
    <row r="23" spans="1:5" ht="25.5">
      <c r="A23" s="35" t="s">
        <v>56</v>
      </c>
      <c r="E23" s="39" t="s">
        <v>6108</v>
      </c>
    </row>
    <row r="24" spans="1:5" ht="12.75">
      <c r="A24" s="35" t="s">
        <v>57</v>
      </c>
      <c r="E24" s="40" t="s">
        <v>5</v>
      </c>
    </row>
    <row r="25" spans="1:5" ht="12.75">
      <c r="A25" t="s">
        <v>58</v>
      </c>
      <c r="E25" s="39" t="s">
        <v>5</v>
      </c>
    </row>
    <row r="26" spans="1:16" ht="12.75">
      <c r="A26" t="s">
        <v>50</v>
      </c>
      <c s="34" t="s">
        <v>72</v>
      </c>
      <c s="34" t="s">
        <v>2603</v>
      </c>
      <c s="35" t="s">
        <v>5</v>
      </c>
      <c s="6" t="s">
        <v>2604</v>
      </c>
      <c s="36" t="s">
        <v>3801</v>
      </c>
      <c s="37">
        <v>25</v>
      </c>
      <c s="36">
        <v>0</v>
      </c>
      <c s="36">
        <f>ROUND(G26*H26,6)</f>
      </c>
      <c r="L26" s="38">
        <v>0</v>
      </c>
      <c s="32">
        <f>ROUND(ROUND(L26,2)*ROUND(G26,3),2)</f>
      </c>
      <c s="36" t="s">
        <v>6107</v>
      </c>
      <c>
        <f>(M26*21)/100</f>
      </c>
      <c t="s">
        <v>28</v>
      </c>
    </row>
    <row r="27" spans="1:5" ht="25.5">
      <c r="A27" s="35" t="s">
        <v>56</v>
      </c>
      <c r="E27" s="39" t="s">
        <v>6108</v>
      </c>
    </row>
    <row r="28" spans="1:5" ht="12.75">
      <c r="A28" s="35" t="s">
        <v>57</v>
      </c>
      <c r="E28" s="40" t="s">
        <v>5</v>
      </c>
    </row>
    <row r="29" spans="1:5" ht="12.75">
      <c r="A29" t="s">
        <v>58</v>
      </c>
      <c r="E29" s="39" t="s">
        <v>5</v>
      </c>
    </row>
    <row r="30" spans="1:16" ht="25.5">
      <c r="A30" t="s">
        <v>50</v>
      </c>
      <c s="34" t="s">
        <v>27</v>
      </c>
      <c s="34" t="s">
        <v>6117</v>
      </c>
      <c s="35" t="s">
        <v>5</v>
      </c>
      <c s="6" t="s">
        <v>828</v>
      </c>
      <c s="36" t="s">
        <v>3801</v>
      </c>
      <c s="37">
        <v>1</v>
      </c>
      <c s="36">
        <v>0</v>
      </c>
      <c s="36">
        <f>ROUND(G30*H30,6)</f>
      </c>
      <c r="L30" s="38">
        <v>0</v>
      </c>
      <c s="32">
        <f>ROUND(ROUND(L30,2)*ROUND(G30,3),2)</f>
      </c>
      <c s="36" t="s">
        <v>6107</v>
      </c>
      <c>
        <f>(M30*21)/100</f>
      </c>
      <c t="s">
        <v>28</v>
      </c>
    </row>
    <row r="31" spans="1:5" ht="25.5">
      <c r="A31" s="35" t="s">
        <v>56</v>
      </c>
      <c r="E31" s="39" t="s">
        <v>6108</v>
      </c>
    </row>
    <row r="32" spans="1:5" ht="12.75">
      <c r="A32" s="35" t="s">
        <v>57</v>
      </c>
      <c r="E32" s="40" t="s">
        <v>5</v>
      </c>
    </row>
    <row r="33" spans="1:5" ht="12.75">
      <c r="A33" t="s">
        <v>58</v>
      </c>
      <c r="E33" s="39" t="s">
        <v>5</v>
      </c>
    </row>
    <row r="34" spans="1:16" ht="25.5">
      <c r="A34" t="s">
        <v>50</v>
      </c>
      <c s="34" t="s">
        <v>70</v>
      </c>
      <c s="34" t="s">
        <v>6118</v>
      </c>
      <c s="35" t="s">
        <v>5</v>
      </c>
      <c s="6" t="s">
        <v>6119</v>
      </c>
      <c s="36" t="s">
        <v>2357</v>
      </c>
      <c s="37">
        <v>15</v>
      </c>
      <c s="36">
        <v>0</v>
      </c>
      <c s="36">
        <f>ROUND(G34*H34,6)</f>
      </c>
      <c r="L34" s="38">
        <v>0</v>
      </c>
      <c s="32">
        <f>ROUND(ROUND(L34,2)*ROUND(G34,3),2)</f>
      </c>
      <c s="36" t="s">
        <v>6107</v>
      </c>
      <c>
        <f>(M34*21)/100</f>
      </c>
      <c t="s">
        <v>28</v>
      </c>
    </row>
    <row r="35" spans="1:5" ht="25.5">
      <c r="A35" s="35" t="s">
        <v>56</v>
      </c>
      <c r="E35" s="39" t="s">
        <v>6108</v>
      </c>
    </row>
    <row r="36" spans="1:5" ht="12.75">
      <c r="A36" s="35" t="s">
        <v>57</v>
      </c>
      <c r="E36" s="40" t="s">
        <v>5</v>
      </c>
    </row>
    <row r="37" spans="1:5" ht="12.75">
      <c r="A37" t="s">
        <v>58</v>
      </c>
      <c r="E37" s="39" t="s">
        <v>5</v>
      </c>
    </row>
    <row r="38" spans="1:13" ht="12.75">
      <c r="A38" t="s">
        <v>47</v>
      </c>
      <c r="C38" s="31" t="s">
        <v>2104</v>
      </c>
      <c r="E38" s="33" t="s">
        <v>2105</v>
      </c>
      <c r="J38" s="32">
        <f>0</f>
      </c>
      <c s="32">
        <f>0</f>
      </c>
      <c s="32">
        <f>0+L39+L43+L47+L51+L55+L59+L63+L67+L71+L75+L79+L83+L87+L91+L95+L99+L103+L107+L111</f>
      </c>
      <c s="32">
        <f>0+M39+M43+M47+M51+M55+M59+M63+M67+M71+M75+M79+M83+M87+M91+M95+M99+M103+M107+M111</f>
      </c>
    </row>
    <row r="39" spans="1:16" ht="25.5">
      <c r="A39" t="s">
        <v>50</v>
      </c>
      <c s="34" t="s">
        <v>83</v>
      </c>
      <c s="34" t="s">
        <v>6569</v>
      </c>
      <c s="35" t="s">
        <v>5</v>
      </c>
      <c s="6" t="s">
        <v>6123</v>
      </c>
      <c s="36" t="s">
        <v>3801</v>
      </c>
      <c s="37">
        <v>10</v>
      </c>
      <c s="36">
        <v>0</v>
      </c>
      <c s="36">
        <f>ROUND(G39*H39,6)</f>
      </c>
      <c r="L39" s="38">
        <v>0</v>
      </c>
      <c s="32">
        <f>ROUND(ROUND(L39,2)*ROUND(G39,3),2)</f>
      </c>
      <c s="36" t="s">
        <v>6107</v>
      </c>
      <c>
        <f>(M39*21)/100</f>
      </c>
      <c t="s">
        <v>28</v>
      </c>
    </row>
    <row r="40" spans="1:5" ht="25.5">
      <c r="A40" s="35" t="s">
        <v>56</v>
      </c>
      <c r="E40" s="39" t="s">
        <v>6108</v>
      </c>
    </row>
    <row r="41" spans="1:5" ht="12.75">
      <c r="A41" s="35" t="s">
        <v>57</v>
      </c>
      <c r="E41" s="40" t="s">
        <v>5</v>
      </c>
    </row>
    <row r="42" spans="1:5" ht="12.75">
      <c r="A42" t="s">
        <v>58</v>
      </c>
      <c r="E42" s="39" t="s">
        <v>5</v>
      </c>
    </row>
    <row r="43" spans="1:16" ht="12.75">
      <c r="A43" t="s">
        <v>50</v>
      </c>
      <c s="34" t="s">
        <v>87</v>
      </c>
      <c s="34" t="s">
        <v>6124</v>
      </c>
      <c s="35" t="s">
        <v>5</v>
      </c>
      <c s="6" t="s">
        <v>6125</v>
      </c>
      <c s="36" t="s">
        <v>3801</v>
      </c>
      <c s="37">
        <v>1</v>
      </c>
      <c s="36">
        <v>0</v>
      </c>
      <c s="36">
        <f>ROUND(G43*H43,6)</f>
      </c>
      <c r="L43" s="38">
        <v>0</v>
      </c>
      <c s="32">
        <f>ROUND(ROUND(L43,2)*ROUND(G43,3),2)</f>
      </c>
      <c s="36" t="s">
        <v>6107</v>
      </c>
      <c>
        <f>(M43*21)/100</f>
      </c>
      <c t="s">
        <v>28</v>
      </c>
    </row>
    <row r="44" spans="1:5" ht="25.5">
      <c r="A44" s="35" t="s">
        <v>56</v>
      </c>
      <c r="E44" s="39" t="s">
        <v>6108</v>
      </c>
    </row>
    <row r="45" spans="1:5" ht="12.75">
      <c r="A45" s="35" t="s">
        <v>57</v>
      </c>
      <c r="E45" s="40" t="s">
        <v>5</v>
      </c>
    </row>
    <row r="46" spans="1:5" ht="12.75">
      <c r="A46" t="s">
        <v>58</v>
      </c>
      <c r="E46" s="39" t="s">
        <v>5</v>
      </c>
    </row>
    <row r="47" spans="1:16" ht="12.75">
      <c r="A47" t="s">
        <v>50</v>
      </c>
      <c s="34" t="s">
        <v>91</v>
      </c>
      <c s="34" t="s">
        <v>6128</v>
      </c>
      <c s="35" t="s">
        <v>5</v>
      </c>
      <c s="6" t="s">
        <v>6129</v>
      </c>
      <c s="36" t="s">
        <v>3801</v>
      </c>
      <c s="37">
        <v>2</v>
      </c>
      <c s="36">
        <v>0</v>
      </c>
      <c s="36">
        <f>ROUND(G47*H47,6)</f>
      </c>
      <c r="L47" s="38">
        <v>0</v>
      </c>
      <c s="32">
        <f>ROUND(ROUND(L47,2)*ROUND(G47,3),2)</f>
      </c>
      <c s="36" t="s">
        <v>6107</v>
      </c>
      <c>
        <f>(M47*21)/100</f>
      </c>
      <c t="s">
        <v>28</v>
      </c>
    </row>
    <row r="48" spans="1:5" ht="25.5">
      <c r="A48" s="35" t="s">
        <v>56</v>
      </c>
      <c r="E48" s="39" t="s">
        <v>6108</v>
      </c>
    </row>
    <row r="49" spans="1:5" ht="12.75">
      <c r="A49" s="35" t="s">
        <v>57</v>
      </c>
      <c r="E49" s="40" t="s">
        <v>5</v>
      </c>
    </row>
    <row r="50" spans="1:5" ht="12.75">
      <c r="A50" t="s">
        <v>58</v>
      </c>
      <c r="E50" s="39" t="s">
        <v>5</v>
      </c>
    </row>
    <row r="51" spans="1:16" ht="25.5">
      <c r="A51" t="s">
        <v>50</v>
      </c>
      <c s="34" t="s">
        <v>95</v>
      </c>
      <c s="34" t="s">
        <v>6135</v>
      </c>
      <c s="35" t="s">
        <v>5</v>
      </c>
      <c s="6" t="s">
        <v>6136</v>
      </c>
      <c s="36" t="s">
        <v>3801</v>
      </c>
      <c s="37">
        <v>6</v>
      </c>
      <c s="36">
        <v>0</v>
      </c>
      <c s="36">
        <f>ROUND(G51*H51,6)</f>
      </c>
      <c r="L51" s="38">
        <v>0</v>
      </c>
      <c s="32">
        <f>ROUND(ROUND(L51,2)*ROUND(G51,3),2)</f>
      </c>
      <c s="36" t="s">
        <v>6107</v>
      </c>
      <c>
        <f>(M51*21)/100</f>
      </c>
      <c t="s">
        <v>28</v>
      </c>
    </row>
    <row r="52" spans="1:5" ht="25.5">
      <c r="A52" s="35" t="s">
        <v>56</v>
      </c>
      <c r="E52" s="39" t="s">
        <v>6108</v>
      </c>
    </row>
    <row r="53" spans="1:5" ht="12.75">
      <c r="A53" s="35" t="s">
        <v>57</v>
      </c>
      <c r="E53" s="40" t="s">
        <v>5</v>
      </c>
    </row>
    <row r="54" spans="1:5" ht="12.75">
      <c r="A54" t="s">
        <v>58</v>
      </c>
      <c r="E54" s="39" t="s">
        <v>5</v>
      </c>
    </row>
    <row r="55" spans="1:16" ht="12.75">
      <c r="A55" t="s">
        <v>50</v>
      </c>
      <c s="34" t="s">
        <v>99</v>
      </c>
      <c s="34" t="s">
        <v>6139</v>
      </c>
      <c s="35" t="s">
        <v>5</v>
      </c>
      <c s="6" t="s">
        <v>6140</v>
      </c>
      <c s="36" t="s">
        <v>3801</v>
      </c>
      <c s="37">
        <v>3</v>
      </c>
      <c s="36">
        <v>0</v>
      </c>
      <c s="36">
        <f>ROUND(G55*H55,6)</f>
      </c>
      <c r="L55" s="38">
        <v>0</v>
      </c>
      <c s="32">
        <f>ROUND(ROUND(L55,2)*ROUND(G55,3),2)</f>
      </c>
      <c s="36" t="s">
        <v>6107</v>
      </c>
      <c>
        <f>(M55*21)/100</f>
      </c>
      <c t="s">
        <v>28</v>
      </c>
    </row>
    <row r="56" spans="1:5" ht="38.25">
      <c r="A56" s="35" t="s">
        <v>56</v>
      </c>
      <c r="E56" s="39" t="s">
        <v>6141</v>
      </c>
    </row>
    <row r="57" spans="1:5" ht="12.75">
      <c r="A57" s="35" t="s">
        <v>57</v>
      </c>
      <c r="E57" s="40" t="s">
        <v>5</v>
      </c>
    </row>
    <row r="58" spans="1:5" ht="12.75">
      <c r="A58" t="s">
        <v>58</v>
      </c>
      <c r="E58" s="39" t="s">
        <v>5</v>
      </c>
    </row>
    <row r="59" spans="1:16" ht="12.75">
      <c r="A59" t="s">
        <v>50</v>
      </c>
      <c s="34" t="s">
        <v>103</v>
      </c>
      <c s="34" t="s">
        <v>6570</v>
      </c>
      <c s="35" t="s">
        <v>5</v>
      </c>
      <c s="6" t="s">
        <v>6143</v>
      </c>
      <c s="36" t="s">
        <v>3801</v>
      </c>
      <c s="37">
        <v>1</v>
      </c>
      <c s="36">
        <v>0</v>
      </c>
      <c s="36">
        <f>ROUND(G59*H59,6)</f>
      </c>
      <c r="L59" s="38">
        <v>0</v>
      </c>
      <c s="32">
        <f>ROUND(ROUND(L59,2)*ROUND(G59,3),2)</f>
      </c>
      <c s="36" t="s">
        <v>6107</v>
      </c>
      <c>
        <f>(M59*21)/100</f>
      </c>
      <c t="s">
        <v>28</v>
      </c>
    </row>
    <row r="60" spans="1:5" ht="38.25">
      <c r="A60" s="35" t="s">
        <v>56</v>
      </c>
      <c r="E60" s="39" t="s">
        <v>6152</v>
      </c>
    </row>
    <row r="61" spans="1:5" ht="12.75">
      <c r="A61" s="35" t="s">
        <v>57</v>
      </c>
      <c r="E61" s="40" t="s">
        <v>5</v>
      </c>
    </row>
    <row r="62" spans="1:5" ht="12.75">
      <c r="A62" t="s">
        <v>58</v>
      </c>
      <c r="E62" s="39" t="s">
        <v>5</v>
      </c>
    </row>
    <row r="63" spans="1:16" ht="12.75">
      <c r="A63" t="s">
        <v>50</v>
      </c>
      <c s="34" t="s">
        <v>107</v>
      </c>
      <c s="34" t="s">
        <v>6156</v>
      </c>
      <c s="35" t="s">
        <v>5</v>
      </c>
      <c s="6" t="s">
        <v>6157</v>
      </c>
      <c s="36" t="s">
        <v>3801</v>
      </c>
      <c s="37">
        <v>2</v>
      </c>
      <c s="36">
        <v>0</v>
      </c>
      <c s="36">
        <f>ROUND(G63*H63,6)</f>
      </c>
      <c r="L63" s="38">
        <v>0</v>
      </c>
      <c s="32">
        <f>ROUND(ROUND(L63,2)*ROUND(G63,3),2)</f>
      </c>
      <c s="36" t="s">
        <v>6107</v>
      </c>
      <c>
        <f>(M63*21)/100</f>
      </c>
      <c t="s">
        <v>28</v>
      </c>
    </row>
    <row r="64" spans="1:5" ht="38.25">
      <c r="A64" s="35" t="s">
        <v>56</v>
      </c>
      <c r="E64" s="39" t="s">
        <v>6158</v>
      </c>
    </row>
    <row r="65" spans="1:5" ht="12.75">
      <c r="A65" s="35" t="s">
        <v>57</v>
      </c>
      <c r="E65" s="40" t="s">
        <v>5</v>
      </c>
    </row>
    <row r="66" spans="1:5" ht="12.75">
      <c r="A66" t="s">
        <v>58</v>
      </c>
      <c r="E66" s="39" t="s">
        <v>5</v>
      </c>
    </row>
    <row r="67" spans="1:16" ht="12.75">
      <c r="A67" t="s">
        <v>50</v>
      </c>
      <c s="34" t="s">
        <v>112</v>
      </c>
      <c s="34" t="s">
        <v>6159</v>
      </c>
      <c s="35" t="s">
        <v>5</v>
      </c>
      <c s="6" t="s">
        <v>6160</v>
      </c>
      <c s="36" t="s">
        <v>3801</v>
      </c>
      <c s="37">
        <v>6</v>
      </c>
      <c s="36">
        <v>0</v>
      </c>
      <c s="36">
        <f>ROUND(G67*H67,6)</f>
      </c>
      <c r="L67" s="38">
        <v>0</v>
      </c>
      <c s="32">
        <f>ROUND(ROUND(L67,2)*ROUND(G67,3),2)</f>
      </c>
      <c s="36" t="s">
        <v>6107</v>
      </c>
      <c>
        <f>(M67*21)/100</f>
      </c>
      <c t="s">
        <v>28</v>
      </c>
    </row>
    <row r="68" spans="1:5" ht="25.5">
      <c r="A68" s="35" t="s">
        <v>56</v>
      </c>
      <c r="E68" s="39" t="s">
        <v>6108</v>
      </c>
    </row>
    <row r="69" spans="1:5" ht="12.75">
      <c r="A69" s="35" t="s">
        <v>57</v>
      </c>
      <c r="E69" s="40" t="s">
        <v>5</v>
      </c>
    </row>
    <row r="70" spans="1:5" ht="12.75">
      <c r="A70" t="s">
        <v>58</v>
      </c>
      <c r="E70" s="39" t="s">
        <v>5</v>
      </c>
    </row>
    <row r="71" spans="1:16" ht="12.75">
      <c r="A71" t="s">
        <v>50</v>
      </c>
      <c s="34" t="s">
        <v>116</v>
      </c>
      <c s="34" t="s">
        <v>6161</v>
      </c>
      <c s="35" t="s">
        <v>5</v>
      </c>
      <c s="6" t="s">
        <v>6162</v>
      </c>
      <c s="36" t="s">
        <v>3801</v>
      </c>
      <c s="37">
        <v>1</v>
      </c>
      <c s="36">
        <v>0</v>
      </c>
      <c s="36">
        <f>ROUND(G71*H71,6)</f>
      </c>
      <c r="L71" s="38">
        <v>0</v>
      </c>
      <c s="32">
        <f>ROUND(ROUND(L71,2)*ROUND(G71,3),2)</f>
      </c>
      <c s="36" t="s">
        <v>6107</v>
      </c>
      <c>
        <f>(M71*21)/100</f>
      </c>
      <c t="s">
        <v>28</v>
      </c>
    </row>
    <row r="72" spans="1:5" ht="25.5">
      <c r="A72" s="35" t="s">
        <v>56</v>
      </c>
      <c r="E72" s="39" t="s">
        <v>6108</v>
      </c>
    </row>
    <row r="73" spans="1:5" ht="12.75">
      <c r="A73" s="35" t="s">
        <v>57</v>
      </c>
      <c r="E73" s="40" t="s">
        <v>5</v>
      </c>
    </row>
    <row r="74" spans="1:5" ht="12.75">
      <c r="A74" t="s">
        <v>58</v>
      </c>
      <c r="E74" s="39" t="s">
        <v>5</v>
      </c>
    </row>
    <row r="75" spans="1:16" ht="12.75">
      <c r="A75" t="s">
        <v>50</v>
      </c>
      <c s="34" t="s">
        <v>119</v>
      </c>
      <c s="34" t="s">
        <v>6571</v>
      </c>
      <c s="35" t="s">
        <v>5</v>
      </c>
      <c s="6" t="s">
        <v>6572</v>
      </c>
      <c s="36" t="s">
        <v>79</v>
      </c>
      <c s="37">
        <v>35</v>
      </c>
      <c s="36">
        <v>0</v>
      </c>
      <c s="36">
        <f>ROUND(G75*H75,6)</f>
      </c>
      <c r="L75" s="38">
        <v>0</v>
      </c>
      <c s="32">
        <f>ROUND(ROUND(L75,2)*ROUND(G75,3),2)</f>
      </c>
      <c s="36" t="s">
        <v>6107</v>
      </c>
      <c>
        <f>(M75*21)/100</f>
      </c>
      <c t="s">
        <v>28</v>
      </c>
    </row>
    <row r="76" spans="1:5" ht="25.5">
      <c r="A76" s="35" t="s">
        <v>56</v>
      </c>
      <c r="E76" s="39" t="s">
        <v>6108</v>
      </c>
    </row>
    <row r="77" spans="1:5" ht="12.75">
      <c r="A77" s="35" t="s">
        <v>57</v>
      </c>
      <c r="E77" s="40" t="s">
        <v>5</v>
      </c>
    </row>
    <row r="78" spans="1:5" ht="12.75">
      <c r="A78" t="s">
        <v>58</v>
      </c>
      <c r="E78" s="39" t="s">
        <v>5</v>
      </c>
    </row>
    <row r="79" spans="1:16" ht="12.75">
      <c r="A79" t="s">
        <v>50</v>
      </c>
      <c s="34" t="s">
        <v>122</v>
      </c>
      <c s="34" t="s">
        <v>1537</v>
      </c>
      <c s="35" t="s">
        <v>5</v>
      </c>
      <c s="6" t="s">
        <v>1538</v>
      </c>
      <c s="36" t="s">
        <v>3801</v>
      </c>
      <c s="37">
        <v>1</v>
      </c>
      <c s="36">
        <v>0</v>
      </c>
      <c s="36">
        <f>ROUND(G79*H79,6)</f>
      </c>
      <c r="L79" s="38">
        <v>0</v>
      </c>
      <c s="32">
        <f>ROUND(ROUND(L79,2)*ROUND(G79,3),2)</f>
      </c>
      <c s="36" t="s">
        <v>6107</v>
      </c>
      <c>
        <f>(M79*21)/100</f>
      </c>
      <c t="s">
        <v>28</v>
      </c>
    </row>
    <row r="80" spans="1:5" ht="25.5">
      <c r="A80" s="35" t="s">
        <v>56</v>
      </c>
      <c r="E80" s="39" t="s">
        <v>6108</v>
      </c>
    </row>
    <row r="81" spans="1:5" ht="12.75">
      <c r="A81" s="35" t="s">
        <v>57</v>
      </c>
      <c r="E81" s="40" t="s">
        <v>5</v>
      </c>
    </row>
    <row r="82" spans="1:5" ht="12.75">
      <c r="A82" t="s">
        <v>58</v>
      </c>
      <c r="E82" s="39" t="s">
        <v>5</v>
      </c>
    </row>
    <row r="83" spans="1:16" ht="12.75">
      <c r="A83" t="s">
        <v>50</v>
      </c>
      <c s="34" t="s">
        <v>126</v>
      </c>
      <c s="34" t="s">
        <v>104</v>
      </c>
      <c s="35" t="s">
        <v>5</v>
      </c>
      <c s="6" t="s">
        <v>105</v>
      </c>
      <c s="36" t="s">
        <v>3801</v>
      </c>
      <c s="37">
        <v>5</v>
      </c>
      <c s="36">
        <v>0</v>
      </c>
      <c s="36">
        <f>ROUND(G83*H83,6)</f>
      </c>
      <c r="L83" s="38">
        <v>0</v>
      </c>
      <c s="32">
        <f>ROUND(ROUND(L83,2)*ROUND(G83,3),2)</f>
      </c>
      <c s="36" t="s">
        <v>6107</v>
      </c>
      <c>
        <f>(M83*21)/100</f>
      </c>
      <c t="s">
        <v>28</v>
      </c>
    </row>
    <row r="84" spans="1:5" ht="25.5">
      <c r="A84" s="35" t="s">
        <v>56</v>
      </c>
      <c r="E84" s="39" t="s">
        <v>6108</v>
      </c>
    </row>
    <row r="85" spans="1:5" ht="12.75">
      <c r="A85" s="35" t="s">
        <v>57</v>
      </c>
      <c r="E85" s="40" t="s">
        <v>5</v>
      </c>
    </row>
    <row r="86" spans="1:5" ht="12.75">
      <c r="A86" t="s">
        <v>58</v>
      </c>
      <c r="E86" s="39" t="s">
        <v>5</v>
      </c>
    </row>
    <row r="87" spans="1:16" ht="12.75">
      <c r="A87" t="s">
        <v>50</v>
      </c>
      <c s="34" t="s">
        <v>129</v>
      </c>
      <c s="34" t="s">
        <v>2110</v>
      </c>
      <c s="35" t="s">
        <v>5</v>
      </c>
      <c s="6" t="s">
        <v>2111</v>
      </c>
      <c s="36" t="s">
        <v>3801</v>
      </c>
      <c s="37">
        <v>2</v>
      </c>
      <c s="36">
        <v>0</v>
      </c>
      <c s="36">
        <f>ROUND(G87*H87,6)</f>
      </c>
      <c r="L87" s="38">
        <v>0</v>
      </c>
      <c s="32">
        <f>ROUND(ROUND(L87,2)*ROUND(G87,3),2)</f>
      </c>
      <c s="36" t="s">
        <v>6107</v>
      </c>
      <c>
        <f>(M87*21)/100</f>
      </c>
      <c t="s">
        <v>28</v>
      </c>
    </row>
    <row r="88" spans="1:5" ht="25.5">
      <c r="A88" s="35" t="s">
        <v>56</v>
      </c>
      <c r="E88" s="39" t="s">
        <v>6108</v>
      </c>
    </row>
    <row r="89" spans="1:5" ht="12.75">
      <c r="A89" s="35" t="s">
        <v>57</v>
      </c>
      <c r="E89" s="40" t="s">
        <v>5</v>
      </c>
    </row>
    <row r="90" spans="1:5" ht="12.75">
      <c r="A90" t="s">
        <v>58</v>
      </c>
      <c r="E90" s="39" t="s">
        <v>5</v>
      </c>
    </row>
    <row r="91" spans="1:16" ht="12.75">
      <c r="A91" t="s">
        <v>50</v>
      </c>
      <c s="34" t="s">
        <v>134</v>
      </c>
      <c s="34" t="s">
        <v>2380</v>
      </c>
      <c s="35" t="s">
        <v>5</v>
      </c>
      <c s="6" t="s">
        <v>2381</v>
      </c>
      <c s="36" t="s">
        <v>3801</v>
      </c>
      <c s="37">
        <v>7</v>
      </c>
      <c s="36">
        <v>0</v>
      </c>
      <c s="36">
        <f>ROUND(G91*H91,6)</f>
      </c>
      <c r="L91" s="38">
        <v>0</v>
      </c>
      <c s="32">
        <f>ROUND(ROUND(L91,2)*ROUND(G91,3),2)</f>
      </c>
      <c s="36" t="s">
        <v>6107</v>
      </c>
      <c>
        <f>(M91*21)/100</f>
      </c>
      <c t="s">
        <v>28</v>
      </c>
    </row>
    <row r="92" spans="1:5" ht="25.5">
      <c r="A92" s="35" t="s">
        <v>56</v>
      </c>
      <c r="E92" s="39" t="s">
        <v>6108</v>
      </c>
    </row>
    <row r="93" spans="1:5" ht="12.75">
      <c r="A93" s="35" t="s">
        <v>57</v>
      </c>
      <c r="E93" s="40" t="s">
        <v>5</v>
      </c>
    </row>
    <row r="94" spans="1:5" ht="12.75">
      <c r="A94" t="s">
        <v>58</v>
      </c>
      <c r="E94" s="39" t="s">
        <v>5</v>
      </c>
    </row>
    <row r="95" spans="1:16" ht="12.75">
      <c r="A95" t="s">
        <v>50</v>
      </c>
      <c s="34" t="s">
        <v>137</v>
      </c>
      <c s="34" t="s">
        <v>2531</v>
      </c>
      <c s="35" t="s">
        <v>5</v>
      </c>
      <c s="6" t="s">
        <v>1541</v>
      </c>
      <c s="36" t="s">
        <v>3801</v>
      </c>
      <c s="37">
        <v>3</v>
      </c>
      <c s="36">
        <v>0</v>
      </c>
      <c s="36">
        <f>ROUND(G95*H95,6)</f>
      </c>
      <c r="L95" s="38">
        <v>0</v>
      </c>
      <c s="32">
        <f>ROUND(ROUND(L95,2)*ROUND(G95,3),2)</f>
      </c>
      <c s="36" t="s">
        <v>6107</v>
      </c>
      <c>
        <f>(M95*21)/100</f>
      </c>
      <c t="s">
        <v>28</v>
      </c>
    </row>
    <row r="96" spans="1:5" ht="25.5">
      <c r="A96" s="35" t="s">
        <v>56</v>
      </c>
      <c r="E96" s="39" t="s">
        <v>6108</v>
      </c>
    </row>
    <row r="97" spans="1:5" ht="12.75">
      <c r="A97" s="35" t="s">
        <v>57</v>
      </c>
      <c r="E97" s="40" t="s">
        <v>5</v>
      </c>
    </row>
    <row r="98" spans="1:5" ht="12.75">
      <c r="A98" t="s">
        <v>58</v>
      </c>
      <c r="E98" s="39" t="s">
        <v>5</v>
      </c>
    </row>
    <row r="99" spans="1:16" ht="12.75">
      <c r="A99" t="s">
        <v>50</v>
      </c>
      <c s="34" t="s">
        <v>140</v>
      </c>
      <c s="34" t="s">
        <v>6163</v>
      </c>
      <c s="35" t="s">
        <v>5</v>
      </c>
      <c s="6" t="s">
        <v>6164</v>
      </c>
      <c s="36" t="s">
        <v>79</v>
      </c>
      <c s="37">
        <v>12</v>
      </c>
      <c s="36">
        <v>0</v>
      </c>
      <c s="36">
        <f>ROUND(G99*H99,6)</f>
      </c>
      <c r="L99" s="38">
        <v>0</v>
      </c>
      <c s="32">
        <f>ROUND(ROUND(L99,2)*ROUND(G99,3),2)</f>
      </c>
      <c s="36" t="s">
        <v>6107</v>
      </c>
      <c>
        <f>(M99*21)/100</f>
      </c>
      <c t="s">
        <v>28</v>
      </c>
    </row>
    <row r="100" spans="1:5" ht="25.5">
      <c r="A100" s="35" t="s">
        <v>56</v>
      </c>
      <c r="E100" s="39" t="s">
        <v>6108</v>
      </c>
    </row>
    <row r="101" spans="1:5" ht="12.75">
      <c r="A101" s="35" t="s">
        <v>57</v>
      </c>
      <c r="E101" s="40" t="s">
        <v>5</v>
      </c>
    </row>
    <row r="102" spans="1:5" ht="12.75">
      <c r="A102" t="s">
        <v>58</v>
      </c>
      <c r="E102" s="39" t="s">
        <v>5</v>
      </c>
    </row>
    <row r="103" spans="1:16" ht="25.5">
      <c r="A103" t="s">
        <v>50</v>
      </c>
      <c s="34" t="s">
        <v>143</v>
      </c>
      <c s="34" t="s">
        <v>6573</v>
      </c>
      <c s="35" t="s">
        <v>5</v>
      </c>
      <c s="6" t="s">
        <v>6574</v>
      </c>
      <c s="36" t="s">
        <v>79</v>
      </c>
      <c s="37">
        <v>7</v>
      </c>
      <c s="36">
        <v>0</v>
      </c>
      <c s="36">
        <f>ROUND(G103*H103,6)</f>
      </c>
      <c r="L103" s="38">
        <v>0</v>
      </c>
      <c s="32">
        <f>ROUND(ROUND(L103,2)*ROUND(G103,3),2)</f>
      </c>
      <c s="36" t="s">
        <v>6107</v>
      </c>
      <c>
        <f>(M103*21)/100</f>
      </c>
      <c t="s">
        <v>28</v>
      </c>
    </row>
    <row r="104" spans="1:5" ht="25.5">
      <c r="A104" s="35" t="s">
        <v>56</v>
      </c>
      <c r="E104" s="39" t="s">
        <v>6108</v>
      </c>
    </row>
    <row r="105" spans="1:5" ht="12.75">
      <c r="A105" s="35" t="s">
        <v>57</v>
      </c>
      <c r="E105" s="40" t="s">
        <v>5</v>
      </c>
    </row>
    <row r="106" spans="1:5" ht="12.75">
      <c r="A106" t="s">
        <v>58</v>
      </c>
      <c r="E106" s="39" t="s">
        <v>5</v>
      </c>
    </row>
    <row r="107" spans="1:16" ht="25.5">
      <c r="A107" t="s">
        <v>50</v>
      </c>
      <c s="34" t="s">
        <v>147</v>
      </c>
      <c s="34" t="s">
        <v>6575</v>
      </c>
      <c s="35" t="s">
        <v>5</v>
      </c>
      <c s="6" t="s">
        <v>6576</v>
      </c>
      <c s="36" t="s">
        <v>3801</v>
      </c>
      <c s="37">
        <v>1</v>
      </c>
      <c s="36">
        <v>0</v>
      </c>
      <c s="36">
        <f>ROUND(G107*H107,6)</f>
      </c>
      <c r="L107" s="38">
        <v>0</v>
      </c>
      <c s="32">
        <f>ROUND(ROUND(L107,2)*ROUND(G107,3),2)</f>
      </c>
      <c s="36" t="s">
        <v>6107</v>
      </c>
      <c>
        <f>(M107*21)/100</f>
      </c>
      <c t="s">
        <v>28</v>
      </c>
    </row>
    <row r="108" spans="1:5" ht="25.5">
      <c r="A108" s="35" t="s">
        <v>56</v>
      </c>
      <c r="E108" s="39" t="s">
        <v>6108</v>
      </c>
    </row>
    <row r="109" spans="1:5" ht="12.75">
      <c r="A109" s="35" t="s">
        <v>57</v>
      </c>
      <c r="E109" s="40" t="s">
        <v>5</v>
      </c>
    </row>
    <row r="110" spans="1:5" ht="12.75">
      <c r="A110" t="s">
        <v>58</v>
      </c>
      <c r="E110" s="39" t="s">
        <v>5</v>
      </c>
    </row>
    <row r="111" spans="1:16" ht="12.75">
      <c r="A111" t="s">
        <v>50</v>
      </c>
      <c s="34" t="s">
        <v>151</v>
      </c>
      <c s="34" t="s">
        <v>6167</v>
      </c>
      <c s="35" t="s">
        <v>5</v>
      </c>
      <c s="6" t="s">
        <v>6168</v>
      </c>
      <c s="36" t="s">
        <v>3801</v>
      </c>
      <c s="37">
        <v>1</v>
      </c>
      <c s="36">
        <v>0</v>
      </c>
      <c s="36">
        <f>ROUND(G111*H111,6)</f>
      </c>
      <c r="L111" s="38">
        <v>0</v>
      </c>
      <c s="32">
        <f>ROUND(ROUND(L111,2)*ROUND(G111,3),2)</f>
      </c>
      <c s="36" t="s">
        <v>6107</v>
      </c>
      <c>
        <f>(M111*21)/100</f>
      </c>
      <c t="s">
        <v>28</v>
      </c>
    </row>
    <row r="112" spans="1:5" ht="25.5">
      <c r="A112" s="35" t="s">
        <v>56</v>
      </c>
      <c r="E112" s="39" t="s">
        <v>6108</v>
      </c>
    </row>
    <row r="113" spans="1:5" ht="12.75">
      <c r="A113" s="35" t="s">
        <v>57</v>
      </c>
      <c r="E113" s="40" t="s">
        <v>5</v>
      </c>
    </row>
    <row r="114" spans="1:5" ht="12.75">
      <c r="A114" t="s">
        <v>58</v>
      </c>
      <c r="E114" s="39" t="s">
        <v>5</v>
      </c>
    </row>
    <row r="115" spans="1:13" ht="12.75">
      <c r="A115" t="s">
        <v>47</v>
      </c>
      <c r="C115" s="31" t="s">
        <v>2390</v>
      </c>
      <c r="E115" s="33" t="s">
        <v>2391</v>
      </c>
      <c r="J115" s="32">
        <f>0</f>
      </c>
      <c s="32">
        <f>0</f>
      </c>
      <c s="32">
        <f>0+L116+L120+L124+L128+L132+L136</f>
      </c>
      <c s="32">
        <f>0+M116+M120+M124+M128+M132+M136</f>
      </c>
    </row>
    <row r="116" spans="1:16" ht="25.5">
      <c r="A116" t="s">
        <v>50</v>
      </c>
      <c s="34" t="s">
        <v>155</v>
      </c>
      <c s="34" t="s">
        <v>2118</v>
      </c>
      <c s="35" t="s">
        <v>5</v>
      </c>
      <c s="6" t="s">
        <v>2119</v>
      </c>
      <c s="36" t="s">
        <v>79</v>
      </c>
      <c s="37">
        <v>40</v>
      </c>
      <c s="36">
        <v>0</v>
      </c>
      <c s="36">
        <f>ROUND(G116*H116,6)</f>
      </c>
      <c r="L116" s="38">
        <v>0</v>
      </c>
      <c s="32">
        <f>ROUND(ROUND(L116,2)*ROUND(G116,3),2)</f>
      </c>
      <c s="36" t="s">
        <v>6107</v>
      </c>
      <c>
        <f>(M116*21)/100</f>
      </c>
      <c t="s">
        <v>28</v>
      </c>
    </row>
    <row r="117" spans="1:5" ht="25.5">
      <c r="A117" s="35" t="s">
        <v>56</v>
      </c>
      <c r="E117" s="39" t="s">
        <v>6108</v>
      </c>
    </row>
    <row r="118" spans="1:5" ht="12.75">
      <c r="A118" s="35" t="s">
        <v>57</v>
      </c>
      <c r="E118" s="40" t="s">
        <v>5</v>
      </c>
    </row>
    <row r="119" spans="1:5" ht="12.75">
      <c r="A119" t="s">
        <v>58</v>
      </c>
      <c r="E119" s="39" t="s">
        <v>5</v>
      </c>
    </row>
    <row r="120" spans="1:16" ht="12.75">
      <c r="A120" t="s">
        <v>50</v>
      </c>
      <c s="34" t="s">
        <v>158</v>
      </c>
      <c s="34" t="s">
        <v>6172</v>
      </c>
      <c s="35" t="s">
        <v>5</v>
      </c>
      <c s="6" t="s">
        <v>118</v>
      </c>
      <c s="36" t="s">
        <v>79</v>
      </c>
      <c s="37">
        <v>15</v>
      </c>
      <c s="36">
        <v>0</v>
      </c>
      <c s="36">
        <f>ROUND(G120*H120,6)</f>
      </c>
      <c r="L120" s="38">
        <v>0</v>
      </c>
      <c s="32">
        <f>ROUND(ROUND(L120,2)*ROUND(G120,3),2)</f>
      </c>
      <c s="36" t="s">
        <v>6107</v>
      </c>
      <c>
        <f>(M120*21)/100</f>
      </c>
      <c t="s">
        <v>28</v>
      </c>
    </row>
    <row r="121" spans="1:5" ht="38.25">
      <c r="A121" s="35" t="s">
        <v>56</v>
      </c>
      <c r="E121" s="39" t="s">
        <v>6173</v>
      </c>
    </row>
    <row r="122" spans="1:5" ht="12.75">
      <c r="A122" s="35" t="s">
        <v>57</v>
      </c>
      <c r="E122" s="40" t="s">
        <v>5</v>
      </c>
    </row>
    <row r="123" spans="1:5" ht="12.75">
      <c r="A123" t="s">
        <v>58</v>
      </c>
      <c r="E123" s="39" t="s">
        <v>5</v>
      </c>
    </row>
    <row r="124" spans="1:16" ht="12.75">
      <c r="A124" t="s">
        <v>50</v>
      </c>
      <c s="34" t="s">
        <v>162</v>
      </c>
      <c s="34" t="s">
        <v>6174</v>
      </c>
      <c s="35" t="s">
        <v>5</v>
      </c>
      <c s="6" t="s">
        <v>118</v>
      </c>
      <c s="36" t="s">
        <v>79</v>
      </c>
      <c s="37">
        <v>95</v>
      </c>
      <c s="36">
        <v>0</v>
      </c>
      <c s="36">
        <f>ROUND(G124*H124,6)</f>
      </c>
      <c r="L124" s="38">
        <v>0</v>
      </c>
      <c s="32">
        <f>ROUND(ROUND(L124,2)*ROUND(G124,3),2)</f>
      </c>
      <c s="36" t="s">
        <v>6107</v>
      </c>
      <c>
        <f>(M124*21)/100</f>
      </c>
      <c t="s">
        <v>28</v>
      </c>
    </row>
    <row r="125" spans="1:5" ht="38.25">
      <c r="A125" s="35" t="s">
        <v>56</v>
      </c>
      <c r="E125" s="39" t="s">
        <v>6175</v>
      </c>
    </row>
    <row r="126" spans="1:5" ht="12.75">
      <c r="A126" s="35" t="s">
        <v>57</v>
      </c>
      <c r="E126" s="40" t="s">
        <v>5</v>
      </c>
    </row>
    <row r="127" spans="1:5" ht="12.75">
      <c r="A127" t="s">
        <v>58</v>
      </c>
      <c r="E127" s="39" t="s">
        <v>5</v>
      </c>
    </row>
    <row r="128" spans="1:16" ht="12.75">
      <c r="A128" t="s">
        <v>50</v>
      </c>
      <c s="34" t="s">
        <v>165</v>
      </c>
      <c s="34" t="s">
        <v>6176</v>
      </c>
      <c s="35" t="s">
        <v>5</v>
      </c>
      <c s="6" t="s">
        <v>118</v>
      </c>
      <c s="36" t="s">
        <v>79</v>
      </c>
      <c s="37">
        <v>50</v>
      </c>
      <c s="36">
        <v>0</v>
      </c>
      <c s="36">
        <f>ROUND(G128*H128,6)</f>
      </c>
      <c r="L128" s="38">
        <v>0</v>
      </c>
      <c s="32">
        <f>ROUND(ROUND(L128,2)*ROUND(G128,3),2)</f>
      </c>
      <c s="36" t="s">
        <v>6107</v>
      </c>
      <c>
        <f>(M128*21)/100</f>
      </c>
      <c t="s">
        <v>28</v>
      </c>
    </row>
    <row r="129" spans="1:5" ht="38.25">
      <c r="A129" s="35" t="s">
        <v>56</v>
      </c>
      <c r="E129" s="39" t="s">
        <v>6177</v>
      </c>
    </row>
    <row r="130" spans="1:5" ht="12.75">
      <c r="A130" s="35" t="s">
        <v>57</v>
      </c>
      <c r="E130" s="40" t="s">
        <v>5</v>
      </c>
    </row>
    <row r="131" spans="1:5" ht="12.75">
      <c r="A131" t="s">
        <v>58</v>
      </c>
      <c r="E131" s="39" t="s">
        <v>5</v>
      </c>
    </row>
    <row r="132" spans="1:16" ht="12.75">
      <c r="A132" t="s">
        <v>50</v>
      </c>
      <c s="34" t="s">
        <v>169</v>
      </c>
      <c s="34" t="s">
        <v>120</v>
      </c>
      <c s="35" t="s">
        <v>5</v>
      </c>
      <c s="6" t="s">
        <v>121</v>
      </c>
      <c s="36" t="s">
        <v>79</v>
      </c>
      <c s="37">
        <v>10</v>
      </c>
      <c s="36">
        <v>0</v>
      </c>
      <c s="36">
        <f>ROUND(G132*H132,6)</f>
      </c>
      <c r="L132" s="38">
        <v>0</v>
      </c>
      <c s="32">
        <f>ROUND(ROUND(L132,2)*ROUND(G132,3),2)</f>
      </c>
      <c s="36" t="s">
        <v>6107</v>
      </c>
      <c>
        <f>(M132*21)/100</f>
      </c>
      <c t="s">
        <v>28</v>
      </c>
    </row>
    <row r="133" spans="1:5" ht="38.25">
      <c r="A133" s="35" t="s">
        <v>56</v>
      </c>
      <c r="E133" s="39" t="s">
        <v>6179</v>
      </c>
    </row>
    <row r="134" spans="1:5" ht="12.75">
      <c r="A134" s="35" t="s">
        <v>57</v>
      </c>
      <c r="E134" s="40" t="s">
        <v>5</v>
      </c>
    </row>
    <row r="135" spans="1:5" ht="12.75">
      <c r="A135" t="s">
        <v>58</v>
      </c>
      <c r="E135" s="39" t="s">
        <v>5</v>
      </c>
    </row>
    <row r="136" spans="1:16" ht="12.75">
      <c r="A136" t="s">
        <v>50</v>
      </c>
      <c s="34" t="s">
        <v>173</v>
      </c>
      <c s="34" t="s">
        <v>6577</v>
      </c>
      <c s="35" t="s">
        <v>5</v>
      </c>
      <c s="6" t="s">
        <v>6185</v>
      </c>
      <c s="36" t="s">
        <v>79</v>
      </c>
      <c s="37">
        <v>3</v>
      </c>
      <c s="36">
        <v>0</v>
      </c>
      <c s="36">
        <f>ROUND(G136*H136,6)</f>
      </c>
      <c r="L136" s="38">
        <v>0</v>
      </c>
      <c s="32">
        <f>ROUND(ROUND(L136,2)*ROUND(G136,3),2)</f>
      </c>
      <c s="36" t="s">
        <v>6107</v>
      </c>
      <c>
        <f>(M136*21)/100</f>
      </c>
      <c t="s">
        <v>28</v>
      </c>
    </row>
    <row r="137" spans="1:5" ht="38.25">
      <c r="A137" s="35" t="s">
        <v>56</v>
      </c>
      <c r="E137" s="39" t="s">
        <v>6179</v>
      </c>
    </row>
    <row r="138" spans="1:5" ht="12.75">
      <c r="A138" s="35" t="s">
        <v>57</v>
      </c>
      <c r="E138" s="40" t="s">
        <v>5</v>
      </c>
    </row>
    <row r="139" spans="1:5" ht="12.75">
      <c r="A139" t="s">
        <v>58</v>
      </c>
      <c r="E139" s="39" t="s">
        <v>5</v>
      </c>
    </row>
    <row r="140" spans="1:13" ht="12.75">
      <c r="A140" t="s">
        <v>47</v>
      </c>
      <c r="C140" s="31" t="s">
        <v>2145</v>
      </c>
      <c r="E140" s="33" t="s">
        <v>2146</v>
      </c>
      <c r="J140" s="32">
        <f>0</f>
      </c>
      <c s="32">
        <f>0</f>
      </c>
      <c s="32">
        <f>0+L141+L145</f>
      </c>
      <c s="32">
        <f>0+M141+M145</f>
      </c>
    </row>
    <row r="141" spans="1:16" ht="12.75">
      <c r="A141" t="s">
        <v>50</v>
      </c>
      <c s="34" t="s">
        <v>177</v>
      </c>
      <c s="34" t="s">
        <v>6578</v>
      </c>
      <c s="35" t="s">
        <v>5</v>
      </c>
      <c s="6" t="s">
        <v>6579</v>
      </c>
      <c s="36" t="s">
        <v>3801</v>
      </c>
      <c s="37">
        <v>1</v>
      </c>
      <c s="36">
        <v>0</v>
      </c>
      <c s="36">
        <f>ROUND(G141*H141,6)</f>
      </c>
      <c r="L141" s="38">
        <v>0</v>
      </c>
      <c s="32">
        <f>ROUND(ROUND(L141,2)*ROUND(G141,3),2)</f>
      </c>
      <c s="36" t="s">
        <v>6107</v>
      </c>
      <c>
        <f>(M141*21)/100</f>
      </c>
      <c t="s">
        <v>28</v>
      </c>
    </row>
    <row r="142" spans="1:5" ht="25.5">
      <c r="A142" s="35" t="s">
        <v>56</v>
      </c>
      <c r="E142" s="39" t="s">
        <v>6108</v>
      </c>
    </row>
    <row r="143" spans="1:5" ht="12.75">
      <c r="A143" s="35" t="s">
        <v>57</v>
      </c>
      <c r="E143" s="40" t="s">
        <v>5</v>
      </c>
    </row>
    <row r="144" spans="1:5" ht="12.75">
      <c r="A144" t="s">
        <v>58</v>
      </c>
      <c r="E144" s="39" t="s">
        <v>5</v>
      </c>
    </row>
    <row r="145" spans="1:16" ht="25.5">
      <c r="A145" t="s">
        <v>50</v>
      </c>
      <c s="34" t="s">
        <v>181</v>
      </c>
      <c s="34" t="s">
        <v>6193</v>
      </c>
      <c s="35" t="s">
        <v>5</v>
      </c>
      <c s="6" t="s">
        <v>6194</v>
      </c>
      <c s="36" t="s">
        <v>3801</v>
      </c>
      <c s="37">
        <v>1</v>
      </c>
      <c s="36">
        <v>0</v>
      </c>
      <c s="36">
        <f>ROUND(G145*H145,6)</f>
      </c>
      <c r="L145" s="38">
        <v>0</v>
      </c>
      <c s="32">
        <f>ROUND(ROUND(L145,2)*ROUND(G145,3),2)</f>
      </c>
      <c s="36" t="s">
        <v>6107</v>
      </c>
      <c>
        <f>(M145*21)/100</f>
      </c>
      <c t="s">
        <v>28</v>
      </c>
    </row>
    <row r="146" spans="1:5" ht="25.5">
      <c r="A146" s="35" t="s">
        <v>56</v>
      </c>
      <c r="E146" s="39" t="s">
        <v>6108</v>
      </c>
    </row>
    <row r="147" spans="1:5" ht="12.75">
      <c r="A147" s="35" t="s">
        <v>57</v>
      </c>
      <c r="E147" s="40" t="s">
        <v>5</v>
      </c>
    </row>
    <row r="148" spans="1:5" ht="12.75">
      <c r="A148" t="s">
        <v>58</v>
      </c>
      <c r="E148" s="39" t="s">
        <v>5</v>
      </c>
    </row>
    <row r="149" spans="1:13" ht="12.75">
      <c r="A149" t="s">
        <v>47</v>
      </c>
      <c r="C149" s="31" t="s">
        <v>2284</v>
      </c>
      <c r="E149" s="33" t="s">
        <v>2285</v>
      </c>
      <c r="J149" s="32">
        <f>0</f>
      </c>
      <c s="32">
        <f>0</f>
      </c>
      <c s="32">
        <f>0+L150+L154+L158+L162+L166+L170</f>
      </c>
      <c s="32">
        <f>0+M150+M154+M158+M162+M166+M170</f>
      </c>
    </row>
    <row r="150" spans="1:16" ht="12.75">
      <c r="A150" t="s">
        <v>50</v>
      </c>
      <c s="34" t="s">
        <v>185</v>
      </c>
      <c s="34" t="s">
        <v>2560</v>
      </c>
      <c s="35" t="s">
        <v>5</v>
      </c>
      <c s="6" t="s">
        <v>2561</v>
      </c>
      <c s="36" t="s">
        <v>3801</v>
      </c>
      <c s="37">
        <v>1</v>
      </c>
      <c s="36">
        <v>0</v>
      </c>
      <c s="36">
        <f>ROUND(G150*H150,6)</f>
      </c>
      <c r="L150" s="38">
        <v>0</v>
      </c>
      <c s="32">
        <f>ROUND(ROUND(L150,2)*ROUND(G150,3),2)</f>
      </c>
      <c s="36" t="s">
        <v>6107</v>
      </c>
      <c>
        <f>(M150*21)/100</f>
      </c>
      <c t="s">
        <v>28</v>
      </c>
    </row>
    <row r="151" spans="1:5" ht="25.5">
      <c r="A151" s="35" t="s">
        <v>56</v>
      </c>
      <c r="E151" s="39" t="s">
        <v>6108</v>
      </c>
    </row>
    <row r="152" spans="1:5" ht="12.75">
      <c r="A152" s="35" t="s">
        <v>57</v>
      </c>
      <c r="E152" s="40" t="s">
        <v>5</v>
      </c>
    </row>
    <row r="153" spans="1:5" ht="12.75">
      <c r="A153" t="s">
        <v>58</v>
      </c>
      <c r="E153" s="39" t="s">
        <v>5</v>
      </c>
    </row>
    <row r="154" spans="1:16" ht="25.5">
      <c r="A154" t="s">
        <v>50</v>
      </c>
      <c s="34" t="s">
        <v>682</v>
      </c>
      <c s="34" t="s">
        <v>6195</v>
      </c>
      <c s="35" t="s">
        <v>5</v>
      </c>
      <c s="6" t="s">
        <v>2328</v>
      </c>
      <c s="36" t="s">
        <v>3801</v>
      </c>
      <c s="37">
        <v>1</v>
      </c>
      <c s="36">
        <v>0</v>
      </c>
      <c s="36">
        <f>ROUND(G154*H154,6)</f>
      </c>
      <c r="L154" s="38">
        <v>0</v>
      </c>
      <c s="32">
        <f>ROUND(ROUND(L154,2)*ROUND(G154,3),2)</f>
      </c>
      <c s="36" t="s">
        <v>6107</v>
      </c>
      <c>
        <f>(M154*21)/100</f>
      </c>
      <c t="s">
        <v>28</v>
      </c>
    </row>
    <row r="155" spans="1:5" ht="25.5">
      <c r="A155" s="35" t="s">
        <v>56</v>
      </c>
      <c r="E155" s="39" t="s">
        <v>6108</v>
      </c>
    </row>
    <row r="156" spans="1:5" ht="12.75">
      <c r="A156" s="35" t="s">
        <v>57</v>
      </c>
      <c r="E156" s="40" t="s">
        <v>5</v>
      </c>
    </row>
    <row r="157" spans="1:5" ht="12.75">
      <c r="A157" t="s">
        <v>58</v>
      </c>
      <c r="E157" s="39" t="s">
        <v>5</v>
      </c>
    </row>
    <row r="158" spans="1:16" ht="25.5">
      <c r="A158" t="s">
        <v>50</v>
      </c>
      <c s="34" t="s">
        <v>686</v>
      </c>
      <c s="34" t="s">
        <v>2294</v>
      </c>
      <c s="35" t="s">
        <v>5</v>
      </c>
      <c s="6" t="s">
        <v>2295</v>
      </c>
      <c s="36" t="s">
        <v>3801</v>
      </c>
      <c s="37">
        <v>1</v>
      </c>
      <c s="36">
        <v>0</v>
      </c>
      <c s="36">
        <f>ROUND(G158*H158,6)</f>
      </c>
      <c r="L158" s="38">
        <v>0</v>
      </c>
      <c s="32">
        <f>ROUND(ROUND(L158,2)*ROUND(G158,3),2)</f>
      </c>
      <c s="36" t="s">
        <v>6107</v>
      </c>
      <c>
        <f>(M158*21)/100</f>
      </c>
      <c t="s">
        <v>28</v>
      </c>
    </row>
    <row r="159" spans="1:5" ht="25.5">
      <c r="A159" s="35" t="s">
        <v>56</v>
      </c>
      <c r="E159" s="39" t="s">
        <v>6108</v>
      </c>
    </row>
    <row r="160" spans="1:5" ht="12.75">
      <c r="A160" s="35" t="s">
        <v>57</v>
      </c>
      <c r="E160" s="40" t="s">
        <v>5</v>
      </c>
    </row>
    <row r="161" spans="1:5" ht="12.75">
      <c r="A161" t="s">
        <v>58</v>
      </c>
      <c r="E161" s="39" t="s">
        <v>5</v>
      </c>
    </row>
    <row r="162" spans="1:16" ht="12.75">
      <c r="A162" t="s">
        <v>50</v>
      </c>
      <c s="34" t="s">
        <v>189</v>
      </c>
      <c s="34" t="s">
        <v>2298</v>
      </c>
      <c s="35" t="s">
        <v>5</v>
      </c>
      <c s="6" t="s">
        <v>2299</v>
      </c>
      <c s="36" t="s">
        <v>54</v>
      </c>
      <c s="37">
        <v>8</v>
      </c>
      <c s="36">
        <v>0</v>
      </c>
      <c s="36">
        <f>ROUND(G162*H162,6)</f>
      </c>
      <c r="L162" s="38">
        <v>0</v>
      </c>
      <c s="32">
        <f>ROUND(ROUND(L162,2)*ROUND(G162,3),2)</f>
      </c>
      <c s="36" t="s">
        <v>6107</v>
      </c>
      <c>
        <f>(M162*21)/100</f>
      </c>
      <c t="s">
        <v>28</v>
      </c>
    </row>
    <row r="163" spans="1:5" ht="25.5">
      <c r="A163" s="35" t="s">
        <v>56</v>
      </c>
      <c r="E163" s="39" t="s">
        <v>6108</v>
      </c>
    </row>
    <row r="164" spans="1:5" ht="12.75">
      <c r="A164" s="35" t="s">
        <v>57</v>
      </c>
      <c r="E164" s="40" t="s">
        <v>5</v>
      </c>
    </row>
    <row r="165" spans="1:5" ht="12.75">
      <c r="A165" t="s">
        <v>58</v>
      </c>
      <c r="E165" s="39" t="s">
        <v>5</v>
      </c>
    </row>
    <row r="166" spans="1:16" ht="12.75">
      <c r="A166" t="s">
        <v>50</v>
      </c>
      <c s="34" t="s">
        <v>193</v>
      </c>
      <c s="34" t="s">
        <v>968</v>
      </c>
      <c s="35" t="s">
        <v>5</v>
      </c>
      <c s="6" t="s">
        <v>969</v>
      </c>
      <c s="36" t="s">
        <v>54</v>
      </c>
      <c s="37">
        <v>2</v>
      </c>
      <c s="36">
        <v>0</v>
      </c>
      <c s="36">
        <f>ROUND(G166*H166,6)</f>
      </c>
      <c r="L166" s="38">
        <v>0</v>
      </c>
      <c s="32">
        <f>ROUND(ROUND(L166,2)*ROUND(G166,3),2)</f>
      </c>
      <c s="36" t="s">
        <v>6107</v>
      </c>
      <c>
        <f>(M166*21)/100</f>
      </c>
      <c t="s">
        <v>28</v>
      </c>
    </row>
    <row r="167" spans="1:5" ht="25.5">
      <c r="A167" s="35" t="s">
        <v>56</v>
      </c>
      <c r="E167" s="39" t="s">
        <v>6108</v>
      </c>
    </row>
    <row r="168" spans="1:5" ht="12.75">
      <c r="A168" s="35" t="s">
        <v>57</v>
      </c>
      <c r="E168" s="40" t="s">
        <v>5</v>
      </c>
    </row>
    <row r="169" spans="1:5" ht="12.75">
      <c r="A169" t="s">
        <v>58</v>
      </c>
      <c r="E169" s="39" t="s">
        <v>5</v>
      </c>
    </row>
    <row r="170" spans="1:16" ht="12.75">
      <c r="A170" t="s">
        <v>50</v>
      </c>
      <c s="34" t="s">
        <v>197</v>
      </c>
      <c s="34" t="s">
        <v>972</v>
      </c>
      <c s="35" t="s">
        <v>5</v>
      </c>
      <c s="6" t="s">
        <v>973</v>
      </c>
      <c s="36" t="s">
        <v>54</v>
      </c>
      <c s="37">
        <v>2</v>
      </c>
      <c s="36">
        <v>0</v>
      </c>
      <c s="36">
        <f>ROUND(G170*H170,6)</f>
      </c>
      <c r="L170" s="38">
        <v>0</v>
      </c>
      <c s="32">
        <f>ROUND(ROUND(L170,2)*ROUND(G170,3),2)</f>
      </c>
      <c s="36" t="s">
        <v>6107</v>
      </c>
      <c>
        <f>(M170*21)/100</f>
      </c>
      <c t="s">
        <v>28</v>
      </c>
    </row>
    <row r="171" spans="1:5" ht="25.5">
      <c r="A171" s="35" t="s">
        <v>56</v>
      </c>
      <c r="E171" s="39" t="s">
        <v>6108</v>
      </c>
    </row>
    <row r="172" spans="1:5" ht="12.75">
      <c r="A172" s="35" t="s">
        <v>57</v>
      </c>
      <c r="E172" s="40" t="s">
        <v>5</v>
      </c>
    </row>
    <row r="173" spans="1:5" ht="12.75">
      <c r="A173" t="s">
        <v>58</v>
      </c>
      <c r="E173" s="39" t="s">
        <v>5</v>
      </c>
    </row>
    <row r="174" spans="1:13" ht="12.75">
      <c r="A174" t="s">
        <v>47</v>
      </c>
      <c r="C174" s="31" t="s">
        <v>2467</v>
      </c>
      <c r="E174" s="33" t="s">
        <v>6196</v>
      </c>
      <c r="J174" s="32">
        <f>0</f>
      </c>
      <c s="32">
        <f>0</f>
      </c>
      <c s="32">
        <f>0+L175</f>
      </c>
      <c s="32">
        <f>0+M175</f>
      </c>
    </row>
    <row r="175" spans="1:16" ht="12.75">
      <c r="A175" t="s">
        <v>50</v>
      </c>
      <c s="34" t="s">
        <v>201</v>
      </c>
      <c s="34" t="s">
        <v>6197</v>
      </c>
      <c s="35" t="s">
        <v>5</v>
      </c>
      <c s="6" t="s">
        <v>2570</v>
      </c>
      <c s="36" t="s">
        <v>3801</v>
      </c>
      <c s="37">
        <v>2</v>
      </c>
      <c s="36">
        <v>0</v>
      </c>
      <c s="36">
        <f>ROUND(G175*H175,6)</f>
      </c>
      <c r="L175" s="38">
        <v>0</v>
      </c>
      <c s="32">
        <f>ROUND(ROUND(L175,2)*ROUND(G175,3),2)</f>
      </c>
      <c s="36" t="s">
        <v>6107</v>
      </c>
      <c>
        <f>(M175*21)/100</f>
      </c>
      <c t="s">
        <v>28</v>
      </c>
    </row>
    <row r="176" spans="1:5" ht="25.5">
      <c r="A176" s="35" t="s">
        <v>56</v>
      </c>
      <c r="E176" s="39" t="s">
        <v>6108</v>
      </c>
    </row>
    <row r="177" spans="1:5" ht="12.75">
      <c r="A177" s="35" t="s">
        <v>57</v>
      </c>
      <c r="E177" s="40" t="s">
        <v>5</v>
      </c>
    </row>
    <row r="178" spans="1:5" ht="12.75">
      <c r="A178" t="s">
        <v>58</v>
      </c>
      <c r="E17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6580</v>
      </c>
      <c s="41">
        <f>Rekapitulace!C99</f>
      </c>
      <c s="20" t="s">
        <v>0</v>
      </c>
      <c t="s">
        <v>23</v>
      </c>
      <c t="s">
        <v>28</v>
      </c>
    </row>
    <row r="4" spans="1:16" ht="32" customHeight="1">
      <c r="A4" s="24" t="s">
        <v>20</v>
      </c>
      <c s="25" t="s">
        <v>29</v>
      </c>
      <c s="27" t="s">
        <v>6580</v>
      </c>
      <c r="E4" s="26" t="s">
        <v>6581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6584</v>
      </c>
      <c r="E8" s="30" t="s">
        <v>6583</v>
      </c>
      <c r="J8" s="29">
        <f>0+J9+J14+J47</f>
      </c>
      <c s="29">
        <f>0+K9+K14+K47</f>
      </c>
      <c s="29">
        <f>0+L9+L14+L47</f>
      </c>
      <c s="29">
        <f>0+M9+M14+M47</f>
      </c>
    </row>
    <row r="9" spans="1:13" ht="12.75">
      <c r="A9" t="s">
        <v>47</v>
      </c>
      <c r="C9" s="31" t="s">
        <v>28</v>
      </c>
      <c r="E9" s="33" t="s">
        <v>1411</v>
      </c>
      <c r="J9" s="32">
        <f>0</f>
      </c>
      <c s="32">
        <f>0</f>
      </c>
      <c s="32">
        <f>0+L10</f>
      </c>
      <c s="32">
        <f>0+M10</f>
      </c>
    </row>
    <row r="10" spans="1:16" ht="12.75">
      <c r="A10" t="s">
        <v>50</v>
      </c>
      <c s="34" t="s">
        <v>91</v>
      </c>
      <c s="34" t="s">
        <v>1412</v>
      </c>
      <c s="35" t="s">
        <v>5</v>
      </c>
      <c s="6" t="s">
        <v>1413</v>
      </c>
      <c s="36" t="s">
        <v>63</v>
      </c>
      <c s="37">
        <v>16.64</v>
      </c>
      <c s="36">
        <v>0</v>
      </c>
      <c s="36">
        <f>ROUND(G10*H10,6)</f>
      </c>
      <c r="L10" s="38">
        <v>0</v>
      </c>
      <c s="32">
        <f>ROUND(ROUND(L10,2)*ROUND(G10,3),2)</f>
      </c>
      <c s="36" t="s">
        <v>55</v>
      </c>
      <c>
        <f>(M10*21)/100</f>
      </c>
      <c t="s">
        <v>28</v>
      </c>
    </row>
    <row r="11" spans="1:5" ht="12.75">
      <c r="A11" s="35" t="s">
        <v>56</v>
      </c>
      <c r="E11" s="39" t="s">
        <v>5</v>
      </c>
    </row>
    <row r="12" spans="1:5" ht="38.25">
      <c r="A12" s="35" t="s">
        <v>57</v>
      </c>
      <c r="E12" s="40" t="s">
        <v>6585</v>
      </c>
    </row>
    <row r="13" spans="1:5" ht="344.25">
      <c r="A13" t="s">
        <v>58</v>
      </c>
      <c r="E13" s="39" t="s">
        <v>6586</v>
      </c>
    </row>
    <row r="14" spans="1:13" ht="12.75">
      <c r="A14" t="s">
        <v>47</v>
      </c>
      <c r="C14" s="31" t="s">
        <v>87</v>
      </c>
      <c r="E14" s="33" t="s">
        <v>1506</v>
      </c>
      <c r="J14" s="32">
        <f>0</f>
      </c>
      <c s="32">
        <f>0</f>
      </c>
      <c s="32">
        <f>0+L15+L19+L23+L27+L31+L35+L39+L43</f>
      </c>
      <c s="32">
        <f>0+M15+M19+M23+M27+M31+M35+M39+M43</f>
      </c>
    </row>
    <row r="15" spans="1:16" ht="12.75">
      <c r="A15" t="s">
        <v>50</v>
      </c>
      <c s="34" t="s">
        <v>51</v>
      </c>
      <c s="34" t="s">
        <v>6587</v>
      </c>
      <c s="35" t="s">
        <v>5</v>
      </c>
      <c s="6" t="s">
        <v>6588</v>
      </c>
      <c s="36" t="s">
        <v>75</v>
      </c>
      <c s="37">
        <v>8</v>
      </c>
      <c s="36">
        <v>0</v>
      </c>
      <c s="36">
        <f>ROUND(G15*H15,6)</f>
      </c>
      <c r="L15" s="38">
        <v>0</v>
      </c>
      <c s="32">
        <f>ROUND(ROUND(L15,2)*ROUND(G15,3),2)</f>
      </c>
      <c s="36" t="s">
        <v>55</v>
      </c>
      <c>
        <f>(M15*21)/100</f>
      </c>
      <c t="s">
        <v>28</v>
      </c>
    </row>
    <row r="16" spans="1:5" ht="12.75">
      <c r="A16" s="35" t="s">
        <v>56</v>
      </c>
      <c r="E16" s="39" t="s">
        <v>5</v>
      </c>
    </row>
    <row r="17" spans="1:5" ht="25.5">
      <c r="A17" s="35" t="s">
        <v>57</v>
      </c>
      <c r="E17" s="40" t="s">
        <v>6589</v>
      </c>
    </row>
    <row r="18" spans="1:5" ht="140.25">
      <c r="A18" t="s">
        <v>58</v>
      </c>
      <c r="E18" s="39" t="s">
        <v>6590</v>
      </c>
    </row>
    <row r="19" spans="1:16" ht="25.5">
      <c r="A19" t="s">
        <v>50</v>
      </c>
      <c s="34" t="s">
        <v>28</v>
      </c>
      <c s="34" t="s">
        <v>6591</v>
      </c>
      <c s="35" t="s">
        <v>5</v>
      </c>
      <c s="6" t="s">
        <v>6592</v>
      </c>
      <c s="36" t="s">
        <v>75</v>
      </c>
      <c s="37">
        <v>8</v>
      </c>
      <c s="36">
        <v>0</v>
      </c>
      <c s="36">
        <f>ROUND(G19*H19,6)</f>
      </c>
      <c r="L19" s="38">
        <v>0</v>
      </c>
      <c s="32">
        <f>ROUND(ROUND(L19,2)*ROUND(G19,3),2)</f>
      </c>
      <c s="36" t="s">
        <v>55</v>
      </c>
      <c>
        <f>(M19*21)/100</f>
      </c>
      <c t="s">
        <v>28</v>
      </c>
    </row>
    <row r="20" spans="1:5" ht="12.75">
      <c r="A20" s="35" t="s">
        <v>56</v>
      </c>
      <c r="E20" s="39" t="s">
        <v>5</v>
      </c>
    </row>
    <row r="21" spans="1:5" ht="25.5">
      <c r="A21" s="35" t="s">
        <v>57</v>
      </c>
      <c r="E21" s="40" t="s">
        <v>6593</v>
      </c>
    </row>
    <row r="22" spans="1:5" ht="140.25">
      <c r="A22" t="s">
        <v>58</v>
      </c>
      <c r="E22" s="39" t="s">
        <v>6590</v>
      </c>
    </row>
    <row r="23" spans="1:16" ht="25.5">
      <c r="A23" t="s">
        <v>50</v>
      </c>
      <c s="34" t="s">
        <v>26</v>
      </c>
      <c s="34" t="s">
        <v>6594</v>
      </c>
      <c s="35" t="s">
        <v>5</v>
      </c>
      <c s="6" t="s">
        <v>6595</v>
      </c>
      <c s="36" t="s">
        <v>75</v>
      </c>
      <c s="37">
        <v>4</v>
      </c>
      <c s="36">
        <v>0</v>
      </c>
      <c s="36">
        <f>ROUND(G23*H23,6)</f>
      </c>
      <c r="L23" s="38">
        <v>0</v>
      </c>
      <c s="32">
        <f>ROUND(ROUND(L23,2)*ROUND(G23,3),2)</f>
      </c>
      <c s="36" t="s">
        <v>55</v>
      </c>
      <c>
        <f>(M23*21)/100</f>
      </c>
      <c t="s">
        <v>28</v>
      </c>
    </row>
    <row r="24" spans="1:5" ht="12.75">
      <c r="A24" s="35" t="s">
        <v>56</v>
      </c>
      <c r="E24" s="39" t="s">
        <v>5</v>
      </c>
    </row>
    <row r="25" spans="1:5" ht="25.5">
      <c r="A25" s="35" t="s">
        <v>57</v>
      </c>
      <c r="E25" s="40" t="s">
        <v>6596</v>
      </c>
    </row>
    <row r="26" spans="1:5" ht="140.25">
      <c r="A26" t="s">
        <v>58</v>
      </c>
      <c r="E26" s="39" t="s">
        <v>6590</v>
      </c>
    </row>
    <row r="27" spans="1:16" ht="12.75">
      <c r="A27" t="s">
        <v>50</v>
      </c>
      <c s="34" t="s">
        <v>65</v>
      </c>
      <c s="34" t="s">
        <v>6594</v>
      </c>
      <c s="35" t="s">
        <v>51</v>
      </c>
      <c s="6" t="s">
        <v>6597</v>
      </c>
      <c s="36" t="s">
        <v>75</v>
      </c>
      <c s="37">
        <v>2</v>
      </c>
      <c s="36">
        <v>0</v>
      </c>
      <c s="36">
        <f>ROUND(G27*H27,6)</f>
      </c>
      <c r="L27" s="38">
        <v>0</v>
      </c>
      <c s="32">
        <f>ROUND(ROUND(L27,2)*ROUND(G27,3),2)</f>
      </c>
      <c s="36" t="s">
        <v>55</v>
      </c>
      <c>
        <f>(M27*21)/100</f>
      </c>
      <c t="s">
        <v>28</v>
      </c>
    </row>
    <row r="28" spans="1:5" ht="12.75">
      <c r="A28" s="35" t="s">
        <v>56</v>
      </c>
      <c r="E28" s="39" t="s">
        <v>5</v>
      </c>
    </row>
    <row r="29" spans="1:5" ht="38.25">
      <c r="A29" s="35" t="s">
        <v>57</v>
      </c>
      <c r="E29" s="40" t="s">
        <v>6598</v>
      </c>
    </row>
    <row r="30" spans="1:5" ht="140.25">
      <c r="A30" t="s">
        <v>58</v>
      </c>
      <c r="E30" s="39" t="s">
        <v>6590</v>
      </c>
    </row>
    <row r="31" spans="1:16" ht="12.75">
      <c r="A31" t="s">
        <v>50</v>
      </c>
      <c s="34" t="s">
        <v>72</v>
      </c>
      <c s="34" t="s">
        <v>6594</v>
      </c>
      <c s="35" t="s">
        <v>28</v>
      </c>
      <c s="6" t="s">
        <v>6599</v>
      </c>
      <c s="36" t="s">
        <v>75</v>
      </c>
      <c s="37">
        <v>8</v>
      </c>
      <c s="36">
        <v>0</v>
      </c>
      <c s="36">
        <f>ROUND(G31*H31,6)</f>
      </c>
      <c r="L31" s="38">
        <v>0</v>
      </c>
      <c s="32">
        <f>ROUND(ROUND(L31,2)*ROUND(G31,3),2)</f>
      </c>
      <c s="36" t="s">
        <v>55</v>
      </c>
      <c>
        <f>(M31*21)/100</f>
      </c>
      <c t="s">
        <v>28</v>
      </c>
    </row>
    <row r="32" spans="1:5" ht="12.75">
      <c r="A32" s="35" t="s">
        <v>56</v>
      </c>
      <c r="E32" s="39" t="s">
        <v>5</v>
      </c>
    </row>
    <row r="33" spans="1:5" ht="38.25">
      <c r="A33" s="35" t="s">
        <v>57</v>
      </c>
      <c r="E33" s="40" t="s">
        <v>6600</v>
      </c>
    </row>
    <row r="34" spans="1:5" ht="140.25">
      <c r="A34" t="s">
        <v>58</v>
      </c>
      <c r="E34" s="39" t="s">
        <v>6590</v>
      </c>
    </row>
    <row r="35" spans="1:16" ht="12.75">
      <c r="A35" t="s">
        <v>50</v>
      </c>
      <c s="34" t="s">
        <v>27</v>
      </c>
      <c s="34" t="s">
        <v>6601</v>
      </c>
      <c s="35" t="s">
        <v>5</v>
      </c>
      <c s="6" t="s">
        <v>6602</v>
      </c>
      <c s="36" t="s">
        <v>75</v>
      </c>
      <c s="37">
        <v>4</v>
      </c>
      <c s="36">
        <v>0</v>
      </c>
      <c s="36">
        <f>ROUND(G35*H35,6)</f>
      </c>
      <c r="L35" s="38">
        <v>0</v>
      </c>
      <c s="32">
        <f>ROUND(ROUND(L35,2)*ROUND(G35,3),2)</f>
      </c>
      <c s="36" t="s">
        <v>55</v>
      </c>
      <c>
        <f>(M35*21)/100</f>
      </c>
      <c t="s">
        <v>28</v>
      </c>
    </row>
    <row r="36" spans="1:5" ht="12.75">
      <c r="A36" s="35" t="s">
        <v>56</v>
      </c>
      <c r="E36" s="39" t="s">
        <v>5</v>
      </c>
    </row>
    <row r="37" spans="1:5" ht="12.75">
      <c r="A37" s="35" t="s">
        <v>57</v>
      </c>
      <c r="E37" s="40" t="s">
        <v>6603</v>
      </c>
    </row>
    <row r="38" spans="1:5" ht="140.25">
      <c r="A38" t="s">
        <v>58</v>
      </c>
      <c r="E38" s="39" t="s">
        <v>6590</v>
      </c>
    </row>
    <row r="39" spans="1:16" ht="12.75">
      <c r="A39" t="s">
        <v>50</v>
      </c>
      <c s="34" t="s">
        <v>70</v>
      </c>
      <c s="34" t="s">
        <v>6604</v>
      </c>
      <c s="35" t="s">
        <v>5</v>
      </c>
      <c s="6" t="s">
        <v>6605</v>
      </c>
      <c s="36" t="s">
        <v>75</v>
      </c>
      <c s="37">
        <v>2</v>
      </c>
      <c s="36">
        <v>0</v>
      </c>
      <c s="36">
        <f>ROUND(G39*H39,6)</f>
      </c>
      <c r="L39" s="38">
        <v>0</v>
      </c>
      <c s="32">
        <f>ROUND(ROUND(L39,2)*ROUND(G39,3),2)</f>
      </c>
      <c s="36" t="s">
        <v>55</v>
      </c>
      <c>
        <f>(M39*21)/100</f>
      </c>
      <c t="s">
        <v>28</v>
      </c>
    </row>
    <row r="40" spans="1:5" ht="12.75">
      <c r="A40" s="35" t="s">
        <v>56</v>
      </c>
      <c r="E40" s="39" t="s">
        <v>5</v>
      </c>
    </row>
    <row r="41" spans="1:5" ht="25.5">
      <c r="A41" s="35" t="s">
        <v>57</v>
      </c>
      <c r="E41" s="40" t="s">
        <v>6606</v>
      </c>
    </row>
    <row r="42" spans="1:5" ht="140.25">
      <c r="A42" t="s">
        <v>58</v>
      </c>
      <c r="E42" s="39" t="s">
        <v>6590</v>
      </c>
    </row>
    <row r="43" spans="1:16" ht="12.75">
      <c r="A43" t="s">
        <v>50</v>
      </c>
      <c s="34" t="s">
        <v>83</v>
      </c>
      <c s="34" t="s">
        <v>6607</v>
      </c>
      <c s="35" t="s">
        <v>5</v>
      </c>
      <c s="6" t="s">
        <v>6608</v>
      </c>
      <c s="36" t="s">
        <v>75</v>
      </c>
      <c s="37">
        <v>18</v>
      </c>
      <c s="36">
        <v>0</v>
      </c>
      <c s="36">
        <f>ROUND(G43*H43,6)</f>
      </c>
      <c r="L43" s="38">
        <v>0</v>
      </c>
      <c s="32">
        <f>ROUND(ROUND(L43,2)*ROUND(G43,3),2)</f>
      </c>
      <c s="36" t="s">
        <v>55</v>
      </c>
      <c>
        <f>(M43*21)/100</f>
      </c>
      <c t="s">
        <v>28</v>
      </c>
    </row>
    <row r="44" spans="1:5" ht="12.75">
      <c r="A44" s="35" t="s">
        <v>56</v>
      </c>
      <c r="E44" s="39" t="s">
        <v>5</v>
      </c>
    </row>
    <row r="45" spans="1:5" ht="12.75">
      <c r="A45" s="35" t="s">
        <v>57</v>
      </c>
      <c r="E45" s="40" t="s">
        <v>6609</v>
      </c>
    </row>
    <row r="46" spans="1:5" ht="114.75">
      <c r="A46" t="s">
        <v>58</v>
      </c>
      <c r="E46" s="39" t="s">
        <v>6610</v>
      </c>
    </row>
    <row r="47" spans="1:13" ht="12.75">
      <c r="A47" t="s">
        <v>47</v>
      </c>
      <c r="C47" s="31" t="s">
        <v>551</v>
      </c>
      <c r="E47" s="33" t="s">
        <v>552</v>
      </c>
      <c r="J47" s="32">
        <f>0</f>
      </c>
      <c s="32">
        <f>0</f>
      </c>
      <c s="32">
        <f>0+L48</f>
      </c>
      <c s="32">
        <f>0+M48</f>
      </c>
    </row>
    <row r="48" spans="1:16" ht="38.25">
      <c r="A48" t="s">
        <v>50</v>
      </c>
      <c s="34" t="s">
        <v>87</v>
      </c>
      <c s="34" t="s">
        <v>554</v>
      </c>
      <c s="35" t="s">
        <v>555</v>
      </c>
      <c s="6" t="s">
        <v>556</v>
      </c>
      <c s="36" t="s">
        <v>557</v>
      </c>
      <c s="37">
        <v>9.2</v>
      </c>
      <c s="36">
        <v>0</v>
      </c>
      <c s="36">
        <f>ROUND(G48*H48,6)</f>
      </c>
      <c r="L48" s="38">
        <v>0</v>
      </c>
      <c s="32">
        <f>ROUND(ROUND(L48,2)*ROUND(G48,3),2)</f>
      </c>
      <c s="36" t="s">
        <v>55</v>
      </c>
      <c>
        <f>(M48*21)/100</f>
      </c>
      <c t="s">
        <v>28</v>
      </c>
    </row>
    <row r="49" spans="1:5" ht="12.75">
      <c r="A49" s="35" t="s">
        <v>56</v>
      </c>
      <c r="E49" s="39" t="s">
        <v>558</v>
      </c>
    </row>
    <row r="50" spans="1:5" ht="12.75">
      <c r="A50" s="35" t="s">
        <v>57</v>
      </c>
      <c r="E50" s="40" t="s">
        <v>6611</v>
      </c>
    </row>
    <row r="51" spans="1:5" ht="178.5">
      <c r="A51" t="s">
        <v>58</v>
      </c>
      <c r="E51" s="39" t="s">
        <v>6612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2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6613</v>
      </c>
      <c s="41">
        <f>Rekapitulace!C101</f>
      </c>
      <c s="20" t="s">
        <v>0</v>
      </c>
      <c t="s">
        <v>23</v>
      </c>
      <c t="s">
        <v>28</v>
      </c>
    </row>
    <row r="4" spans="1:16" ht="32" customHeight="1">
      <c r="A4" s="24" t="s">
        <v>20</v>
      </c>
      <c s="25" t="s">
        <v>29</v>
      </c>
      <c s="27" t="s">
        <v>6613</v>
      </c>
      <c r="E4" s="26" t="s">
        <v>6614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COUNTIFS(L8:L218,"=0",A8:A218,"P")+COUNTIFS(L8:L218,"",A8:A218,"P")+SUM(Q8:Q218)</f>
      </c>
    </row>
    <row r="8" spans="1:13" ht="12.75">
      <c r="A8" t="s">
        <v>45</v>
      </c>
      <c r="C8" s="28" t="s">
        <v>6617</v>
      </c>
      <c r="E8" s="30" t="s">
        <v>6616</v>
      </c>
      <c r="J8" s="29">
        <f>0+J9+J30+J35+J40+J49+J54+J59+J76+J81+J110+J159+J188+J197</f>
      </c>
      <c s="29">
        <f>0+K9+K30+K35+K40+K49+K54+K59+K76+K81+K110+K159+K188+K197</f>
      </c>
      <c s="29">
        <f>0+L9+L30+L35+L40+L49+L54+L59+L76+L81+L110+L159+L188+L197</f>
      </c>
      <c s="29">
        <f>0+M9+M30+M35+M40+M49+M54+M59+M76+M81+M110+M159+M188+M197</f>
      </c>
    </row>
    <row r="9" spans="1:13" ht="12.75">
      <c r="A9" t="s">
        <v>47</v>
      </c>
      <c r="C9" s="31" t="s">
        <v>51</v>
      </c>
      <c r="E9" s="33" t="s">
        <v>60</v>
      </c>
      <c r="J9" s="32">
        <f>0</f>
      </c>
      <c s="32">
        <f>0</f>
      </c>
      <c s="32">
        <f>0+L10+L14+L18+L22+L26</f>
      </c>
      <c s="32">
        <f>0+M10+M14+M18+M22+M26</f>
      </c>
    </row>
    <row r="10" spans="1:16" ht="12.75">
      <c r="A10" t="s">
        <v>50</v>
      </c>
      <c s="34" t="s">
        <v>51</v>
      </c>
      <c s="34" t="s">
        <v>6618</v>
      </c>
      <c s="35" t="s">
        <v>5</v>
      </c>
      <c s="6" t="s">
        <v>6619</v>
      </c>
      <c s="36" t="s">
        <v>68</v>
      </c>
      <c s="37">
        <v>139.396</v>
      </c>
      <c s="36">
        <v>0</v>
      </c>
      <c s="36">
        <f>ROUND(G10*H10,6)</f>
      </c>
      <c r="L10" s="38">
        <v>0</v>
      </c>
      <c s="32">
        <f>ROUND(ROUND(L10,2)*ROUND(G10,3),2)</f>
      </c>
      <c s="36" t="s">
        <v>55</v>
      </c>
      <c>
        <f>(M10*21)/100</f>
      </c>
      <c t="s">
        <v>28</v>
      </c>
    </row>
    <row r="11" spans="1:5" ht="38.25">
      <c r="A11" s="35" t="s">
        <v>56</v>
      </c>
      <c r="E11" s="39" t="s">
        <v>6620</v>
      </c>
    </row>
    <row r="12" spans="1:5" ht="25.5">
      <c r="A12" s="35" t="s">
        <v>57</v>
      </c>
      <c r="E12" s="40" t="s">
        <v>6621</v>
      </c>
    </row>
    <row r="13" spans="1:5" ht="12.75">
      <c r="A13" t="s">
        <v>58</v>
      </c>
      <c r="E13" s="39" t="s">
        <v>5</v>
      </c>
    </row>
    <row r="14" spans="1:16" ht="25.5">
      <c r="A14" t="s">
        <v>50</v>
      </c>
      <c s="34" t="s">
        <v>28</v>
      </c>
      <c s="34" t="s">
        <v>6622</v>
      </c>
      <c s="35" t="s">
        <v>5</v>
      </c>
      <c s="6" t="s">
        <v>6623</v>
      </c>
      <c s="36" t="s">
        <v>63</v>
      </c>
      <c s="37">
        <v>942.663</v>
      </c>
      <c s="36">
        <v>0</v>
      </c>
      <c s="36">
        <f>ROUND(G14*H14,6)</f>
      </c>
      <c r="L14" s="38">
        <v>0</v>
      </c>
      <c s="32">
        <f>ROUND(ROUND(L14,2)*ROUND(G14,3),2)</f>
      </c>
      <c s="36" t="s">
        <v>55</v>
      </c>
      <c>
        <f>(M14*21)/100</f>
      </c>
      <c t="s">
        <v>28</v>
      </c>
    </row>
    <row r="15" spans="1:5" ht="25.5">
      <c r="A15" s="35" t="s">
        <v>56</v>
      </c>
      <c r="E15" s="39" t="s">
        <v>6624</v>
      </c>
    </row>
    <row r="16" spans="1:5" ht="38.25">
      <c r="A16" s="35" t="s">
        <v>57</v>
      </c>
      <c r="E16" s="40" t="s">
        <v>6625</v>
      </c>
    </row>
    <row r="17" spans="1:5" ht="12.75">
      <c r="A17" t="s">
        <v>58</v>
      </c>
      <c r="E17" s="39" t="s">
        <v>5</v>
      </c>
    </row>
    <row r="18" spans="1:16" ht="25.5">
      <c r="A18" t="s">
        <v>50</v>
      </c>
      <c s="34" t="s">
        <v>26</v>
      </c>
      <c s="34" t="s">
        <v>6626</v>
      </c>
      <c s="35" t="s">
        <v>5</v>
      </c>
      <c s="6" t="s">
        <v>6627</v>
      </c>
      <c s="36" t="s">
        <v>63</v>
      </c>
      <c s="37">
        <v>1174.421</v>
      </c>
      <c s="36">
        <v>0</v>
      </c>
      <c s="36">
        <f>ROUND(G18*H18,6)</f>
      </c>
      <c r="L18" s="38">
        <v>0</v>
      </c>
      <c s="32">
        <f>ROUND(ROUND(L18,2)*ROUND(G18,3),2)</f>
      </c>
      <c s="36" t="s">
        <v>55</v>
      </c>
      <c>
        <f>(M18*21)/100</f>
      </c>
      <c t="s">
        <v>28</v>
      </c>
    </row>
    <row r="19" spans="1:5" ht="38.25">
      <c r="A19" s="35" t="s">
        <v>56</v>
      </c>
      <c r="E19" s="39" t="s">
        <v>6628</v>
      </c>
    </row>
    <row r="20" spans="1:5" ht="12.75">
      <c r="A20" s="35" t="s">
        <v>57</v>
      </c>
      <c r="E20" s="40" t="s">
        <v>6629</v>
      </c>
    </row>
    <row r="21" spans="1:5" ht="12.75">
      <c r="A21" t="s">
        <v>58</v>
      </c>
      <c r="E21" s="39" t="s">
        <v>5</v>
      </c>
    </row>
    <row r="22" spans="1:16" ht="25.5">
      <c r="A22" t="s">
        <v>50</v>
      </c>
      <c s="34" t="s">
        <v>213</v>
      </c>
      <c s="34" t="s">
        <v>6630</v>
      </c>
      <c s="35" t="s">
        <v>5</v>
      </c>
      <c s="6" t="s">
        <v>6631</v>
      </c>
      <c s="36" t="s">
        <v>63</v>
      </c>
      <c s="37">
        <v>1174.421</v>
      </c>
      <c s="36">
        <v>0</v>
      </c>
      <c s="36">
        <f>ROUND(G22*H22,6)</f>
      </c>
      <c r="L22" s="38">
        <v>0</v>
      </c>
      <c s="32">
        <f>ROUND(ROUND(L22,2)*ROUND(G22,3),2)</f>
      </c>
      <c s="36" t="s">
        <v>55</v>
      </c>
      <c>
        <f>(M22*21)/100</f>
      </c>
      <c t="s">
        <v>28</v>
      </c>
    </row>
    <row r="23" spans="1:5" ht="25.5">
      <c r="A23" s="35" t="s">
        <v>56</v>
      </c>
      <c r="E23" s="39" t="s">
        <v>6632</v>
      </c>
    </row>
    <row r="24" spans="1:5" ht="38.25">
      <c r="A24" s="35" t="s">
        <v>57</v>
      </c>
      <c r="E24" s="40" t="s">
        <v>6633</v>
      </c>
    </row>
    <row r="25" spans="1:5" ht="12.75">
      <c r="A25" t="s">
        <v>58</v>
      </c>
      <c r="E25" s="39" t="s">
        <v>5</v>
      </c>
    </row>
    <row r="26" spans="1:16" ht="12.75">
      <c r="A26" t="s">
        <v>50</v>
      </c>
      <c s="34" t="s">
        <v>238</v>
      </c>
      <c s="34" t="s">
        <v>5247</v>
      </c>
      <c s="35" t="s">
        <v>5</v>
      </c>
      <c s="6" t="s">
        <v>5248</v>
      </c>
      <c s="36" t="s">
        <v>63</v>
      </c>
      <c s="37">
        <v>497.999</v>
      </c>
      <c s="36">
        <v>0</v>
      </c>
      <c s="36">
        <f>ROUND(G26*H26,6)</f>
      </c>
      <c r="L26" s="38">
        <v>0</v>
      </c>
      <c s="32">
        <f>ROUND(ROUND(L26,2)*ROUND(G26,3),2)</f>
      </c>
      <c s="36" t="s">
        <v>55</v>
      </c>
      <c>
        <f>(M26*21)/100</f>
      </c>
      <c t="s">
        <v>28</v>
      </c>
    </row>
    <row r="27" spans="1:5" ht="12.75">
      <c r="A27" s="35" t="s">
        <v>56</v>
      </c>
      <c r="E27" s="39" t="s">
        <v>5248</v>
      </c>
    </row>
    <row r="28" spans="1:5" ht="25.5">
      <c r="A28" s="35" t="s">
        <v>57</v>
      </c>
      <c r="E28" s="40" t="s">
        <v>6634</v>
      </c>
    </row>
    <row r="29" spans="1:5" ht="12.75">
      <c r="A29" t="s">
        <v>58</v>
      </c>
      <c r="E29" s="39" t="s">
        <v>5</v>
      </c>
    </row>
    <row r="30" spans="1:13" ht="12.75">
      <c r="A30" t="s">
        <v>47</v>
      </c>
      <c r="C30" s="31" t="s">
        <v>6635</v>
      </c>
      <c r="E30" s="33" t="s">
        <v>6636</v>
      </c>
      <c r="J30" s="32">
        <f>0</f>
      </c>
      <c s="32">
        <f>0</f>
      </c>
      <c s="32">
        <f>0+L31</f>
      </c>
      <c s="32">
        <f>0+M31</f>
      </c>
    </row>
    <row r="31" spans="1:16" ht="25.5">
      <c r="A31" t="s">
        <v>50</v>
      </c>
      <c s="34" t="s">
        <v>65</v>
      </c>
      <c s="34" t="s">
        <v>6637</v>
      </c>
      <c s="35" t="s">
        <v>5</v>
      </c>
      <c s="6" t="s">
        <v>6638</v>
      </c>
      <c s="36" t="s">
        <v>110</v>
      </c>
      <c s="37">
        <v>1</v>
      </c>
      <c s="36">
        <v>0</v>
      </c>
      <c s="36">
        <f>ROUND(G31*H31,6)</f>
      </c>
      <c r="L31" s="38">
        <v>0</v>
      </c>
      <c s="32">
        <f>ROUND(ROUND(L31,2)*ROUND(G31,3),2)</f>
      </c>
      <c s="36" t="s">
        <v>55</v>
      </c>
      <c>
        <f>(M31*21)/100</f>
      </c>
      <c t="s">
        <v>28</v>
      </c>
    </row>
    <row r="32" spans="1:5" ht="25.5">
      <c r="A32" s="35" t="s">
        <v>56</v>
      </c>
      <c r="E32" s="39" t="s">
        <v>6638</v>
      </c>
    </row>
    <row r="33" spans="1:5" ht="12.75">
      <c r="A33" s="35" t="s">
        <v>57</v>
      </c>
      <c r="E33" s="40" t="s">
        <v>5</v>
      </c>
    </row>
    <row r="34" spans="1:5" ht="12.75">
      <c r="A34" t="s">
        <v>58</v>
      </c>
      <c r="E34" s="39" t="s">
        <v>5</v>
      </c>
    </row>
    <row r="35" spans="1:13" ht="12.75">
      <c r="A35" t="s">
        <v>47</v>
      </c>
      <c r="C35" s="31" t="s">
        <v>5645</v>
      </c>
      <c r="E35" s="33" t="s">
        <v>5646</v>
      </c>
      <c r="J35" s="32">
        <f>0</f>
      </c>
      <c s="32">
        <f>0</f>
      </c>
      <c s="32">
        <f>0+L36</f>
      </c>
      <c s="32">
        <f>0+M36</f>
      </c>
    </row>
    <row r="36" spans="1:16" ht="12.75">
      <c r="A36" t="s">
        <v>50</v>
      </c>
      <c s="34" t="s">
        <v>72</v>
      </c>
      <c s="34" t="s">
        <v>6639</v>
      </c>
      <c s="35" t="s">
        <v>5</v>
      </c>
      <c s="6" t="s">
        <v>6640</v>
      </c>
      <c s="36" t="s">
        <v>68</v>
      </c>
      <c s="37">
        <v>810.7</v>
      </c>
      <c s="36">
        <v>0</v>
      </c>
      <c s="36">
        <f>ROUND(G36*H36,6)</f>
      </c>
      <c r="L36" s="38">
        <v>0</v>
      </c>
      <c s="32">
        <f>ROUND(ROUND(L36,2)*ROUND(G36,3),2)</f>
      </c>
      <c s="36" t="s">
        <v>55</v>
      </c>
      <c>
        <f>(M36*21)/100</f>
      </c>
      <c t="s">
        <v>28</v>
      </c>
    </row>
    <row r="37" spans="1:5" ht="25.5">
      <c r="A37" s="35" t="s">
        <v>56</v>
      </c>
      <c r="E37" s="39" t="s">
        <v>6641</v>
      </c>
    </row>
    <row r="38" spans="1:5" ht="25.5">
      <c r="A38" s="35" t="s">
        <v>57</v>
      </c>
      <c r="E38" s="40" t="s">
        <v>6642</v>
      </c>
    </row>
    <row r="39" spans="1:5" ht="12.75">
      <c r="A39" t="s">
        <v>58</v>
      </c>
      <c r="E39" s="39" t="s">
        <v>5</v>
      </c>
    </row>
    <row r="40" spans="1:13" ht="12.75">
      <c r="A40" t="s">
        <v>47</v>
      </c>
      <c r="C40" s="31" t="s">
        <v>6643</v>
      </c>
      <c r="E40" s="33" t="s">
        <v>6644</v>
      </c>
      <c r="J40" s="32">
        <f>0</f>
      </c>
      <c s="32">
        <f>0</f>
      </c>
      <c s="32">
        <f>0+L41+L45</f>
      </c>
      <c s="32">
        <f>0+M41+M45</f>
      </c>
    </row>
    <row r="41" spans="1:16" ht="12.75">
      <c r="A41" t="s">
        <v>50</v>
      </c>
      <c s="34" t="s">
        <v>27</v>
      </c>
      <c s="34" t="s">
        <v>5386</v>
      </c>
      <c s="35" t="s">
        <v>5</v>
      </c>
      <c s="6" t="s">
        <v>6645</v>
      </c>
      <c s="36" t="s">
        <v>6320</v>
      </c>
      <c s="37">
        <v>1</v>
      </c>
      <c s="36">
        <v>0</v>
      </c>
      <c s="36">
        <f>ROUND(G41*H41,6)</f>
      </c>
      <c r="L41" s="38">
        <v>0</v>
      </c>
      <c s="32">
        <f>ROUND(ROUND(L41,2)*ROUND(G41,3),2)</f>
      </c>
      <c s="36" t="s">
        <v>55</v>
      </c>
      <c>
        <f>(M41*21)/100</f>
      </c>
      <c t="s">
        <v>28</v>
      </c>
    </row>
    <row r="42" spans="1:5" ht="12.75">
      <c r="A42" s="35" t="s">
        <v>56</v>
      </c>
      <c r="E42" s="39" t="s">
        <v>6645</v>
      </c>
    </row>
    <row r="43" spans="1:5" ht="12.75">
      <c r="A43" s="35" t="s">
        <v>57</v>
      </c>
      <c r="E43" s="40" t="s">
        <v>5</v>
      </c>
    </row>
    <row r="44" spans="1:5" ht="12.75">
      <c r="A44" t="s">
        <v>58</v>
      </c>
      <c r="E44" s="39" t="s">
        <v>5</v>
      </c>
    </row>
    <row r="45" spans="1:16" ht="12.75">
      <c r="A45" t="s">
        <v>50</v>
      </c>
      <c s="34" t="s">
        <v>70</v>
      </c>
      <c s="34" t="s">
        <v>5389</v>
      </c>
      <c s="35" t="s">
        <v>5</v>
      </c>
      <c s="6" t="s">
        <v>6646</v>
      </c>
      <c s="36" t="s">
        <v>6320</v>
      </c>
      <c s="37">
        <v>1</v>
      </c>
      <c s="36">
        <v>0</v>
      </c>
      <c s="36">
        <f>ROUND(G45*H45,6)</f>
      </c>
      <c r="L45" s="38">
        <v>0</v>
      </c>
      <c s="32">
        <f>ROUND(ROUND(L45,2)*ROUND(G45,3),2)</f>
      </c>
      <c s="36" t="s">
        <v>55</v>
      </c>
      <c>
        <f>(M45*21)/100</f>
      </c>
      <c t="s">
        <v>28</v>
      </c>
    </row>
    <row r="46" spans="1:5" ht="12.75">
      <c r="A46" s="35" t="s">
        <v>56</v>
      </c>
      <c r="E46" s="39" t="s">
        <v>6646</v>
      </c>
    </row>
    <row r="47" spans="1:5" ht="12.75">
      <c r="A47" s="35" t="s">
        <v>57</v>
      </c>
      <c r="E47" s="40" t="s">
        <v>5</v>
      </c>
    </row>
    <row r="48" spans="1:5" ht="12.75">
      <c r="A48" t="s">
        <v>58</v>
      </c>
      <c r="E48" s="39" t="s">
        <v>5</v>
      </c>
    </row>
    <row r="49" spans="1:13" ht="12.75">
      <c r="A49" t="s">
        <v>47</v>
      </c>
      <c r="C49" s="31" t="s">
        <v>5301</v>
      </c>
      <c r="E49" s="33" t="s">
        <v>5302</v>
      </c>
      <c r="J49" s="32">
        <f>0</f>
      </c>
      <c s="32">
        <f>0</f>
      </c>
      <c s="32">
        <f>0+L50</f>
      </c>
      <c s="32">
        <f>0+M50</f>
      </c>
    </row>
    <row r="50" spans="1:16" ht="12.75">
      <c r="A50" t="s">
        <v>50</v>
      </c>
      <c s="34" t="s">
        <v>83</v>
      </c>
      <c s="34" t="s">
        <v>5392</v>
      </c>
      <c s="35" t="s">
        <v>5</v>
      </c>
      <c s="6" t="s">
        <v>6647</v>
      </c>
      <c s="36" t="s">
        <v>68</v>
      </c>
      <c s="37">
        <v>810.7</v>
      </c>
      <c s="36">
        <v>0</v>
      </c>
      <c s="36">
        <f>ROUND(G50*H50,6)</f>
      </c>
      <c r="L50" s="38">
        <v>0</v>
      </c>
      <c s="32">
        <f>ROUND(ROUND(L50,2)*ROUND(G50,3),2)</f>
      </c>
      <c s="36" t="s">
        <v>55</v>
      </c>
      <c>
        <f>(M50*21)/100</f>
      </c>
      <c t="s">
        <v>28</v>
      </c>
    </row>
    <row r="51" spans="1:5" ht="12.75">
      <c r="A51" s="35" t="s">
        <v>56</v>
      </c>
      <c r="E51" s="39" t="s">
        <v>6647</v>
      </c>
    </row>
    <row r="52" spans="1:5" ht="114.75">
      <c r="A52" s="35" t="s">
        <v>57</v>
      </c>
      <c r="E52" s="40" t="s">
        <v>6648</v>
      </c>
    </row>
    <row r="53" spans="1:5" ht="12.75">
      <c r="A53" t="s">
        <v>58</v>
      </c>
      <c r="E53" s="39" t="s">
        <v>5</v>
      </c>
    </row>
    <row r="54" spans="1:13" ht="12.75">
      <c r="A54" t="s">
        <v>47</v>
      </c>
      <c r="C54" s="31" t="s">
        <v>5699</v>
      </c>
      <c r="E54" s="33" t="s">
        <v>5700</v>
      </c>
      <c r="J54" s="32">
        <f>0</f>
      </c>
      <c s="32">
        <f>0</f>
      </c>
      <c s="32">
        <f>0+L55</f>
      </c>
      <c s="32">
        <f>0+M55</f>
      </c>
    </row>
    <row r="55" spans="1:16" ht="12.75">
      <c r="A55" t="s">
        <v>50</v>
      </c>
      <c s="34" t="s">
        <v>87</v>
      </c>
      <c s="34" t="s">
        <v>6649</v>
      </c>
      <c s="35" t="s">
        <v>5</v>
      </c>
      <c s="6" t="s">
        <v>6650</v>
      </c>
      <c s="36" t="s">
        <v>68</v>
      </c>
      <c s="37">
        <v>402.31</v>
      </c>
      <c s="36">
        <v>0</v>
      </c>
      <c s="36">
        <f>ROUND(G55*H55,6)</f>
      </c>
      <c r="L55" s="38">
        <v>0</v>
      </c>
      <c s="32">
        <f>ROUND(ROUND(L55,2)*ROUND(G55,3),2)</f>
      </c>
      <c s="36" t="s">
        <v>55</v>
      </c>
      <c>
        <f>(M55*21)/100</f>
      </c>
      <c t="s">
        <v>28</v>
      </c>
    </row>
    <row r="56" spans="1:5" ht="12.75">
      <c r="A56" s="35" t="s">
        <v>56</v>
      </c>
      <c r="E56" s="39" t="s">
        <v>6651</v>
      </c>
    </row>
    <row r="57" spans="1:5" ht="12.75">
      <c r="A57" s="35" t="s">
        <v>57</v>
      </c>
      <c r="E57" s="40" t="s">
        <v>6652</v>
      </c>
    </row>
    <row r="58" spans="1:5" ht="12.75">
      <c r="A58" t="s">
        <v>58</v>
      </c>
      <c r="E58" s="39" t="s">
        <v>5</v>
      </c>
    </row>
    <row r="59" spans="1:13" ht="12.75">
      <c r="A59" t="s">
        <v>47</v>
      </c>
      <c r="C59" s="31" t="s">
        <v>5344</v>
      </c>
      <c r="E59" s="33" t="s">
        <v>5345</v>
      </c>
      <c r="J59" s="32">
        <f>0</f>
      </c>
      <c s="32">
        <f>0</f>
      </c>
      <c s="32">
        <f>0+L60+L64+L68+L72</f>
      </c>
      <c s="32">
        <f>0+M60+M64+M68+M72</f>
      </c>
    </row>
    <row r="60" spans="1:16" ht="12.75">
      <c r="A60" t="s">
        <v>50</v>
      </c>
      <c s="34" t="s">
        <v>91</v>
      </c>
      <c s="34" t="s">
        <v>6653</v>
      </c>
      <c s="35" t="s">
        <v>5</v>
      </c>
      <c s="6" t="s">
        <v>6654</v>
      </c>
      <c s="36" t="s">
        <v>79</v>
      </c>
      <c s="37">
        <v>87.95</v>
      </c>
      <c s="36">
        <v>0</v>
      </c>
      <c s="36">
        <f>ROUND(G60*H60,6)</f>
      </c>
      <c r="L60" s="38">
        <v>0</v>
      </c>
      <c s="32">
        <f>ROUND(ROUND(L60,2)*ROUND(G60,3),2)</f>
      </c>
      <c s="36" t="s">
        <v>55</v>
      </c>
      <c>
        <f>(M60*21)/100</f>
      </c>
      <c t="s">
        <v>28</v>
      </c>
    </row>
    <row r="61" spans="1:5" ht="12.75">
      <c r="A61" s="35" t="s">
        <v>56</v>
      </c>
      <c r="E61" s="39" t="s">
        <v>6655</v>
      </c>
    </row>
    <row r="62" spans="1:5" ht="12.75">
      <c r="A62" s="35" t="s">
        <v>57</v>
      </c>
      <c r="E62" s="40" t="s">
        <v>6656</v>
      </c>
    </row>
    <row r="63" spans="1:5" ht="12.75">
      <c r="A63" t="s">
        <v>58</v>
      </c>
      <c r="E63" s="39" t="s">
        <v>5</v>
      </c>
    </row>
    <row r="64" spans="1:16" ht="12.75">
      <c r="A64" t="s">
        <v>50</v>
      </c>
      <c s="34" t="s">
        <v>95</v>
      </c>
      <c s="34" t="s">
        <v>6657</v>
      </c>
      <c s="35" t="s">
        <v>5</v>
      </c>
      <c s="6" t="s">
        <v>6658</v>
      </c>
      <c s="36" t="s">
        <v>79</v>
      </c>
      <c s="37">
        <v>33.5</v>
      </c>
      <c s="36">
        <v>0</v>
      </c>
      <c s="36">
        <f>ROUND(G64*H64,6)</f>
      </c>
      <c r="L64" s="38">
        <v>0</v>
      </c>
      <c s="32">
        <f>ROUND(ROUND(L64,2)*ROUND(G64,3),2)</f>
      </c>
      <c s="36" t="s">
        <v>55</v>
      </c>
      <c>
        <f>(M64*21)/100</f>
      </c>
      <c t="s">
        <v>28</v>
      </c>
    </row>
    <row r="65" spans="1:5" ht="12.75">
      <c r="A65" s="35" t="s">
        <v>56</v>
      </c>
      <c r="E65" s="39" t="s">
        <v>6659</v>
      </c>
    </row>
    <row r="66" spans="1:5" ht="38.25">
      <c r="A66" s="35" t="s">
        <v>57</v>
      </c>
      <c r="E66" s="40" t="s">
        <v>6660</v>
      </c>
    </row>
    <row r="67" spans="1:5" ht="12.75">
      <c r="A67" t="s">
        <v>58</v>
      </c>
      <c r="E67" s="39" t="s">
        <v>5</v>
      </c>
    </row>
    <row r="68" spans="1:16" ht="12.75">
      <c r="A68" t="s">
        <v>50</v>
      </c>
      <c s="34" t="s">
        <v>99</v>
      </c>
      <c s="34" t="s">
        <v>6661</v>
      </c>
      <c s="35" t="s">
        <v>5</v>
      </c>
      <c s="6" t="s">
        <v>6662</v>
      </c>
      <c s="36" t="s">
        <v>79</v>
      </c>
      <c s="37">
        <v>87.95</v>
      </c>
      <c s="36">
        <v>0</v>
      </c>
      <c s="36">
        <f>ROUND(G68*H68,6)</f>
      </c>
      <c r="L68" s="38">
        <v>0</v>
      </c>
      <c s="32">
        <f>ROUND(ROUND(L68,2)*ROUND(G68,3),2)</f>
      </c>
      <c s="36" t="s">
        <v>55</v>
      </c>
      <c>
        <f>(M68*21)/100</f>
      </c>
      <c t="s">
        <v>28</v>
      </c>
    </row>
    <row r="69" spans="1:5" ht="12.75">
      <c r="A69" s="35" t="s">
        <v>56</v>
      </c>
      <c r="E69" s="39" t="s">
        <v>6663</v>
      </c>
    </row>
    <row r="70" spans="1:5" ht="12.75">
      <c r="A70" s="35" t="s">
        <v>57</v>
      </c>
      <c r="E70" s="40" t="s">
        <v>6664</v>
      </c>
    </row>
    <row r="71" spans="1:5" ht="12.75">
      <c r="A71" t="s">
        <v>58</v>
      </c>
      <c r="E71" s="39" t="s">
        <v>5</v>
      </c>
    </row>
    <row r="72" spans="1:16" ht="12.75">
      <c r="A72" t="s">
        <v>50</v>
      </c>
      <c s="34" t="s">
        <v>103</v>
      </c>
      <c s="34" t="s">
        <v>6665</v>
      </c>
      <c s="35" t="s">
        <v>5</v>
      </c>
      <c s="6" t="s">
        <v>6666</v>
      </c>
      <c s="36" t="s">
        <v>79</v>
      </c>
      <c s="37">
        <v>24</v>
      </c>
      <c s="36">
        <v>0</v>
      </c>
      <c s="36">
        <f>ROUND(G72*H72,6)</f>
      </c>
      <c r="L72" s="38">
        <v>0</v>
      </c>
      <c s="32">
        <f>ROUND(ROUND(L72,2)*ROUND(G72,3),2)</f>
      </c>
      <c s="36" t="s">
        <v>55</v>
      </c>
      <c>
        <f>(M72*21)/100</f>
      </c>
      <c t="s">
        <v>28</v>
      </c>
    </row>
    <row r="73" spans="1:5" ht="12.75">
      <c r="A73" s="35" t="s">
        <v>56</v>
      </c>
      <c r="E73" s="39" t="s">
        <v>6667</v>
      </c>
    </row>
    <row r="74" spans="1:5" ht="12.75">
      <c r="A74" s="35" t="s">
        <v>57</v>
      </c>
      <c r="E74" s="40" t="s">
        <v>6668</v>
      </c>
    </row>
    <row r="75" spans="1:5" ht="12.75">
      <c r="A75" t="s">
        <v>58</v>
      </c>
      <c r="E75" s="39" t="s">
        <v>5</v>
      </c>
    </row>
    <row r="76" spans="1:13" ht="12.75">
      <c r="A76" t="s">
        <v>47</v>
      </c>
      <c r="C76" s="31" t="s">
        <v>5765</v>
      </c>
      <c r="E76" s="33" t="s">
        <v>5766</v>
      </c>
      <c r="J76" s="32">
        <f>0</f>
      </c>
      <c s="32">
        <f>0</f>
      </c>
      <c s="32">
        <f>0+L77</f>
      </c>
      <c s="32">
        <f>0+M77</f>
      </c>
    </row>
    <row r="77" spans="1:16" ht="12.75">
      <c r="A77" t="s">
        <v>50</v>
      </c>
      <c s="34" t="s">
        <v>107</v>
      </c>
      <c s="34" t="s">
        <v>6669</v>
      </c>
      <c s="35" t="s">
        <v>5</v>
      </c>
      <c s="6" t="s">
        <v>6670</v>
      </c>
      <c s="36" t="s">
        <v>75</v>
      </c>
      <c s="37">
        <v>32</v>
      </c>
      <c s="36">
        <v>0</v>
      </c>
      <c s="36">
        <f>ROUND(G77*H77,6)</f>
      </c>
      <c r="L77" s="38">
        <v>0</v>
      </c>
      <c s="32">
        <f>ROUND(ROUND(L77,2)*ROUND(G77,3),2)</f>
      </c>
      <c s="36" t="s">
        <v>55</v>
      </c>
      <c>
        <f>(M77*21)/100</f>
      </c>
      <c t="s">
        <v>28</v>
      </c>
    </row>
    <row r="78" spans="1:5" ht="25.5">
      <c r="A78" s="35" t="s">
        <v>56</v>
      </c>
      <c r="E78" s="39" t="s">
        <v>6671</v>
      </c>
    </row>
    <row r="79" spans="1:5" ht="12.75">
      <c r="A79" s="35" t="s">
        <v>57</v>
      </c>
      <c r="E79" s="40" t="s">
        <v>6672</v>
      </c>
    </row>
    <row r="80" spans="1:5" ht="12.75">
      <c r="A80" t="s">
        <v>58</v>
      </c>
      <c r="E80" s="39" t="s">
        <v>5</v>
      </c>
    </row>
    <row r="81" spans="1:13" ht="12.75">
      <c r="A81" t="s">
        <v>47</v>
      </c>
      <c r="C81" s="31" t="s">
        <v>5794</v>
      </c>
      <c r="E81" s="33" t="s">
        <v>5795</v>
      </c>
      <c r="J81" s="32">
        <f>0</f>
      </c>
      <c s="32">
        <f>0</f>
      </c>
      <c s="32">
        <f>0+L82+L86+L90+L94+L98+L102+L106</f>
      </c>
      <c s="32">
        <f>0+M82+M86+M90+M94+M98+M102+M106</f>
      </c>
    </row>
    <row r="82" spans="1:16" ht="12.75">
      <c r="A82" t="s">
        <v>50</v>
      </c>
      <c s="34" t="s">
        <v>112</v>
      </c>
      <c s="34" t="s">
        <v>6673</v>
      </c>
      <c s="35" t="s">
        <v>5</v>
      </c>
      <c s="6" t="s">
        <v>6674</v>
      </c>
      <c s="36" t="s">
        <v>68</v>
      </c>
      <c s="37">
        <v>345.014</v>
      </c>
      <c s="36">
        <v>0</v>
      </c>
      <c s="36">
        <f>ROUND(G82*H82,6)</f>
      </c>
      <c r="L82" s="38">
        <v>0</v>
      </c>
      <c s="32">
        <f>ROUND(ROUND(L82,2)*ROUND(G82,3),2)</f>
      </c>
      <c s="36" t="s">
        <v>55</v>
      </c>
      <c>
        <f>(M82*21)/100</f>
      </c>
      <c t="s">
        <v>28</v>
      </c>
    </row>
    <row r="83" spans="1:5" ht="12.75">
      <c r="A83" s="35" t="s">
        <v>56</v>
      </c>
      <c r="E83" s="39" t="s">
        <v>6675</v>
      </c>
    </row>
    <row r="84" spans="1:5" ht="51">
      <c r="A84" s="35" t="s">
        <v>57</v>
      </c>
      <c r="E84" s="40" t="s">
        <v>6676</v>
      </c>
    </row>
    <row r="85" spans="1:5" ht="12.75">
      <c r="A85" t="s">
        <v>58</v>
      </c>
      <c r="E85" s="39" t="s">
        <v>5</v>
      </c>
    </row>
    <row r="86" spans="1:16" ht="12.75">
      <c r="A86" t="s">
        <v>50</v>
      </c>
      <c s="34" t="s">
        <v>116</v>
      </c>
      <c s="34" t="s">
        <v>6677</v>
      </c>
      <c s="35" t="s">
        <v>5</v>
      </c>
      <c s="6" t="s">
        <v>6678</v>
      </c>
      <c s="36" t="s">
        <v>68</v>
      </c>
      <c s="37">
        <v>636.28</v>
      </c>
      <c s="36">
        <v>0</v>
      </c>
      <c s="36">
        <f>ROUND(G86*H86,6)</f>
      </c>
      <c r="L86" s="38">
        <v>0</v>
      </c>
      <c s="32">
        <f>ROUND(ROUND(L86,2)*ROUND(G86,3),2)</f>
      </c>
      <c s="36" t="s">
        <v>55</v>
      </c>
      <c>
        <f>(M86*21)/100</f>
      </c>
      <c t="s">
        <v>28</v>
      </c>
    </row>
    <row r="87" spans="1:5" ht="12.75">
      <c r="A87" s="35" t="s">
        <v>56</v>
      </c>
      <c r="E87" s="39" t="s">
        <v>6678</v>
      </c>
    </row>
    <row r="88" spans="1:5" ht="12.75">
      <c r="A88" s="35" t="s">
        <v>57</v>
      </c>
      <c r="E88" s="40" t="s">
        <v>6679</v>
      </c>
    </row>
    <row r="89" spans="1:5" ht="12.75">
      <c r="A89" t="s">
        <v>58</v>
      </c>
      <c r="E89" s="39" t="s">
        <v>5</v>
      </c>
    </row>
    <row r="90" spans="1:16" ht="12.75">
      <c r="A90" t="s">
        <v>50</v>
      </c>
      <c s="34" t="s">
        <v>119</v>
      </c>
      <c s="34" t="s">
        <v>6680</v>
      </c>
      <c s="35" t="s">
        <v>5</v>
      </c>
      <c s="6" t="s">
        <v>6681</v>
      </c>
      <c s="36" t="s">
        <v>68</v>
      </c>
      <c s="37">
        <v>402.31</v>
      </c>
      <c s="36">
        <v>0</v>
      </c>
      <c s="36">
        <f>ROUND(G90*H90,6)</f>
      </c>
      <c r="L90" s="38">
        <v>0</v>
      </c>
      <c s="32">
        <f>ROUND(ROUND(L90,2)*ROUND(G90,3),2)</f>
      </c>
      <c s="36" t="s">
        <v>55</v>
      </c>
      <c>
        <f>(M90*21)/100</f>
      </c>
      <c t="s">
        <v>28</v>
      </c>
    </row>
    <row r="91" spans="1:5" ht="12.75">
      <c r="A91" s="35" t="s">
        <v>56</v>
      </c>
      <c r="E91" s="39" t="s">
        <v>6682</v>
      </c>
    </row>
    <row r="92" spans="1:5" ht="38.25">
      <c r="A92" s="35" t="s">
        <v>57</v>
      </c>
      <c r="E92" s="40" t="s">
        <v>6683</v>
      </c>
    </row>
    <row r="93" spans="1:5" ht="12.75">
      <c r="A93" t="s">
        <v>58</v>
      </c>
      <c r="E93" s="39" t="s">
        <v>5</v>
      </c>
    </row>
    <row r="94" spans="1:16" ht="12.75">
      <c r="A94" t="s">
        <v>50</v>
      </c>
      <c s="34" t="s">
        <v>122</v>
      </c>
      <c s="34" t="s">
        <v>6684</v>
      </c>
      <c s="35" t="s">
        <v>5</v>
      </c>
      <c s="6" t="s">
        <v>6685</v>
      </c>
      <c s="36" t="s">
        <v>68</v>
      </c>
      <c s="37">
        <v>402.31</v>
      </c>
      <c s="36">
        <v>0</v>
      </c>
      <c s="36">
        <f>ROUND(G94*H94,6)</f>
      </c>
      <c r="L94" s="38">
        <v>0</v>
      </c>
      <c s="32">
        <f>ROUND(ROUND(L94,2)*ROUND(G94,3),2)</f>
      </c>
      <c s="36" t="s">
        <v>55</v>
      </c>
      <c>
        <f>(M94*21)/100</f>
      </c>
      <c t="s">
        <v>28</v>
      </c>
    </row>
    <row r="95" spans="1:5" ht="12.75">
      <c r="A95" s="35" t="s">
        <v>56</v>
      </c>
      <c r="E95" s="39" t="s">
        <v>6686</v>
      </c>
    </row>
    <row r="96" spans="1:5" ht="38.25">
      <c r="A96" s="35" t="s">
        <v>57</v>
      </c>
      <c r="E96" s="40" t="s">
        <v>6687</v>
      </c>
    </row>
    <row r="97" spans="1:5" ht="12.75">
      <c r="A97" t="s">
        <v>58</v>
      </c>
      <c r="E97" s="39" t="s">
        <v>5</v>
      </c>
    </row>
    <row r="98" spans="1:16" ht="12.75">
      <c r="A98" t="s">
        <v>50</v>
      </c>
      <c s="34" t="s">
        <v>126</v>
      </c>
      <c s="34" t="s">
        <v>6688</v>
      </c>
      <c s="35" t="s">
        <v>5</v>
      </c>
      <c s="6" t="s">
        <v>6689</v>
      </c>
      <c s="36" t="s">
        <v>79</v>
      </c>
      <c s="37">
        <v>5.1</v>
      </c>
      <c s="36">
        <v>0</v>
      </c>
      <c s="36">
        <f>ROUND(G98*H98,6)</f>
      </c>
      <c r="L98" s="38">
        <v>0</v>
      </c>
      <c s="32">
        <f>ROUND(ROUND(L98,2)*ROUND(G98,3),2)</f>
      </c>
      <c s="36" t="s">
        <v>55</v>
      </c>
      <c>
        <f>(M98*21)/100</f>
      </c>
      <c t="s">
        <v>28</v>
      </c>
    </row>
    <row r="99" spans="1:5" ht="12.75">
      <c r="A99" s="35" t="s">
        <v>56</v>
      </c>
      <c r="E99" s="39" t="s">
        <v>6689</v>
      </c>
    </row>
    <row r="100" spans="1:5" ht="12.75">
      <c r="A100" s="35" t="s">
        <v>57</v>
      </c>
      <c r="E100" s="40" t="s">
        <v>6690</v>
      </c>
    </row>
    <row r="101" spans="1:5" ht="12.75">
      <c r="A101" t="s">
        <v>58</v>
      </c>
      <c r="E101" s="39" t="s">
        <v>5</v>
      </c>
    </row>
    <row r="102" spans="1:16" ht="25.5">
      <c r="A102" t="s">
        <v>50</v>
      </c>
      <c s="34" t="s">
        <v>129</v>
      </c>
      <c s="34" t="s">
        <v>6691</v>
      </c>
      <c s="35" t="s">
        <v>5</v>
      </c>
      <c s="6" t="s">
        <v>6692</v>
      </c>
      <c s="36" t="s">
        <v>2357</v>
      </c>
      <c s="37">
        <v>5450</v>
      </c>
      <c s="36">
        <v>0</v>
      </c>
      <c s="36">
        <f>ROUND(G102*H102,6)</f>
      </c>
      <c r="L102" s="38">
        <v>0</v>
      </c>
      <c s="32">
        <f>ROUND(ROUND(L102,2)*ROUND(G102,3),2)</f>
      </c>
      <c s="36" t="s">
        <v>55</v>
      </c>
      <c>
        <f>(M102*21)/100</f>
      </c>
      <c t="s">
        <v>28</v>
      </c>
    </row>
    <row r="103" spans="1:5" ht="25.5">
      <c r="A103" s="35" t="s">
        <v>56</v>
      </c>
      <c r="E103" s="39" t="s">
        <v>6693</v>
      </c>
    </row>
    <row r="104" spans="1:5" ht="102">
      <c r="A104" s="35" t="s">
        <v>57</v>
      </c>
      <c r="E104" s="40" t="s">
        <v>6694</v>
      </c>
    </row>
    <row r="105" spans="1:5" ht="12.75">
      <c r="A105" t="s">
        <v>58</v>
      </c>
      <c r="E105" s="39" t="s">
        <v>5</v>
      </c>
    </row>
    <row r="106" spans="1:16" ht="25.5">
      <c r="A106" t="s">
        <v>50</v>
      </c>
      <c s="34" t="s">
        <v>134</v>
      </c>
      <c s="34" t="s">
        <v>6695</v>
      </c>
      <c s="35" t="s">
        <v>5</v>
      </c>
      <c s="6" t="s">
        <v>6696</v>
      </c>
      <c s="36" t="s">
        <v>2357</v>
      </c>
      <c s="37">
        <v>17000</v>
      </c>
      <c s="36">
        <v>0</v>
      </c>
      <c s="36">
        <f>ROUND(G106*H106,6)</f>
      </c>
      <c r="L106" s="38">
        <v>0</v>
      </c>
      <c s="32">
        <f>ROUND(ROUND(L106,2)*ROUND(G106,3),2)</f>
      </c>
      <c s="36" t="s">
        <v>55</v>
      </c>
      <c>
        <f>(M106*21)/100</f>
      </c>
      <c t="s">
        <v>28</v>
      </c>
    </row>
    <row r="107" spans="1:5" ht="25.5">
      <c r="A107" s="35" t="s">
        <v>56</v>
      </c>
      <c r="E107" s="39" t="s">
        <v>6697</v>
      </c>
    </row>
    <row r="108" spans="1:5" ht="25.5">
      <c r="A108" s="35" t="s">
        <v>57</v>
      </c>
      <c r="E108" s="40" t="s">
        <v>6698</v>
      </c>
    </row>
    <row r="109" spans="1:5" ht="12.75">
      <c r="A109" t="s">
        <v>58</v>
      </c>
      <c r="E109" s="39" t="s">
        <v>5</v>
      </c>
    </row>
    <row r="110" spans="1:13" ht="12.75">
      <c r="A110" t="s">
        <v>47</v>
      </c>
      <c r="C110" s="31" t="s">
        <v>87</v>
      </c>
      <c r="E110" s="33" t="s">
        <v>5377</v>
      </c>
      <c r="J110" s="32">
        <f>0</f>
      </c>
      <c s="32">
        <f>0</f>
      </c>
      <c s="32">
        <f>0+L111+L115+L119+L123+L127+L131+L135+L139+L143+L147+L151+L155</f>
      </c>
      <c s="32">
        <f>0+M111+M115+M119+M123+M127+M131+M135+M139+M143+M147+M151+M155</f>
      </c>
    </row>
    <row r="111" spans="1:16" ht="25.5">
      <c r="A111" t="s">
        <v>50</v>
      </c>
      <c s="34" t="s">
        <v>137</v>
      </c>
      <c s="34" t="s">
        <v>6699</v>
      </c>
      <c s="35" t="s">
        <v>5</v>
      </c>
      <c s="6" t="s">
        <v>6700</v>
      </c>
      <c s="36" t="s">
        <v>68</v>
      </c>
      <c s="37">
        <v>400.54</v>
      </c>
      <c s="36">
        <v>0</v>
      </c>
      <c s="36">
        <f>ROUND(G111*H111,6)</f>
      </c>
      <c r="L111" s="38">
        <v>0</v>
      </c>
      <c s="32">
        <f>ROUND(ROUND(L111,2)*ROUND(G111,3),2)</f>
      </c>
      <c s="36" t="s">
        <v>55</v>
      </c>
      <c>
        <f>(M111*21)/100</f>
      </c>
      <c t="s">
        <v>28</v>
      </c>
    </row>
    <row r="112" spans="1:5" ht="25.5">
      <c r="A112" s="35" t="s">
        <v>56</v>
      </c>
      <c r="E112" s="39" t="s">
        <v>6701</v>
      </c>
    </row>
    <row r="113" spans="1:5" ht="51">
      <c r="A113" s="35" t="s">
        <v>57</v>
      </c>
      <c r="E113" s="40" t="s">
        <v>6702</v>
      </c>
    </row>
    <row r="114" spans="1:5" ht="12.75">
      <c r="A114" t="s">
        <v>58</v>
      </c>
      <c r="E114" s="39" t="s">
        <v>5</v>
      </c>
    </row>
    <row r="115" spans="1:16" ht="25.5">
      <c r="A115" t="s">
        <v>50</v>
      </c>
      <c s="34" t="s">
        <v>140</v>
      </c>
      <c s="34" t="s">
        <v>6703</v>
      </c>
      <c s="35" t="s">
        <v>5</v>
      </c>
      <c s="6" t="s">
        <v>6704</v>
      </c>
      <c s="36" t="s">
        <v>68</v>
      </c>
      <c s="37">
        <v>4005.4</v>
      </c>
      <c s="36">
        <v>0</v>
      </c>
      <c s="36">
        <f>ROUND(G115*H115,6)</f>
      </c>
      <c r="L115" s="38">
        <v>0</v>
      </c>
      <c s="32">
        <f>ROUND(ROUND(L115,2)*ROUND(G115,3),2)</f>
      </c>
      <c s="36" t="s">
        <v>55</v>
      </c>
      <c>
        <f>(M115*21)/100</f>
      </c>
      <c t="s">
        <v>28</v>
      </c>
    </row>
    <row r="116" spans="1:5" ht="38.25">
      <c r="A116" s="35" t="s">
        <v>56</v>
      </c>
      <c r="E116" s="39" t="s">
        <v>6705</v>
      </c>
    </row>
    <row r="117" spans="1:5" ht="12.75">
      <c r="A117" s="35" t="s">
        <v>57</v>
      </c>
      <c r="E117" s="40" t="s">
        <v>6706</v>
      </c>
    </row>
    <row r="118" spans="1:5" ht="12.75">
      <c r="A118" t="s">
        <v>58</v>
      </c>
      <c r="E118" s="39" t="s">
        <v>5</v>
      </c>
    </row>
    <row r="119" spans="1:16" ht="25.5">
      <c r="A119" t="s">
        <v>50</v>
      </c>
      <c s="34" t="s">
        <v>143</v>
      </c>
      <c s="34" t="s">
        <v>6707</v>
      </c>
      <c s="35" t="s">
        <v>5</v>
      </c>
      <c s="6" t="s">
        <v>6708</v>
      </c>
      <c s="36" t="s">
        <v>68</v>
      </c>
      <c s="37">
        <v>400.54</v>
      </c>
      <c s="36">
        <v>0</v>
      </c>
      <c s="36">
        <f>ROUND(G119*H119,6)</f>
      </c>
      <c r="L119" s="38">
        <v>0</v>
      </c>
      <c s="32">
        <f>ROUND(ROUND(L119,2)*ROUND(G119,3),2)</f>
      </c>
      <c s="36" t="s">
        <v>55</v>
      </c>
      <c>
        <f>(M119*21)/100</f>
      </c>
      <c t="s">
        <v>28</v>
      </c>
    </row>
    <row r="120" spans="1:5" ht="25.5">
      <c r="A120" s="35" t="s">
        <v>56</v>
      </c>
      <c r="E120" s="39" t="s">
        <v>6709</v>
      </c>
    </row>
    <row r="121" spans="1:5" ht="12.75">
      <c r="A121" s="35" t="s">
        <v>57</v>
      </c>
      <c r="E121" s="40" t="s">
        <v>6710</v>
      </c>
    </row>
    <row r="122" spans="1:5" ht="12.75">
      <c r="A122" t="s">
        <v>58</v>
      </c>
      <c r="E122" s="39" t="s">
        <v>5</v>
      </c>
    </row>
    <row r="123" spans="1:16" ht="25.5">
      <c r="A123" t="s">
        <v>50</v>
      </c>
      <c s="34" t="s">
        <v>147</v>
      </c>
      <c s="34" t="s">
        <v>5378</v>
      </c>
      <c s="35" t="s">
        <v>5</v>
      </c>
      <c s="6" t="s">
        <v>5379</v>
      </c>
      <c s="36" t="s">
        <v>68</v>
      </c>
      <c s="37">
        <v>497.015</v>
      </c>
      <c s="36">
        <v>0</v>
      </c>
      <c s="36">
        <f>ROUND(G123*H123,6)</f>
      </c>
      <c r="L123" s="38">
        <v>0</v>
      </c>
      <c s="32">
        <f>ROUND(ROUND(L123,2)*ROUND(G123,3),2)</f>
      </c>
      <c s="36" t="s">
        <v>55</v>
      </c>
      <c>
        <f>(M123*21)/100</f>
      </c>
      <c t="s">
        <v>28</v>
      </c>
    </row>
    <row r="124" spans="1:5" ht="25.5">
      <c r="A124" s="35" t="s">
        <v>56</v>
      </c>
      <c r="E124" s="39" t="s">
        <v>6711</v>
      </c>
    </row>
    <row r="125" spans="1:5" ht="76.5">
      <c r="A125" s="35" t="s">
        <v>57</v>
      </c>
      <c r="E125" s="40" t="s">
        <v>6712</v>
      </c>
    </row>
    <row r="126" spans="1:5" ht="12.75">
      <c r="A126" t="s">
        <v>58</v>
      </c>
      <c r="E126" s="39" t="s">
        <v>5</v>
      </c>
    </row>
    <row r="127" spans="1:16" ht="12.75">
      <c r="A127" t="s">
        <v>50</v>
      </c>
      <c s="34" t="s">
        <v>151</v>
      </c>
      <c s="34" t="s">
        <v>6713</v>
      </c>
      <c s="35" t="s">
        <v>5</v>
      </c>
      <c s="6" t="s">
        <v>6714</v>
      </c>
      <c s="36" t="s">
        <v>63</v>
      </c>
      <c s="37">
        <v>63.105</v>
      </c>
      <c s="36">
        <v>0</v>
      </c>
      <c s="36">
        <f>ROUND(G127*H127,6)</f>
      </c>
      <c r="L127" s="38">
        <v>0</v>
      </c>
      <c s="32">
        <f>ROUND(ROUND(L127,2)*ROUND(G127,3),2)</f>
      </c>
      <c s="36" t="s">
        <v>55</v>
      </c>
      <c>
        <f>(M127*21)/100</f>
      </c>
      <c t="s">
        <v>28</v>
      </c>
    </row>
    <row r="128" spans="1:5" ht="12.75">
      <c r="A128" s="35" t="s">
        <v>56</v>
      </c>
      <c r="E128" s="39" t="s">
        <v>6715</v>
      </c>
    </row>
    <row r="129" spans="1:5" ht="140.25">
      <c r="A129" s="35" t="s">
        <v>57</v>
      </c>
      <c r="E129" s="40" t="s">
        <v>6716</v>
      </c>
    </row>
    <row r="130" spans="1:5" ht="12.75">
      <c r="A130" t="s">
        <v>58</v>
      </c>
      <c r="E130" s="39" t="s">
        <v>5</v>
      </c>
    </row>
    <row r="131" spans="1:16" ht="12.75">
      <c r="A131" t="s">
        <v>50</v>
      </c>
      <c s="34" t="s">
        <v>155</v>
      </c>
      <c s="34" t="s">
        <v>6346</v>
      </c>
      <c s="35" t="s">
        <v>5</v>
      </c>
      <c s="6" t="s">
        <v>6347</v>
      </c>
      <c s="36" t="s">
        <v>63</v>
      </c>
      <c s="37">
        <v>63.105</v>
      </c>
      <c s="36">
        <v>0</v>
      </c>
      <c s="36">
        <f>ROUND(G131*H131,6)</f>
      </c>
      <c r="L131" s="38">
        <v>0</v>
      </c>
      <c s="32">
        <f>ROUND(ROUND(L131,2)*ROUND(G131,3),2)</f>
      </c>
      <c s="36" t="s">
        <v>55</v>
      </c>
      <c>
        <f>(M131*21)/100</f>
      </c>
      <c t="s">
        <v>28</v>
      </c>
    </row>
    <row r="132" spans="1:5" ht="12.75">
      <c r="A132" s="35" t="s">
        <v>56</v>
      </c>
      <c r="E132" s="39" t="s">
        <v>6717</v>
      </c>
    </row>
    <row r="133" spans="1:5" ht="12.75">
      <c r="A133" s="35" t="s">
        <v>57</v>
      </c>
      <c r="E133" s="40" t="s">
        <v>6718</v>
      </c>
    </row>
    <row r="134" spans="1:5" ht="12.75">
      <c r="A134" t="s">
        <v>58</v>
      </c>
      <c r="E134" s="39" t="s">
        <v>5</v>
      </c>
    </row>
    <row r="135" spans="1:16" ht="12.75">
      <c r="A135" t="s">
        <v>50</v>
      </c>
      <c s="34" t="s">
        <v>158</v>
      </c>
      <c s="34" t="s">
        <v>6719</v>
      </c>
      <c s="35" t="s">
        <v>5</v>
      </c>
      <c s="6" t="s">
        <v>6720</v>
      </c>
      <c s="36" t="s">
        <v>68</v>
      </c>
      <c s="37">
        <v>34.02</v>
      </c>
      <c s="36">
        <v>0</v>
      </c>
      <c s="36">
        <f>ROUND(G135*H135,6)</f>
      </c>
      <c r="L135" s="38">
        <v>0</v>
      </c>
      <c s="32">
        <f>ROUND(ROUND(L135,2)*ROUND(G135,3),2)</f>
      </c>
      <c s="36" t="s">
        <v>55</v>
      </c>
      <c>
        <f>(M135*21)/100</f>
      </c>
      <c t="s">
        <v>28</v>
      </c>
    </row>
    <row r="136" spans="1:5" ht="12.75">
      <c r="A136" s="35" t="s">
        <v>56</v>
      </c>
      <c r="E136" s="39" t="s">
        <v>6721</v>
      </c>
    </row>
    <row r="137" spans="1:5" ht="12.75">
      <c r="A137" s="35" t="s">
        <v>57</v>
      </c>
      <c r="E137" s="40" t="s">
        <v>6722</v>
      </c>
    </row>
    <row r="138" spans="1:5" ht="12.75">
      <c r="A138" t="s">
        <v>58</v>
      </c>
      <c r="E138" s="39" t="s">
        <v>5</v>
      </c>
    </row>
    <row r="139" spans="1:16" ht="12.75">
      <c r="A139" t="s">
        <v>50</v>
      </c>
      <c s="34" t="s">
        <v>162</v>
      </c>
      <c s="34" t="s">
        <v>6723</v>
      </c>
      <c s="35" t="s">
        <v>5</v>
      </c>
      <c s="6" t="s">
        <v>6724</v>
      </c>
      <c s="36" t="s">
        <v>79</v>
      </c>
      <c s="37">
        <v>7.735</v>
      </c>
      <c s="36">
        <v>0</v>
      </c>
      <c s="36">
        <f>ROUND(G139*H139,6)</f>
      </c>
      <c r="L139" s="38">
        <v>0</v>
      </c>
      <c s="32">
        <f>ROUND(ROUND(L139,2)*ROUND(G139,3),2)</f>
      </c>
      <c s="36" t="s">
        <v>55</v>
      </c>
      <c>
        <f>(M139*21)/100</f>
      </c>
      <c t="s">
        <v>28</v>
      </c>
    </row>
    <row r="140" spans="1:5" ht="12.75">
      <c r="A140" s="35" t="s">
        <v>56</v>
      </c>
      <c r="E140" s="39" t="s">
        <v>6725</v>
      </c>
    </row>
    <row r="141" spans="1:5" ht="12.75">
      <c r="A141" s="35" t="s">
        <v>57</v>
      </c>
      <c r="E141" s="40" t="s">
        <v>6726</v>
      </c>
    </row>
    <row r="142" spans="1:5" ht="12.75">
      <c r="A142" t="s">
        <v>58</v>
      </c>
      <c r="E142" s="39" t="s">
        <v>5</v>
      </c>
    </row>
    <row r="143" spans="1:16" ht="12.75">
      <c r="A143" t="s">
        <v>50</v>
      </c>
      <c s="34" t="s">
        <v>165</v>
      </c>
      <c s="34" t="s">
        <v>6727</v>
      </c>
      <c s="35" t="s">
        <v>5</v>
      </c>
      <c s="6" t="s">
        <v>6728</v>
      </c>
      <c s="36" t="s">
        <v>68</v>
      </c>
      <c s="37">
        <v>60.926</v>
      </c>
      <c s="36">
        <v>0</v>
      </c>
      <c s="36">
        <f>ROUND(G143*H143,6)</f>
      </c>
      <c r="L143" s="38">
        <v>0</v>
      </c>
      <c s="32">
        <f>ROUND(ROUND(L143,2)*ROUND(G143,3),2)</f>
      </c>
      <c s="36" t="s">
        <v>55</v>
      </c>
      <c>
        <f>(M143*21)/100</f>
      </c>
      <c t="s">
        <v>28</v>
      </c>
    </row>
    <row r="144" spans="1:5" ht="25.5">
      <c r="A144" s="35" t="s">
        <v>56</v>
      </c>
      <c r="E144" s="39" t="s">
        <v>6729</v>
      </c>
    </row>
    <row r="145" spans="1:5" ht="38.25">
      <c r="A145" s="35" t="s">
        <v>57</v>
      </c>
      <c r="E145" s="40" t="s">
        <v>6730</v>
      </c>
    </row>
    <row r="146" spans="1:5" ht="12.75">
      <c r="A146" t="s">
        <v>58</v>
      </c>
      <c r="E146" s="39" t="s">
        <v>5</v>
      </c>
    </row>
    <row r="147" spans="1:16" ht="12.75">
      <c r="A147" t="s">
        <v>50</v>
      </c>
      <c s="34" t="s">
        <v>169</v>
      </c>
      <c s="34" t="s">
        <v>6731</v>
      </c>
      <c s="35" t="s">
        <v>5</v>
      </c>
      <c s="6" t="s">
        <v>6732</v>
      </c>
      <c s="36" t="s">
        <v>68</v>
      </c>
      <c s="37">
        <v>57.057</v>
      </c>
      <c s="36">
        <v>0</v>
      </c>
      <c s="36">
        <f>ROUND(G147*H147,6)</f>
      </c>
      <c r="L147" s="38">
        <v>0</v>
      </c>
      <c s="32">
        <f>ROUND(ROUND(L147,2)*ROUND(G147,3),2)</f>
      </c>
      <c s="36" t="s">
        <v>55</v>
      </c>
      <c>
        <f>(M147*21)/100</f>
      </c>
      <c t="s">
        <v>28</v>
      </c>
    </row>
    <row r="148" spans="1:5" ht="25.5">
      <c r="A148" s="35" t="s">
        <v>56</v>
      </c>
      <c r="E148" s="39" t="s">
        <v>6733</v>
      </c>
    </row>
    <row r="149" spans="1:5" ht="63.75">
      <c r="A149" s="35" t="s">
        <v>57</v>
      </c>
      <c r="E149" s="40" t="s">
        <v>6734</v>
      </c>
    </row>
    <row r="150" spans="1:5" ht="12.75">
      <c r="A150" t="s">
        <v>58</v>
      </c>
      <c r="E150" s="39" t="s">
        <v>5</v>
      </c>
    </row>
    <row r="151" spans="1:16" ht="25.5">
      <c r="A151" t="s">
        <v>50</v>
      </c>
      <c s="34" t="s">
        <v>173</v>
      </c>
      <c s="34" t="s">
        <v>6735</v>
      </c>
      <c s="35" t="s">
        <v>5</v>
      </c>
      <c s="6" t="s">
        <v>6736</v>
      </c>
      <c s="36" t="s">
        <v>63</v>
      </c>
      <c s="37">
        <v>301.733</v>
      </c>
      <c s="36">
        <v>0</v>
      </c>
      <c s="36">
        <f>ROUND(G151*H151,6)</f>
      </c>
      <c r="L151" s="38">
        <v>0</v>
      </c>
      <c s="32">
        <f>ROUND(ROUND(L151,2)*ROUND(G151,3),2)</f>
      </c>
      <c s="36" t="s">
        <v>55</v>
      </c>
      <c>
        <f>(M151*21)/100</f>
      </c>
      <c t="s">
        <v>28</v>
      </c>
    </row>
    <row r="152" spans="1:5" ht="25.5">
      <c r="A152" s="35" t="s">
        <v>56</v>
      </c>
      <c r="E152" s="39" t="s">
        <v>6737</v>
      </c>
    </row>
    <row r="153" spans="1:5" ht="25.5">
      <c r="A153" s="35" t="s">
        <v>57</v>
      </c>
      <c r="E153" s="40" t="s">
        <v>6738</v>
      </c>
    </row>
    <row r="154" spans="1:5" ht="12.75">
      <c r="A154" t="s">
        <v>58</v>
      </c>
      <c r="E154" s="39" t="s">
        <v>5</v>
      </c>
    </row>
    <row r="155" spans="1:16" ht="25.5">
      <c r="A155" t="s">
        <v>50</v>
      </c>
      <c s="34" t="s">
        <v>177</v>
      </c>
      <c s="34" t="s">
        <v>6739</v>
      </c>
      <c s="35" t="s">
        <v>5</v>
      </c>
      <c s="6" t="s">
        <v>6740</v>
      </c>
      <c s="36" t="s">
        <v>63</v>
      </c>
      <c s="37">
        <v>659.263</v>
      </c>
      <c s="36">
        <v>0</v>
      </c>
      <c s="36">
        <f>ROUND(G155*H155,6)</f>
      </c>
      <c r="L155" s="38">
        <v>0</v>
      </c>
      <c s="32">
        <f>ROUND(ROUND(L155,2)*ROUND(G155,3),2)</f>
      </c>
      <c s="36" t="s">
        <v>55</v>
      </c>
      <c>
        <f>(M155*21)/100</f>
      </c>
      <c t="s">
        <v>28</v>
      </c>
    </row>
    <row r="156" spans="1:5" ht="25.5">
      <c r="A156" s="35" t="s">
        <v>56</v>
      </c>
      <c r="E156" s="39" t="s">
        <v>6741</v>
      </c>
    </row>
    <row r="157" spans="1:5" ht="89.25">
      <c r="A157" s="35" t="s">
        <v>57</v>
      </c>
      <c r="E157" s="40" t="s">
        <v>6742</v>
      </c>
    </row>
    <row r="158" spans="1:5" ht="12.75">
      <c r="A158" t="s">
        <v>58</v>
      </c>
      <c r="E158" s="39" t="s">
        <v>5</v>
      </c>
    </row>
    <row r="159" spans="1:13" ht="12.75">
      <c r="A159" t="s">
        <v>47</v>
      </c>
      <c r="C159" s="31" t="s">
        <v>551</v>
      </c>
      <c r="E159" s="33" t="s">
        <v>1178</v>
      </c>
      <c r="J159" s="32">
        <f>0</f>
      </c>
      <c s="32">
        <f>0</f>
      </c>
      <c s="32">
        <f>0+L160+L164+L168+L172+L176+L180+L184</f>
      </c>
      <c s="32">
        <f>0+M160+M164+M168+M172+M176+M180+M184</f>
      </c>
    </row>
    <row r="160" spans="1:16" ht="38.25">
      <c r="A160" t="s">
        <v>50</v>
      </c>
      <c s="34" t="s">
        <v>181</v>
      </c>
      <c s="34" t="s">
        <v>3483</v>
      </c>
      <c s="35" t="s">
        <v>555</v>
      </c>
      <c s="6" t="s">
        <v>3484</v>
      </c>
      <c s="36" t="s">
        <v>557</v>
      </c>
      <c s="37">
        <v>2611.957</v>
      </c>
      <c s="36">
        <v>0</v>
      </c>
      <c s="36">
        <f>ROUND(G160*H160,6)</f>
      </c>
      <c r="L160" s="38">
        <v>0</v>
      </c>
      <c s="32">
        <f>ROUND(ROUND(L160,2)*ROUND(G160,3),2)</f>
      </c>
      <c s="36" t="s">
        <v>55</v>
      </c>
      <c>
        <f>(M160*21)/100</f>
      </c>
      <c t="s">
        <v>28</v>
      </c>
    </row>
    <row r="161" spans="1:5" ht="12.75">
      <c r="A161" s="35" t="s">
        <v>56</v>
      </c>
      <c r="E161" s="39" t="s">
        <v>558</v>
      </c>
    </row>
    <row r="162" spans="1:5" ht="12.75">
      <c r="A162" s="35" t="s">
        <v>57</v>
      </c>
      <c r="E162" s="40" t="s">
        <v>6743</v>
      </c>
    </row>
    <row r="163" spans="1:5" ht="165.75">
      <c r="A163" t="s">
        <v>58</v>
      </c>
      <c r="E163" s="39" t="s">
        <v>1181</v>
      </c>
    </row>
    <row r="164" spans="1:16" ht="25.5">
      <c r="A164" t="s">
        <v>50</v>
      </c>
      <c s="34" t="s">
        <v>185</v>
      </c>
      <c s="34" t="s">
        <v>1182</v>
      </c>
      <c s="35" t="s">
        <v>555</v>
      </c>
      <c s="6" t="s">
        <v>1183</v>
      </c>
      <c s="36" t="s">
        <v>557</v>
      </c>
      <c s="37">
        <v>483.692</v>
      </c>
      <c s="36">
        <v>0</v>
      </c>
      <c s="36">
        <f>ROUND(G164*H164,6)</f>
      </c>
      <c r="L164" s="38">
        <v>0</v>
      </c>
      <c s="32">
        <f>ROUND(ROUND(L164,2)*ROUND(G164,3),2)</f>
      </c>
      <c s="36" t="s">
        <v>55</v>
      </c>
      <c>
        <f>(M164*21)/100</f>
      </c>
      <c t="s">
        <v>28</v>
      </c>
    </row>
    <row r="165" spans="1:5" ht="12.75">
      <c r="A165" s="35" t="s">
        <v>56</v>
      </c>
      <c r="E165" s="39" t="s">
        <v>558</v>
      </c>
    </row>
    <row r="166" spans="1:5" ht="12.75">
      <c r="A166" s="35" t="s">
        <v>57</v>
      </c>
      <c r="E166" s="40" t="s">
        <v>6744</v>
      </c>
    </row>
    <row r="167" spans="1:5" ht="165.75">
      <c r="A167" t="s">
        <v>58</v>
      </c>
      <c r="E167" s="39" t="s">
        <v>1181</v>
      </c>
    </row>
    <row r="168" spans="1:16" ht="38.25">
      <c r="A168" t="s">
        <v>50</v>
      </c>
      <c s="34" t="s">
        <v>682</v>
      </c>
      <c s="34" t="s">
        <v>6396</v>
      </c>
      <c s="35" t="s">
        <v>555</v>
      </c>
      <c s="6" t="s">
        <v>6745</v>
      </c>
      <c s="36" t="s">
        <v>557</v>
      </c>
      <c s="37">
        <v>2.315</v>
      </c>
      <c s="36">
        <v>0</v>
      </c>
      <c s="36">
        <f>ROUND(G168*H168,6)</f>
      </c>
      <c r="L168" s="38">
        <v>0</v>
      </c>
      <c s="32">
        <f>ROUND(ROUND(L168,2)*ROUND(G168,3),2)</f>
      </c>
      <c s="36" t="s">
        <v>55</v>
      </c>
      <c>
        <f>(M168*21)/100</f>
      </c>
      <c t="s">
        <v>28</v>
      </c>
    </row>
    <row r="169" spans="1:5" ht="12.75">
      <c r="A169" s="35" t="s">
        <v>56</v>
      </c>
      <c r="E169" s="39" t="s">
        <v>558</v>
      </c>
    </row>
    <row r="170" spans="1:5" ht="12.75">
      <c r="A170" s="35" t="s">
        <v>57</v>
      </c>
      <c r="E170" s="40" t="s">
        <v>6746</v>
      </c>
    </row>
    <row r="171" spans="1:5" ht="165.75">
      <c r="A171" t="s">
        <v>58</v>
      </c>
      <c r="E171" s="39" t="s">
        <v>1181</v>
      </c>
    </row>
    <row r="172" spans="1:16" ht="25.5">
      <c r="A172" t="s">
        <v>50</v>
      </c>
      <c s="34" t="s">
        <v>686</v>
      </c>
      <c s="34" t="s">
        <v>6399</v>
      </c>
      <c s="35" t="s">
        <v>555</v>
      </c>
      <c s="6" t="s">
        <v>6747</v>
      </c>
      <c s="36" t="s">
        <v>557</v>
      </c>
      <c s="37">
        <v>0.768</v>
      </c>
      <c s="36">
        <v>0</v>
      </c>
      <c s="36">
        <f>ROUND(G172*H172,6)</f>
      </c>
      <c r="L172" s="38">
        <v>0</v>
      </c>
      <c s="32">
        <f>ROUND(ROUND(L172,2)*ROUND(G172,3),2)</f>
      </c>
      <c s="36" t="s">
        <v>55</v>
      </c>
      <c>
        <f>(M172*21)/100</f>
      </c>
      <c t="s">
        <v>28</v>
      </c>
    </row>
    <row r="173" spans="1:5" ht="12.75">
      <c r="A173" s="35" t="s">
        <v>56</v>
      </c>
      <c r="E173" s="39" t="s">
        <v>558</v>
      </c>
    </row>
    <row r="174" spans="1:5" ht="12.75">
      <c r="A174" s="35" t="s">
        <v>57</v>
      </c>
      <c r="E174" s="40" t="s">
        <v>6748</v>
      </c>
    </row>
    <row r="175" spans="1:5" ht="165.75">
      <c r="A175" t="s">
        <v>58</v>
      </c>
      <c r="E175" s="39" t="s">
        <v>1181</v>
      </c>
    </row>
    <row r="176" spans="1:16" ht="38.25">
      <c r="A176" t="s">
        <v>50</v>
      </c>
      <c s="34" t="s">
        <v>189</v>
      </c>
      <c s="34" t="s">
        <v>6749</v>
      </c>
      <c s="35" t="s">
        <v>555</v>
      </c>
      <c s="6" t="s">
        <v>6750</v>
      </c>
      <c s="36" t="s">
        <v>557</v>
      </c>
      <c s="37">
        <v>2.79</v>
      </c>
      <c s="36">
        <v>0</v>
      </c>
      <c s="36">
        <f>ROUND(G176*H176,6)</f>
      </c>
      <c r="L176" s="38">
        <v>0</v>
      </c>
      <c s="32">
        <f>ROUND(ROUND(L176,2)*ROUND(G176,3),2)</f>
      </c>
      <c s="36" t="s">
        <v>55</v>
      </c>
      <c>
        <f>(M176*21)/100</f>
      </c>
      <c t="s">
        <v>28</v>
      </c>
    </row>
    <row r="177" spans="1:5" ht="12.75">
      <c r="A177" s="35" t="s">
        <v>56</v>
      </c>
      <c r="E177" s="39" t="s">
        <v>558</v>
      </c>
    </row>
    <row r="178" spans="1:5" ht="12.75">
      <c r="A178" s="35" t="s">
        <v>57</v>
      </c>
      <c r="E178" s="40" t="s">
        <v>6751</v>
      </c>
    </row>
    <row r="179" spans="1:5" ht="165.75">
      <c r="A179" t="s">
        <v>58</v>
      </c>
      <c r="E179" s="39" t="s">
        <v>1181</v>
      </c>
    </row>
    <row r="180" spans="1:16" ht="25.5">
      <c r="A180" t="s">
        <v>50</v>
      </c>
      <c s="34" t="s">
        <v>193</v>
      </c>
      <c s="34" t="s">
        <v>6752</v>
      </c>
      <c s="35" t="s">
        <v>555</v>
      </c>
      <c s="6" t="s">
        <v>6753</v>
      </c>
      <c s="36" t="s">
        <v>557</v>
      </c>
      <c s="37">
        <v>166.7</v>
      </c>
      <c s="36">
        <v>0</v>
      </c>
      <c s="36">
        <f>ROUND(G180*H180,6)</f>
      </c>
      <c r="L180" s="38">
        <v>0</v>
      </c>
      <c s="32">
        <f>ROUND(ROUND(L180,2)*ROUND(G180,3),2)</f>
      </c>
      <c s="36" t="s">
        <v>55</v>
      </c>
      <c>
        <f>(M180*21)/100</f>
      </c>
      <c t="s">
        <v>28</v>
      </c>
    </row>
    <row r="181" spans="1:5" ht="38.25">
      <c r="A181" s="35" t="s">
        <v>56</v>
      </c>
      <c r="E181" s="39" t="s">
        <v>6754</v>
      </c>
    </row>
    <row r="182" spans="1:5" ht="12.75">
      <c r="A182" s="35" t="s">
        <v>57</v>
      </c>
      <c r="E182" s="40" t="s">
        <v>6755</v>
      </c>
    </row>
    <row r="183" spans="1:5" ht="165.75">
      <c r="A183" t="s">
        <v>58</v>
      </c>
      <c r="E183" s="39" t="s">
        <v>1181</v>
      </c>
    </row>
    <row r="184" spans="1:16" ht="25.5">
      <c r="A184" t="s">
        <v>50</v>
      </c>
      <c s="34" t="s">
        <v>197</v>
      </c>
      <c s="34" t="s">
        <v>2480</v>
      </c>
      <c s="35" t="s">
        <v>555</v>
      </c>
      <c s="6" t="s">
        <v>2481</v>
      </c>
      <c s="36" t="s">
        <v>557</v>
      </c>
      <c s="37">
        <v>37.848</v>
      </c>
      <c s="36">
        <v>0</v>
      </c>
      <c s="36">
        <f>ROUND(G184*H184,6)</f>
      </c>
      <c r="L184" s="38">
        <v>0</v>
      </c>
      <c s="32">
        <f>ROUND(ROUND(L184,2)*ROUND(G184,3),2)</f>
      </c>
      <c s="36" t="s">
        <v>55</v>
      </c>
      <c>
        <f>(M184*21)/100</f>
      </c>
      <c t="s">
        <v>28</v>
      </c>
    </row>
    <row r="185" spans="1:5" ht="25.5">
      <c r="A185" s="35" t="s">
        <v>56</v>
      </c>
      <c r="E185" s="39" t="s">
        <v>1189</v>
      </c>
    </row>
    <row r="186" spans="1:5" ht="12.75">
      <c r="A186" s="35" t="s">
        <v>57</v>
      </c>
      <c r="E186" s="40" t="s">
        <v>6756</v>
      </c>
    </row>
    <row r="187" spans="1:5" ht="165.75">
      <c r="A187" t="s">
        <v>58</v>
      </c>
      <c r="E187" s="39" t="s">
        <v>1181</v>
      </c>
    </row>
    <row r="188" spans="1:13" ht="12.75">
      <c r="A188" t="s">
        <v>47</v>
      </c>
      <c r="C188" s="31" t="s">
        <v>6351</v>
      </c>
      <c r="E188" s="33" t="s">
        <v>6352</v>
      </c>
      <c r="J188" s="32">
        <f>0</f>
      </c>
      <c s="32">
        <f>0</f>
      </c>
      <c s="32">
        <f>0+L189+L193</f>
      </c>
      <c s="32">
        <f>0+M189+M193</f>
      </c>
    </row>
    <row r="189" spans="1:16" ht="12.75">
      <c r="A189" t="s">
        <v>50</v>
      </c>
      <c s="34" t="s">
        <v>201</v>
      </c>
      <c s="34" t="s">
        <v>6757</v>
      </c>
      <c s="35" t="s">
        <v>5</v>
      </c>
      <c s="6" t="s">
        <v>6758</v>
      </c>
      <c s="36" t="s">
        <v>557</v>
      </c>
      <c s="37">
        <v>166.7</v>
      </c>
      <c s="36">
        <v>0</v>
      </c>
      <c s="36">
        <f>ROUND(G189*H189,6)</f>
      </c>
      <c r="L189" s="38">
        <v>0</v>
      </c>
      <c s="32">
        <f>ROUND(ROUND(L189,2)*ROUND(G189,3),2)</f>
      </c>
      <c s="36" t="s">
        <v>55</v>
      </c>
      <c>
        <f>(M189*21)/100</f>
      </c>
      <c t="s">
        <v>28</v>
      </c>
    </row>
    <row r="190" spans="1:5" ht="25.5">
      <c r="A190" s="35" t="s">
        <v>56</v>
      </c>
      <c r="E190" s="39" t="s">
        <v>6759</v>
      </c>
    </row>
    <row r="191" spans="1:5" ht="12.75">
      <c r="A191" s="35" t="s">
        <v>57</v>
      </c>
      <c r="E191" s="40" t="s">
        <v>6760</v>
      </c>
    </row>
    <row r="192" spans="1:5" ht="12.75">
      <c r="A192" t="s">
        <v>58</v>
      </c>
      <c r="E192" s="39" t="s">
        <v>5</v>
      </c>
    </row>
    <row r="193" spans="1:16" ht="25.5">
      <c r="A193" t="s">
        <v>50</v>
      </c>
      <c s="34" t="s">
        <v>205</v>
      </c>
      <c s="34" t="s">
        <v>6402</v>
      </c>
      <c s="35" t="s">
        <v>5</v>
      </c>
      <c s="6" t="s">
        <v>6403</v>
      </c>
      <c s="36" t="s">
        <v>557</v>
      </c>
      <c s="37">
        <v>694.113</v>
      </c>
      <c s="36">
        <v>0</v>
      </c>
      <c s="36">
        <f>ROUND(G193*H193,6)</f>
      </c>
      <c r="L193" s="38">
        <v>0</v>
      </c>
      <c s="32">
        <f>ROUND(ROUND(L193,2)*ROUND(G193,3),2)</f>
      </c>
      <c s="36" t="s">
        <v>55</v>
      </c>
      <c>
        <f>(M193*21)/100</f>
      </c>
      <c t="s">
        <v>28</v>
      </c>
    </row>
    <row r="194" spans="1:5" ht="25.5">
      <c r="A194" s="35" t="s">
        <v>56</v>
      </c>
      <c r="E194" s="39" t="s">
        <v>6761</v>
      </c>
    </row>
    <row r="195" spans="1:5" ht="12.75">
      <c r="A195" s="35" t="s">
        <v>57</v>
      </c>
      <c r="E195" s="40" t="s">
        <v>5</v>
      </c>
    </row>
    <row r="196" spans="1:5" ht="12.75">
      <c r="A196" t="s">
        <v>58</v>
      </c>
      <c r="E196" s="39" t="s">
        <v>5</v>
      </c>
    </row>
    <row r="197" spans="1:13" ht="12.75">
      <c r="A197" t="s">
        <v>47</v>
      </c>
      <c r="C197" s="31" t="s">
        <v>5201</v>
      </c>
      <c r="E197" s="33" t="s">
        <v>5202</v>
      </c>
      <c r="J197" s="32">
        <f>0</f>
      </c>
      <c s="32">
        <f>0</f>
      </c>
      <c s="32">
        <f>0+L198+L202+L206+L210+L214+L218</f>
      </c>
      <c s="32">
        <f>0+M198+M202+M206+M210+M214+M218</f>
      </c>
    </row>
    <row r="198" spans="1:16" ht="12.75">
      <c r="A198" t="s">
        <v>50</v>
      </c>
      <c s="34" t="s">
        <v>209</v>
      </c>
      <c s="34" t="s">
        <v>6762</v>
      </c>
      <c s="35" t="s">
        <v>5</v>
      </c>
      <c s="6" t="s">
        <v>6763</v>
      </c>
      <c s="36" t="s">
        <v>557</v>
      </c>
      <c s="37">
        <v>4</v>
      </c>
      <c s="36">
        <v>0</v>
      </c>
      <c s="36">
        <f>ROUND(G198*H198,6)</f>
      </c>
      <c r="L198" s="38">
        <v>0</v>
      </c>
      <c s="32">
        <f>ROUND(ROUND(L198,2)*ROUND(G198,3),2)</f>
      </c>
      <c s="36" t="s">
        <v>55</v>
      </c>
      <c>
        <f>(M198*21)/100</f>
      </c>
      <c t="s">
        <v>28</v>
      </c>
    </row>
    <row r="199" spans="1:5" ht="12.75">
      <c r="A199" s="35" t="s">
        <v>56</v>
      </c>
      <c r="E199" s="39" t="s">
        <v>6764</v>
      </c>
    </row>
    <row r="200" spans="1:5" ht="12.75">
      <c r="A200" s="35" t="s">
        <v>57</v>
      </c>
      <c r="E200" s="40" t="s">
        <v>6765</v>
      </c>
    </row>
    <row r="201" spans="1:5" ht="12.75">
      <c r="A201" t="s">
        <v>58</v>
      </c>
      <c r="E201" s="39" t="s">
        <v>5</v>
      </c>
    </row>
    <row r="202" spans="1:16" ht="38.25">
      <c r="A202" t="s">
        <v>50</v>
      </c>
      <c s="34" t="s">
        <v>218</v>
      </c>
      <c s="34" t="s">
        <v>6766</v>
      </c>
      <c s="35" t="s">
        <v>5</v>
      </c>
      <c s="6" t="s">
        <v>6767</v>
      </c>
      <c s="36" t="s">
        <v>79</v>
      </c>
      <c s="37">
        <v>328</v>
      </c>
      <c s="36">
        <v>0</v>
      </c>
      <c s="36">
        <f>ROUND(G202*H202,6)</f>
      </c>
      <c r="L202" s="38">
        <v>0</v>
      </c>
      <c s="32">
        <f>ROUND(ROUND(L202,2)*ROUND(G202,3),2)</f>
      </c>
      <c s="36" t="s">
        <v>55</v>
      </c>
      <c>
        <f>(M202*21)/100</f>
      </c>
      <c t="s">
        <v>28</v>
      </c>
    </row>
    <row r="203" spans="1:5" ht="38.25">
      <c r="A203" s="35" t="s">
        <v>56</v>
      </c>
      <c r="E203" s="39" t="s">
        <v>6768</v>
      </c>
    </row>
    <row r="204" spans="1:5" ht="12.75">
      <c r="A204" s="35" t="s">
        <v>57</v>
      </c>
      <c r="E204" s="40" t="s">
        <v>6769</v>
      </c>
    </row>
    <row r="205" spans="1:5" ht="12.75">
      <c r="A205" t="s">
        <v>58</v>
      </c>
      <c r="E205" s="39" t="s">
        <v>5</v>
      </c>
    </row>
    <row r="206" spans="1:16" ht="12.75">
      <c r="A206" t="s">
        <v>50</v>
      </c>
      <c s="34" t="s">
        <v>222</v>
      </c>
      <c s="34" t="s">
        <v>6770</v>
      </c>
      <c s="35" t="s">
        <v>5</v>
      </c>
      <c s="6" t="s">
        <v>6771</v>
      </c>
      <c s="36" t="s">
        <v>79</v>
      </c>
      <c s="37">
        <v>328</v>
      </c>
      <c s="36">
        <v>0</v>
      </c>
      <c s="36">
        <f>ROUND(G206*H206,6)</f>
      </c>
      <c r="L206" s="38">
        <v>0</v>
      </c>
      <c s="32">
        <f>ROUND(ROUND(L206,2)*ROUND(G206,3),2)</f>
      </c>
      <c s="36" t="s">
        <v>55</v>
      </c>
      <c>
        <f>(M206*21)/100</f>
      </c>
      <c t="s">
        <v>28</v>
      </c>
    </row>
    <row r="207" spans="1:5" ht="12.75">
      <c r="A207" s="35" t="s">
        <v>56</v>
      </c>
      <c r="E207" s="39" t="s">
        <v>6771</v>
      </c>
    </row>
    <row r="208" spans="1:5" ht="12.75">
      <c r="A208" s="35" t="s">
        <v>57</v>
      </c>
      <c r="E208" s="40" t="s">
        <v>6772</v>
      </c>
    </row>
    <row r="209" spans="1:5" ht="12.75">
      <c r="A209" t="s">
        <v>58</v>
      </c>
      <c r="E209" s="39" t="s">
        <v>5</v>
      </c>
    </row>
    <row r="210" spans="1:16" ht="12.75">
      <c r="A210" t="s">
        <v>50</v>
      </c>
      <c s="34" t="s">
        <v>226</v>
      </c>
      <c s="34" t="s">
        <v>6773</v>
      </c>
      <c s="35" t="s">
        <v>5</v>
      </c>
      <c s="6" t="s">
        <v>6774</v>
      </c>
      <c s="36" t="s">
        <v>68</v>
      </c>
      <c s="37">
        <v>246</v>
      </c>
      <c s="36">
        <v>0</v>
      </c>
      <c s="36">
        <f>ROUND(G210*H210,6)</f>
      </c>
      <c r="L210" s="38">
        <v>0</v>
      </c>
      <c s="32">
        <f>ROUND(ROUND(L210,2)*ROUND(G210,3),2)</f>
      </c>
      <c s="36" t="s">
        <v>55</v>
      </c>
      <c>
        <f>(M210*21)/100</f>
      </c>
      <c t="s">
        <v>28</v>
      </c>
    </row>
    <row r="211" spans="1:5" ht="25.5">
      <c r="A211" s="35" t="s">
        <v>56</v>
      </c>
      <c r="E211" s="39" t="s">
        <v>6775</v>
      </c>
    </row>
    <row r="212" spans="1:5" ht="12.75">
      <c r="A212" s="35" t="s">
        <v>57</v>
      </c>
      <c r="E212" s="40" t="s">
        <v>6776</v>
      </c>
    </row>
    <row r="213" spans="1:5" ht="12.75">
      <c r="A213" t="s">
        <v>58</v>
      </c>
      <c r="E213" s="39" t="s">
        <v>5</v>
      </c>
    </row>
    <row r="214" spans="1:16" ht="12.75">
      <c r="A214" t="s">
        <v>50</v>
      </c>
      <c s="34" t="s">
        <v>230</v>
      </c>
      <c s="34" t="s">
        <v>6777</v>
      </c>
      <c s="35" t="s">
        <v>5</v>
      </c>
      <c s="6" t="s">
        <v>6778</v>
      </c>
      <c s="36" t="s">
        <v>557</v>
      </c>
      <c s="37">
        <v>7.347</v>
      </c>
      <c s="36">
        <v>0</v>
      </c>
      <c s="36">
        <f>ROUND(G214*H214,6)</f>
      </c>
      <c r="L214" s="38">
        <v>0</v>
      </c>
      <c s="32">
        <f>ROUND(ROUND(L214,2)*ROUND(G214,3),2)</f>
      </c>
      <c s="36" t="s">
        <v>55</v>
      </c>
      <c>
        <f>(M214*21)/100</f>
      </c>
      <c t="s">
        <v>28</v>
      </c>
    </row>
    <row r="215" spans="1:5" ht="12.75">
      <c r="A215" s="35" t="s">
        <v>56</v>
      </c>
      <c r="E215" s="39" t="s">
        <v>6778</v>
      </c>
    </row>
    <row r="216" spans="1:5" ht="12.75">
      <c r="A216" s="35" t="s">
        <v>57</v>
      </c>
      <c r="E216" s="40" t="s">
        <v>6779</v>
      </c>
    </row>
    <row r="217" spans="1:5" ht="12.75">
      <c r="A217" t="s">
        <v>58</v>
      </c>
      <c r="E217" s="39" t="s">
        <v>6780</v>
      </c>
    </row>
    <row r="218" spans="1:16" ht="12.75">
      <c r="A218" t="s">
        <v>50</v>
      </c>
      <c s="34" t="s">
        <v>234</v>
      </c>
      <c s="34" t="s">
        <v>6781</v>
      </c>
      <c s="35" t="s">
        <v>5</v>
      </c>
      <c s="6" t="s">
        <v>6782</v>
      </c>
      <c s="36" t="s">
        <v>79</v>
      </c>
      <c s="37">
        <v>328</v>
      </c>
      <c s="36">
        <v>0</v>
      </c>
      <c s="36">
        <f>ROUND(G218*H218,6)</f>
      </c>
      <c r="L218" s="38">
        <v>0</v>
      </c>
      <c s="32">
        <f>ROUND(ROUND(L218,2)*ROUND(G218,3),2)</f>
      </c>
      <c s="36" t="s">
        <v>55</v>
      </c>
      <c>
        <f>(M218*21)/100</f>
      </c>
      <c t="s">
        <v>28</v>
      </c>
    </row>
    <row r="219" spans="1:5" ht="25.5">
      <c r="A219" s="35" t="s">
        <v>56</v>
      </c>
      <c r="E219" s="39" t="s">
        <v>6783</v>
      </c>
    </row>
    <row r="220" spans="1:5" ht="12.75">
      <c r="A220" s="35" t="s">
        <v>57</v>
      </c>
      <c r="E220" s="40" t="s">
        <v>6772</v>
      </c>
    </row>
    <row r="221" spans="1:5" ht="12.75">
      <c r="A221" t="s">
        <v>58</v>
      </c>
      <c r="E2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6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6784</v>
      </c>
      <c s="41">
        <f>Rekapitulace!C103</f>
      </c>
      <c s="20" t="s">
        <v>0</v>
      </c>
      <c t="s">
        <v>23</v>
      </c>
      <c t="s">
        <v>28</v>
      </c>
    </row>
    <row r="4" spans="1:16" ht="32" customHeight="1">
      <c r="A4" s="24" t="s">
        <v>20</v>
      </c>
      <c s="25" t="s">
        <v>29</v>
      </c>
      <c s="27" t="s">
        <v>6784</v>
      </c>
      <c r="E4" s="26" t="s">
        <v>6785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COUNTIFS(L8:L665,"=0",A8:A665,"P")+COUNTIFS(L8:L665,"",A8:A665,"P")+SUM(Q8:Q665)</f>
      </c>
    </row>
    <row r="8" spans="1:13" ht="12.75">
      <c r="A8" t="s">
        <v>45</v>
      </c>
      <c r="C8" s="28" t="s">
        <v>6788</v>
      </c>
      <c r="E8" s="30" t="s">
        <v>6787</v>
      </c>
      <c r="J8" s="29">
        <f>0+J9+J62+J191+J476+J485+J526+J631+J648</f>
      </c>
      <c s="29">
        <f>0+K9+K62+K191+K476+K485+K526+K631+K648</f>
      </c>
      <c s="29">
        <f>0+L9+L62+L191+L476+L485+L526+L631+L648</f>
      </c>
      <c s="29">
        <f>0+M9+M62+M191+M476+M485+M526+M631+M648</f>
      </c>
    </row>
    <row r="9" spans="1:13" ht="12.75">
      <c r="A9" t="s">
        <v>47</v>
      </c>
      <c r="C9" s="31" t="s">
        <v>6789</v>
      </c>
      <c r="E9" s="33" t="s">
        <v>6790</v>
      </c>
      <c r="J9" s="32">
        <f>0</f>
      </c>
      <c s="32">
        <f>0</f>
      </c>
      <c s="32">
        <f>0+L10+L14+L18+L22+L26+L30+L34+L38+L42+L46+L50+L54+L58</f>
      </c>
      <c s="32">
        <f>0+M10+M14+M18+M22+M26+M30+M34+M38+M42+M46+M50+M54+M58</f>
      </c>
    </row>
    <row r="10" spans="1:16" ht="12.75">
      <c r="A10" t="s">
        <v>50</v>
      </c>
      <c s="34" t="s">
        <v>51</v>
      </c>
      <c s="34" t="s">
        <v>6791</v>
      </c>
      <c s="35" t="s">
        <v>5</v>
      </c>
      <c s="6" t="s">
        <v>6792</v>
      </c>
      <c s="36" t="s">
        <v>63</v>
      </c>
      <c s="37">
        <v>843.98</v>
      </c>
      <c s="36">
        <v>0</v>
      </c>
      <c s="36">
        <f>ROUND(G10*H10,6)</f>
      </c>
      <c r="L10" s="38">
        <v>0</v>
      </c>
      <c s="32">
        <f>ROUND(ROUND(L10,2)*ROUND(G10,3),2)</f>
      </c>
      <c s="36" t="s">
        <v>55</v>
      </c>
      <c>
        <f>(M10*21)/100</f>
      </c>
      <c t="s">
        <v>28</v>
      </c>
    </row>
    <row r="11" spans="1:5" ht="12.75">
      <c r="A11" s="35" t="s">
        <v>56</v>
      </c>
      <c r="E11" s="39" t="s">
        <v>5</v>
      </c>
    </row>
    <row r="12" spans="1:5" ht="12.75">
      <c r="A12" s="35" t="s">
        <v>57</v>
      </c>
      <c r="E12" s="40" t="s">
        <v>6793</v>
      </c>
    </row>
    <row r="13" spans="1:5" ht="216.75">
      <c r="A13" t="s">
        <v>58</v>
      </c>
      <c r="E13" s="39" t="s">
        <v>6794</v>
      </c>
    </row>
    <row r="14" spans="1:16" ht="12.75">
      <c r="A14" t="s">
        <v>50</v>
      </c>
      <c s="34" t="s">
        <v>28</v>
      </c>
      <c s="34" t="s">
        <v>6795</v>
      </c>
      <c s="35" t="s">
        <v>5</v>
      </c>
      <c s="6" t="s">
        <v>6796</v>
      </c>
      <c s="36" t="s">
        <v>63</v>
      </c>
      <c s="37">
        <v>521.15</v>
      </c>
      <c s="36">
        <v>0</v>
      </c>
      <c s="36">
        <f>ROUND(G14*H14,6)</f>
      </c>
      <c r="L14" s="38">
        <v>0</v>
      </c>
      <c s="32">
        <f>ROUND(ROUND(L14,2)*ROUND(G14,3),2)</f>
      </c>
      <c s="36" t="s">
        <v>55</v>
      </c>
      <c>
        <f>(M14*21)/100</f>
      </c>
      <c t="s">
        <v>28</v>
      </c>
    </row>
    <row r="15" spans="1:5" ht="12.75">
      <c r="A15" s="35" t="s">
        <v>56</v>
      </c>
      <c r="E15" s="39" t="s">
        <v>5</v>
      </c>
    </row>
    <row r="16" spans="1:5" ht="12.75">
      <c r="A16" s="35" t="s">
        <v>57</v>
      </c>
      <c r="E16" s="40" t="s">
        <v>6793</v>
      </c>
    </row>
    <row r="17" spans="1:5" ht="140.25">
      <c r="A17" t="s">
        <v>58</v>
      </c>
      <c r="E17" s="39" t="s">
        <v>6797</v>
      </c>
    </row>
    <row r="18" spans="1:16" ht="12.75">
      <c r="A18" t="s">
        <v>50</v>
      </c>
      <c s="34" t="s">
        <v>26</v>
      </c>
      <c s="34" t="s">
        <v>6798</v>
      </c>
      <c s="35" t="s">
        <v>5</v>
      </c>
      <c s="6" t="s">
        <v>6799</v>
      </c>
      <c s="36" t="s">
        <v>75</v>
      </c>
      <c s="37">
        <v>115</v>
      </c>
      <c s="36">
        <v>0</v>
      </c>
      <c s="36">
        <f>ROUND(G18*H18,6)</f>
      </c>
      <c r="L18" s="38">
        <v>0</v>
      </c>
      <c s="32">
        <f>ROUND(ROUND(L18,2)*ROUND(G18,3),2)</f>
      </c>
      <c s="36" t="s">
        <v>55</v>
      </c>
      <c>
        <f>(M18*21)/100</f>
      </c>
      <c t="s">
        <v>28</v>
      </c>
    </row>
    <row r="19" spans="1:5" ht="12.75">
      <c r="A19" s="35" t="s">
        <v>56</v>
      </c>
      <c r="E19" s="39" t="s">
        <v>5</v>
      </c>
    </row>
    <row r="20" spans="1:5" ht="12.75">
      <c r="A20" s="35" t="s">
        <v>57</v>
      </c>
      <c r="E20" s="40" t="s">
        <v>6793</v>
      </c>
    </row>
    <row r="21" spans="1:5" ht="140.25">
      <c r="A21" t="s">
        <v>58</v>
      </c>
      <c r="E21" s="39" t="s">
        <v>6800</v>
      </c>
    </row>
    <row r="22" spans="1:16" ht="25.5">
      <c r="A22" t="s">
        <v>50</v>
      </c>
      <c s="34" t="s">
        <v>65</v>
      </c>
      <c s="34" t="s">
        <v>6801</v>
      </c>
      <c s="35" t="s">
        <v>5</v>
      </c>
      <c s="6" t="s">
        <v>6802</v>
      </c>
      <c s="36" t="s">
        <v>75</v>
      </c>
      <c s="37">
        <v>115</v>
      </c>
      <c s="36">
        <v>0</v>
      </c>
      <c s="36">
        <f>ROUND(G22*H22,6)</f>
      </c>
      <c r="L22" s="38">
        <v>0</v>
      </c>
      <c s="32">
        <f>ROUND(ROUND(L22,2)*ROUND(G22,3),2)</f>
      </c>
      <c s="36" t="s">
        <v>55</v>
      </c>
      <c>
        <f>(M22*21)/100</f>
      </c>
      <c t="s">
        <v>28</v>
      </c>
    </row>
    <row r="23" spans="1:5" ht="12.75">
      <c r="A23" s="35" t="s">
        <v>56</v>
      </c>
      <c r="E23" s="39" t="s">
        <v>5</v>
      </c>
    </row>
    <row r="24" spans="1:5" ht="12.75">
      <c r="A24" s="35" t="s">
        <v>57</v>
      </c>
      <c r="E24" s="40" t="s">
        <v>6793</v>
      </c>
    </row>
    <row r="25" spans="1:5" ht="114.75">
      <c r="A25" t="s">
        <v>58</v>
      </c>
      <c r="E25" s="39" t="s">
        <v>6803</v>
      </c>
    </row>
    <row r="26" spans="1:16" ht="12.75">
      <c r="A26" t="s">
        <v>50</v>
      </c>
      <c s="34" t="s">
        <v>72</v>
      </c>
      <c s="34" t="s">
        <v>6804</v>
      </c>
      <c s="35" t="s">
        <v>5</v>
      </c>
      <c s="6" t="s">
        <v>6805</v>
      </c>
      <c s="36" t="s">
        <v>75</v>
      </c>
      <c s="37">
        <v>115</v>
      </c>
      <c s="36">
        <v>0</v>
      </c>
      <c s="36">
        <f>ROUND(G26*H26,6)</f>
      </c>
      <c r="L26" s="38">
        <v>0</v>
      </c>
      <c s="32">
        <f>ROUND(ROUND(L26,2)*ROUND(G26,3),2)</f>
      </c>
      <c s="36" t="s">
        <v>55</v>
      </c>
      <c>
        <f>(M26*21)/100</f>
      </c>
      <c t="s">
        <v>28</v>
      </c>
    </row>
    <row r="27" spans="1:5" ht="12.75">
      <c r="A27" s="35" t="s">
        <v>56</v>
      </c>
      <c r="E27" s="39" t="s">
        <v>5</v>
      </c>
    </row>
    <row r="28" spans="1:5" ht="12.75">
      <c r="A28" s="35" t="s">
        <v>57</v>
      </c>
      <c r="E28" s="40" t="s">
        <v>6793</v>
      </c>
    </row>
    <row r="29" spans="1:5" ht="127.5">
      <c r="A29" t="s">
        <v>58</v>
      </c>
      <c r="E29" s="39" t="s">
        <v>6806</v>
      </c>
    </row>
    <row r="30" spans="1:16" ht="12.75">
      <c r="A30" t="s">
        <v>50</v>
      </c>
      <c s="34" t="s">
        <v>27</v>
      </c>
      <c s="34" t="s">
        <v>6807</v>
      </c>
      <c s="35" t="s">
        <v>5</v>
      </c>
      <c s="6" t="s">
        <v>6808</v>
      </c>
      <c s="36" t="s">
        <v>75</v>
      </c>
      <c s="37">
        <v>244</v>
      </c>
      <c s="36">
        <v>0</v>
      </c>
      <c s="36">
        <f>ROUND(G30*H30,6)</f>
      </c>
      <c r="L30" s="38">
        <v>0</v>
      </c>
      <c s="32">
        <f>ROUND(ROUND(L30,2)*ROUND(G30,3),2)</f>
      </c>
      <c s="36" t="s">
        <v>55</v>
      </c>
      <c>
        <f>(M30*21)/100</f>
      </c>
      <c t="s">
        <v>28</v>
      </c>
    </row>
    <row r="31" spans="1:5" ht="12.75">
      <c r="A31" s="35" t="s">
        <v>56</v>
      </c>
      <c r="E31" s="39" t="s">
        <v>5</v>
      </c>
    </row>
    <row r="32" spans="1:5" ht="12.75">
      <c r="A32" s="35" t="s">
        <v>57</v>
      </c>
      <c r="E32" s="40" t="s">
        <v>6793</v>
      </c>
    </row>
    <row r="33" spans="1:5" ht="89.25">
      <c r="A33" t="s">
        <v>58</v>
      </c>
      <c r="E33" s="39" t="s">
        <v>6809</v>
      </c>
    </row>
    <row r="34" spans="1:16" ht="12.75">
      <c r="A34" t="s">
        <v>50</v>
      </c>
      <c s="34" t="s">
        <v>70</v>
      </c>
      <c s="34" t="s">
        <v>6810</v>
      </c>
      <c s="35" t="s">
        <v>5</v>
      </c>
      <c s="6" t="s">
        <v>6811</v>
      </c>
      <c s="36" t="s">
        <v>75</v>
      </c>
      <c s="37">
        <v>520</v>
      </c>
      <c s="36">
        <v>0</v>
      </c>
      <c s="36">
        <f>ROUND(G34*H34,6)</f>
      </c>
      <c r="L34" s="38">
        <v>0</v>
      </c>
      <c s="32">
        <f>ROUND(ROUND(L34,2)*ROUND(G34,3),2)</f>
      </c>
      <c s="36" t="s">
        <v>55</v>
      </c>
      <c>
        <f>(M34*21)/100</f>
      </c>
      <c t="s">
        <v>28</v>
      </c>
    </row>
    <row r="35" spans="1:5" ht="12.75">
      <c r="A35" s="35" t="s">
        <v>56</v>
      </c>
      <c r="E35" s="39" t="s">
        <v>5</v>
      </c>
    </row>
    <row r="36" spans="1:5" ht="12.75">
      <c r="A36" s="35" t="s">
        <v>57</v>
      </c>
      <c r="E36" s="40" t="s">
        <v>6793</v>
      </c>
    </row>
    <row r="37" spans="1:5" ht="89.25">
      <c r="A37" t="s">
        <v>58</v>
      </c>
      <c r="E37" s="39" t="s">
        <v>6812</v>
      </c>
    </row>
    <row r="38" spans="1:16" ht="12.75">
      <c r="A38" t="s">
        <v>50</v>
      </c>
      <c s="34" t="s">
        <v>83</v>
      </c>
      <c s="34" t="s">
        <v>6813</v>
      </c>
      <c s="35" t="s">
        <v>5</v>
      </c>
      <c s="6" t="s">
        <v>6814</v>
      </c>
      <c s="36" t="s">
        <v>75</v>
      </c>
      <c s="37">
        <v>66</v>
      </c>
      <c s="36">
        <v>0</v>
      </c>
      <c s="36">
        <f>ROUND(G38*H38,6)</f>
      </c>
      <c r="L38" s="38">
        <v>0</v>
      </c>
      <c s="32">
        <f>ROUND(ROUND(L38,2)*ROUND(G38,3),2)</f>
      </c>
      <c s="36" t="s">
        <v>55</v>
      </c>
      <c>
        <f>(M38*21)/100</f>
      </c>
      <c t="s">
        <v>28</v>
      </c>
    </row>
    <row r="39" spans="1:5" ht="12.75">
      <c r="A39" s="35" t="s">
        <v>56</v>
      </c>
      <c r="E39" s="39" t="s">
        <v>5</v>
      </c>
    </row>
    <row r="40" spans="1:5" ht="12.75">
      <c r="A40" s="35" t="s">
        <v>57</v>
      </c>
      <c r="E40" s="40" t="s">
        <v>6793</v>
      </c>
    </row>
    <row r="41" spans="1:5" ht="89.25">
      <c r="A41" t="s">
        <v>58</v>
      </c>
      <c r="E41" s="39" t="s">
        <v>6815</v>
      </c>
    </row>
    <row r="42" spans="1:16" ht="12.75">
      <c r="A42" t="s">
        <v>50</v>
      </c>
      <c s="34" t="s">
        <v>87</v>
      </c>
      <c s="34" t="s">
        <v>6816</v>
      </c>
      <c s="35" t="s">
        <v>5</v>
      </c>
      <c s="6" t="s">
        <v>6817</v>
      </c>
      <c s="36" t="s">
        <v>75</v>
      </c>
      <c s="37">
        <v>3</v>
      </c>
      <c s="36">
        <v>0</v>
      </c>
      <c s="36">
        <f>ROUND(G42*H42,6)</f>
      </c>
      <c r="L42" s="38">
        <v>0</v>
      </c>
      <c s="32">
        <f>ROUND(ROUND(L42,2)*ROUND(G42,3),2)</f>
      </c>
      <c s="36" t="s">
        <v>55</v>
      </c>
      <c>
        <f>(M42*21)/100</f>
      </c>
      <c t="s">
        <v>28</v>
      </c>
    </row>
    <row r="43" spans="1:5" ht="12.75">
      <c r="A43" s="35" t="s">
        <v>56</v>
      </c>
      <c r="E43" s="39" t="s">
        <v>5</v>
      </c>
    </row>
    <row r="44" spans="1:5" ht="12.75">
      <c r="A44" s="35" t="s">
        <v>57</v>
      </c>
      <c r="E44" s="40" t="s">
        <v>6793</v>
      </c>
    </row>
    <row r="45" spans="1:5" ht="76.5">
      <c r="A45" t="s">
        <v>58</v>
      </c>
      <c r="E45" s="39" t="s">
        <v>6818</v>
      </c>
    </row>
    <row r="46" spans="1:16" ht="12.75">
      <c r="A46" t="s">
        <v>50</v>
      </c>
      <c s="34" t="s">
        <v>91</v>
      </c>
      <c s="34" t="s">
        <v>6819</v>
      </c>
      <c s="35" t="s">
        <v>5</v>
      </c>
      <c s="6" t="s">
        <v>6820</v>
      </c>
      <c s="36" t="s">
        <v>79</v>
      </c>
      <c s="37">
        <v>20</v>
      </c>
      <c s="36">
        <v>0</v>
      </c>
      <c s="36">
        <f>ROUND(G46*H46,6)</f>
      </c>
      <c r="L46" s="38">
        <v>0</v>
      </c>
      <c s="32">
        <f>ROUND(ROUND(L46,2)*ROUND(G46,3),2)</f>
      </c>
      <c s="36" t="s">
        <v>55</v>
      </c>
      <c>
        <f>(M46*21)/100</f>
      </c>
      <c t="s">
        <v>28</v>
      </c>
    </row>
    <row r="47" spans="1:5" ht="12.75">
      <c r="A47" s="35" t="s">
        <v>56</v>
      </c>
      <c r="E47" s="39" t="s">
        <v>5</v>
      </c>
    </row>
    <row r="48" spans="1:5" ht="12.75">
      <c r="A48" s="35" t="s">
        <v>57</v>
      </c>
      <c r="E48" s="40" t="s">
        <v>6793</v>
      </c>
    </row>
    <row r="49" spans="1:5" ht="89.25">
      <c r="A49" t="s">
        <v>58</v>
      </c>
      <c r="E49" s="39" t="s">
        <v>6821</v>
      </c>
    </row>
    <row r="50" spans="1:16" ht="12.75">
      <c r="A50" t="s">
        <v>50</v>
      </c>
      <c s="34" t="s">
        <v>95</v>
      </c>
      <c s="34" t="s">
        <v>6822</v>
      </c>
      <c s="35" t="s">
        <v>5</v>
      </c>
      <c s="6" t="s">
        <v>6823</v>
      </c>
      <c s="36" t="s">
        <v>75</v>
      </c>
      <c s="37">
        <v>115</v>
      </c>
      <c s="36">
        <v>0</v>
      </c>
      <c s="36">
        <f>ROUND(G50*H50,6)</f>
      </c>
      <c r="L50" s="38">
        <v>0</v>
      </c>
      <c s="32">
        <f>ROUND(ROUND(L50,2)*ROUND(G50,3),2)</f>
      </c>
      <c s="36" t="s">
        <v>55</v>
      </c>
      <c>
        <f>(M50*21)/100</f>
      </c>
      <c t="s">
        <v>28</v>
      </c>
    </row>
    <row r="51" spans="1:5" ht="12.75">
      <c r="A51" s="35" t="s">
        <v>56</v>
      </c>
      <c r="E51" s="39" t="s">
        <v>5</v>
      </c>
    </row>
    <row r="52" spans="1:5" ht="12.75">
      <c r="A52" s="35" t="s">
        <v>57</v>
      </c>
      <c r="E52" s="40" t="s">
        <v>6793</v>
      </c>
    </row>
    <row r="53" spans="1:5" ht="114.75">
      <c r="A53" t="s">
        <v>58</v>
      </c>
      <c r="E53" s="39" t="s">
        <v>6824</v>
      </c>
    </row>
    <row r="54" spans="1:16" ht="25.5">
      <c r="A54" t="s">
        <v>50</v>
      </c>
      <c s="34" t="s">
        <v>99</v>
      </c>
      <c s="34" t="s">
        <v>6825</v>
      </c>
      <c s="35" t="s">
        <v>5</v>
      </c>
      <c s="6" t="s">
        <v>6826</v>
      </c>
      <c s="36" t="s">
        <v>54</v>
      </c>
      <c s="37">
        <v>1097</v>
      </c>
      <c s="36">
        <v>0</v>
      </c>
      <c s="36">
        <f>ROUND(G54*H54,6)</f>
      </c>
      <c r="L54" s="38">
        <v>0</v>
      </c>
      <c s="32">
        <f>ROUND(ROUND(L54,2)*ROUND(G54,3),2)</f>
      </c>
      <c s="36" t="s">
        <v>55</v>
      </c>
      <c>
        <f>(M54*21)/100</f>
      </c>
      <c t="s">
        <v>28</v>
      </c>
    </row>
    <row r="55" spans="1:5" ht="12.75">
      <c r="A55" s="35" t="s">
        <v>56</v>
      </c>
      <c r="E55" s="39" t="s">
        <v>5</v>
      </c>
    </row>
    <row r="56" spans="1:5" ht="12.75">
      <c r="A56" s="35" t="s">
        <v>57</v>
      </c>
      <c r="E56" s="40" t="s">
        <v>6793</v>
      </c>
    </row>
    <row r="57" spans="1:5" ht="89.25">
      <c r="A57" t="s">
        <v>58</v>
      </c>
      <c r="E57" s="39" t="s">
        <v>6827</v>
      </c>
    </row>
    <row r="58" spans="1:16" ht="12.75">
      <c r="A58" t="s">
        <v>50</v>
      </c>
      <c s="34" t="s">
        <v>103</v>
      </c>
      <c s="34" t="s">
        <v>6828</v>
      </c>
      <c s="35" t="s">
        <v>5</v>
      </c>
      <c s="6" t="s">
        <v>6829</v>
      </c>
      <c s="36" t="s">
        <v>557</v>
      </c>
      <c s="37">
        <v>25100</v>
      </c>
      <c s="36">
        <v>0</v>
      </c>
      <c s="36">
        <f>ROUND(G58*H58,6)</f>
      </c>
      <c r="L58" s="38">
        <v>0</v>
      </c>
      <c s="32">
        <f>ROUND(ROUND(L58,2)*ROUND(G58,3),2)</f>
      </c>
      <c s="36" t="s">
        <v>55</v>
      </c>
      <c>
        <f>(M58*21)/100</f>
      </c>
      <c t="s">
        <v>28</v>
      </c>
    </row>
    <row r="59" spans="1:5" ht="12.75">
      <c r="A59" s="35" t="s">
        <v>56</v>
      </c>
      <c r="E59" s="39" t="s">
        <v>5</v>
      </c>
    </row>
    <row r="60" spans="1:5" ht="12.75">
      <c r="A60" s="35" t="s">
        <v>57</v>
      </c>
      <c r="E60" s="40" t="s">
        <v>5</v>
      </c>
    </row>
    <row r="61" spans="1:5" ht="127.5">
      <c r="A61" t="s">
        <v>58</v>
      </c>
      <c r="E61" s="39" t="s">
        <v>6830</v>
      </c>
    </row>
    <row r="62" spans="1:13" ht="12.75">
      <c r="A62" t="s">
        <v>47</v>
      </c>
      <c r="C62" s="31" t="s">
        <v>6831</v>
      </c>
      <c r="E62" s="33" t="s">
        <v>6832</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25.5">
      <c r="A63" t="s">
        <v>50</v>
      </c>
      <c s="34" t="s">
        <v>107</v>
      </c>
      <c s="34" t="s">
        <v>6833</v>
      </c>
      <c s="35" t="s">
        <v>5</v>
      </c>
      <c s="6" t="s">
        <v>6834</v>
      </c>
      <c s="36" t="s">
        <v>75</v>
      </c>
      <c s="37">
        <v>1</v>
      </c>
      <c s="36">
        <v>0</v>
      </c>
      <c s="36">
        <f>ROUND(G63*H63,6)</f>
      </c>
      <c r="L63" s="38">
        <v>0</v>
      </c>
      <c s="32">
        <f>ROUND(ROUND(L63,2)*ROUND(G63,3),2)</f>
      </c>
      <c s="36" t="s">
        <v>55</v>
      </c>
      <c>
        <f>(M63*21)/100</f>
      </c>
      <c t="s">
        <v>28</v>
      </c>
    </row>
    <row r="64" spans="1:5" ht="12.75">
      <c r="A64" s="35" t="s">
        <v>56</v>
      </c>
      <c r="E64" s="39" t="s">
        <v>5</v>
      </c>
    </row>
    <row r="65" spans="1:5" ht="12.75">
      <c r="A65" s="35" t="s">
        <v>57</v>
      </c>
      <c r="E65" s="40" t="s">
        <v>6793</v>
      </c>
    </row>
    <row r="66" spans="1:5" ht="102">
      <c r="A66" t="s">
        <v>58</v>
      </c>
      <c r="E66" s="39" t="s">
        <v>6835</v>
      </c>
    </row>
    <row r="67" spans="1:16" ht="25.5">
      <c r="A67" t="s">
        <v>50</v>
      </c>
      <c s="34" t="s">
        <v>112</v>
      </c>
      <c s="34" t="s">
        <v>6836</v>
      </c>
      <c s="35" t="s">
        <v>5</v>
      </c>
      <c s="6" t="s">
        <v>6837</v>
      </c>
      <c s="36" t="s">
        <v>75</v>
      </c>
      <c s="37">
        <v>6</v>
      </c>
      <c s="36">
        <v>0</v>
      </c>
      <c s="36">
        <f>ROUND(G67*H67,6)</f>
      </c>
      <c r="L67" s="38">
        <v>0</v>
      </c>
      <c s="32">
        <f>ROUND(ROUND(L67,2)*ROUND(G67,3),2)</f>
      </c>
      <c s="36" t="s">
        <v>55</v>
      </c>
      <c>
        <f>(M67*21)/100</f>
      </c>
      <c t="s">
        <v>28</v>
      </c>
    </row>
    <row r="68" spans="1:5" ht="12.75">
      <c r="A68" s="35" t="s">
        <v>56</v>
      </c>
      <c r="E68" s="39" t="s">
        <v>5</v>
      </c>
    </row>
    <row r="69" spans="1:5" ht="12.75">
      <c r="A69" s="35" t="s">
        <v>57</v>
      </c>
      <c r="E69" s="40" t="s">
        <v>6793</v>
      </c>
    </row>
    <row r="70" spans="1:5" ht="102">
      <c r="A70" t="s">
        <v>58</v>
      </c>
      <c r="E70" s="39" t="s">
        <v>6835</v>
      </c>
    </row>
    <row r="71" spans="1:16" ht="25.5">
      <c r="A71" t="s">
        <v>50</v>
      </c>
      <c s="34" t="s">
        <v>116</v>
      </c>
      <c s="34" t="s">
        <v>6838</v>
      </c>
      <c s="35" t="s">
        <v>5</v>
      </c>
      <c s="6" t="s">
        <v>6839</v>
      </c>
      <c s="36" t="s">
        <v>75</v>
      </c>
      <c s="37">
        <v>11</v>
      </c>
      <c s="36">
        <v>0</v>
      </c>
      <c s="36">
        <f>ROUND(G71*H71,6)</f>
      </c>
      <c r="L71" s="38">
        <v>0</v>
      </c>
      <c s="32">
        <f>ROUND(ROUND(L71,2)*ROUND(G71,3),2)</f>
      </c>
      <c s="36" t="s">
        <v>55</v>
      </c>
      <c>
        <f>(M71*21)/100</f>
      </c>
      <c t="s">
        <v>28</v>
      </c>
    </row>
    <row r="72" spans="1:5" ht="12.75">
      <c r="A72" s="35" t="s">
        <v>56</v>
      </c>
      <c r="E72" s="39" t="s">
        <v>5</v>
      </c>
    </row>
    <row r="73" spans="1:5" ht="12.75">
      <c r="A73" s="35" t="s">
        <v>57</v>
      </c>
      <c r="E73" s="40" t="s">
        <v>6793</v>
      </c>
    </row>
    <row r="74" spans="1:5" ht="102">
      <c r="A74" t="s">
        <v>58</v>
      </c>
      <c r="E74" s="39" t="s">
        <v>6840</v>
      </c>
    </row>
    <row r="75" spans="1:16" ht="25.5">
      <c r="A75" t="s">
        <v>50</v>
      </c>
      <c s="34" t="s">
        <v>119</v>
      </c>
      <c s="34" t="s">
        <v>6841</v>
      </c>
      <c s="35" t="s">
        <v>5</v>
      </c>
      <c s="6" t="s">
        <v>6842</v>
      </c>
      <c s="36" t="s">
        <v>75</v>
      </c>
      <c s="37">
        <v>28</v>
      </c>
      <c s="36">
        <v>0</v>
      </c>
      <c s="36">
        <f>ROUND(G75*H75,6)</f>
      </c>
      <c r="L75" s="38">
        <v>0</v>
      </c>
      <c s="32">
        <f>ROUND(ROUND(L75,2)*ROUND(G75,3),2)</f>
      </c>
      <c s="36" t="s">
        <v>55</v>
      </c>
      <c>
        <f>(M75*21)/100</f>
      </c>
      <c t="s">
        <v>28</v>
      </c>
    </row>
    <row r="76" spans="1:5" ht="12.75">
      <c r="A76" s="35" t="s">
        <v>56</v>
      </c>
      <c r="E76" s="39" t="s">
        <v>5</v>
      </c>
    </row>
    <row r="77" spans="1:5" ht="12.75">
      <c r="A77" s="35" t="s">
        <v>57</v>
      </c>
      <c r="E77" s="40" t="s">
        <v>6793</v>
      </c>
    </row>
    <row r="78" spans="1:5" ht="102">
      <c r="A78" t="s">
        <v>58</v>
      </c>
      <c r="E78" s="39" t="s">
        <v>6840</v>
      </c>
    </row>
    <row r="79" spans="1:16" ht="25.5">
      <c r="A79" t="s">
        <v>50</v>
      </c>
      <c s="34" t="s">
        <v>122</v>
      </c>
      <c s="34" t="s">
        <v>6843</v>
      </c>
      <c s="35" t="s">
        <v>5</v>
      </c>
      <c s="6" t="s">
        <v>6844</v>
      </c>
      <c s="36" t="s">
        <v>75</v>
      </c>
      <c s="37">
        <v>1</v>
      </c>
      <c s="36">
        <v>0</v>
      </c>
      <c s="36">
        <f>ROUND(G79*H79,6)</f>
      </c>
      <c r="L79" s="38">
        <v>0</v>
      </c>
      <c s="32">
        <f>ROUND(ROUND(L79,2)*ROUND(G79,3),2)</f>
      </c>
      <c s="36" t="s">
        <v>55</v>
      </c>
      <c>
        <f>(M79*21)/100</f>
      </c>
      <c t="s">
        <v>28</v>
      </c>
    </row>
    <row r="80" spans="1:5" ht="12.75">
      <c r="A80" s="35" t="s">
        <v>56</v>
      </c>
      <c r="E80" s="39" t="s">
        <v>5</v>
      </c>
    </row>
    <row r="81" spans="1:5" ht="12.75">
      <c r="A81" s="35" t="s">
        <v>57</v>
      </c>
      <c r="E81" s="40" t="s">
        <v>6793</v>
      </c>
    </row>
    <row r="82" spans="1:5" ht="102">
      <c r="A82" t="s">
        <v>58</v>
      </c>
      <c r="E82" s="39" t="s">
        <v>6840</v>
      </c>
    </row>
    <row r="83" spans="1:16" ht="25.5">
      <c r="A83" t="s">
        <v>50</v>
      </c>
      <c s="34" t="s">
        <v>126</v>
      </c>
      <c s="34" t="s">
        <v>6845</v>
      </c>
      <c s="35" t="s">
        <v>5</v>
      </c>
      <c s="6" t="s">
        <v>6846</v>
      </c>
      <c s="36" t="s">
        <v>75</v>
      </c>
      <c s="37">
        <v>2</v>
      </c>
      <c s="36">
        <v>0</v>
      </c>
      <c s="36">
        <f>ROUND(G83*H83,6)</f>
      </c>
      <c r="L83" s="38">
        <v>0</v>
      </c>
      <c s="32">
        <f>ROUND(ROUND(L83,2)*ROUND(G83,3),2)</f>
      </c>
      <c s="36" t="s">
        <v>55</v>
      </c>
      <c>
        <f>(M83*21)/100</f>
      </c>
      <c t="s">
        <v>28</v>
      </c>
    </row>
    <row r="84" spans="1:5" ht="12.75">
      <c r="A84" s="35" t="s">
        <v>56</v>
      </c>
      <c r="E84" s="39" t="s">
        <v>5</v>
      </c>
    </row>
    <row r="85" spans="1:5" ht="12.75">
      <c r="A85" s="35" t="s">
        <v>57</v>
      </c>
      <c r="E85" s="40" t="s">
        <v>6793</v>
      </c>
    </row>
    <row r="86" spans="1:5" ht="102">
      <c r="A86" t="s">
        <v>58</v>
      </c>
      <c r="E86" s="39" t="s">
        <v>6840</v>
      </c>
    </row>
    <row r="87" spans="1:16" ht="25.5">
      <c r="A87" t="s">
        <v>50</v>
      </c>
      <c s="34" t="s">
        <v>129</v>
      </c>
      <c s="34" t="s">
        <v>6847</v>
      </c>
      <c s="35" t="s">
        <v>5</v>
      </c>
      <c s="6" t="s">
        <v>6848</v>
      </c>
      <c s="36" t="s">
        <v>75</v>
      </c>
      <c s="37">
        <v>1</v>
      </c>
      <c s="36">
        <v>0</v>
      </c>
      <c s="36">
        <f>ROUND(G87*H87,6)</f>
      </c>
      <c r="L87" s="38">
        <v>0</v>
      </c>
      <c s="32">
        <f>ROUND(ROUND(L87,2)*ROUND(G87,3),2)</f>
      </c>
      <c s="36" t="s">
        <v>55</v>
      </c>
      <c>
        <f>(M87*21)/100</f>
      </c>
      <c t="s">
        <v>28</v>
      </c>
    </row>
    <row r="88" spans="1:5" ht="12.75">
      <c r="A88" s="35" t="s">
        <v>56</v>
      </c>
      <c r="E88" s="39" t="s">
        <v>5</v>
      </c>
    </row>
    <row r="89" spans="1:5" ht="12.75">
      <c r="A89" s="35" t="s">
        <v>57</v>
      </c>
      <c r="E89" s="40" t="s">
        <v>6793</v>
      </c>
    </row>
    <row r="90" spans="1:5" ht="102">
      <c r="A90" t="s">
        <v>58</v>
      </c>
      <c r="E90" s="39" t="s">
        <v>6840</v>
      </c>
    </row>
    <row r="91" spans="1:16" ht="25.5">
      <c r="A91" t="s">
        <v>50</v>
      </c>
      <c s="34" t="s">
        <v>134</v>
      </c>
      <c s="34" t="s">
        <v>6849</v>
      </c>
      <c s="35" t="s">
        <v>5</v>
      </c>
      <c s="6" t="s">
        <v>6850</v>
      </c>
      <c s="36" t="s">
        <v>75</v>
      </c>
      <c s="37">
        <v>1</v>
      </c>
      <c s="36">
        <v>0</v>
      </c>
      <c s="36">
        <f>ROUND(G91*H91,6)</f>
      </c>
      <c r="L91" s="38">
        <v>0</v>
      </c>
      <c s="32">
        <f>ROUND(ROUND(L91,2)*ROUND(G91,3),2)</f>
      </c>
      <c s="36" t="s">
        <v>55</v>
      </c>
      <c>
        <f>(M91*21)/100</f>
      </c>
      <c t="s">
        <v>28</v>
      </c>
    </row>
    <row r="92" spans="1:5" ht="12.75">
      <c r="A92" s="35" t="s">
        <v>56</v>
      </c>
      <c r="E92" s="39" t="s">
        <v>5</v>
      </c>
    </row>
    <row r="93" spans="1:5" ht="12.75">
      <c r="A93" s="35" t="s">
        <v>57</v>
      </c>
      <c r="E93" s="40" t="s">
        <v>6793</v>
      </c>
    </row>
    <row r="94" spans="1:5" ht="102">
      <c r="A94" t="s">
        <v>58</v>
      </c>
      <c r="E94" s="39" t="s">
        <v>6840</v>
      </c>
    </row>
    <row r="95" spans="1:16" ht="25.5">
      <c r="A95" t="s">
        <v>50</v>
      </c>
      <c s="34" t="s">
        <v>137</v>
      </c>
      <c s="34" t="s">
        <v>6851</v>
      </c>
      <c s="35" t="s">
        <v>5</v>
      </c>
      <c s="6" t="s">
        <v>6852</v>
      </c>
      <c s="36" t="s">
        <v>75</v>
      </c>
      <c s="37">
        <v>1</v>
      </c>
      <c s="36">
        <v>0</v>
      </c>
      <c s="36">
        <f>ROUND(G95*H95,6)</f>
      </c>
      <c r="L95" s="38">
        <v>0</v>
      </c>
      <c s="32">
        <f>ROUND(ROUND(L95,2)*ROUND(G95,3),2)</f>
      </c>
      <c s="36" t="s">
        <v>55</v>
      </c>
      <c>
        <f>(M95*21)/100</f>
      </c>
      <c t="s">
        <v>28</v>
      </c>
    </row>
    <row r="96" spans="1:5" ht="12.75">
      <c r="A96" s="35" t="s">
        <v>56</v>
      </c>
      <c r="E96" s="39" t="s">
        <v>5</v>
      </c>
    </row>
    <row r="97" spans="1:5" ht="12.75">
      <c r="A97" s="35" t="s">
        <v>57</v>
      </c>
      <c r="E97" s="40" t="s">
        <v>6793</v>
      </c>
    </row>
    <row r="98" spans="1:5" ht="102">
      <c r="A98" t="s">
        <v>58</v>
      </c>
      <c r="E98" s="39" t="s">
        <v>6840</v>
      </c>
    </row>
    <row r="99" spans="1:16" ht="25.5">
      <c r="A99" t="s">
        <v>50</v>
      </c>
      <c s="34" t="s">
        <v>140</v>
      </c>
      <c s="34" t="s">
        <v>6853</v>
      </c>
      <c s="35" t="s">
        <v>5</v>
      </c>
      <c s="6" t="s">
        <v>6854</v>
      </c>
      <c s="36" t="s">
        <v>75</v>
      </c>
      <c s="37">
        <v>6</v>
      </c>
      <c s="36">
        <v>0</v>
      </c>
      <c s="36">
        <f>ROUND(G99*H99,6)</f>
      </c>
      <c r="L99" s="38">
        <v>0</v>
      </c>
      <c s="32">
        <f>ROUND(ROUND(L99,2)*ROUND(G99,3),2)</f>
      </c>
      <c s="36" t="s">
        <v>55</v>
      </c>
      <c>
        <f>(M99*21)/100</f>
      </c>
      <c t="s">
        <v>28</v>
      </c>
    </row>
    <row r="100" spans="1:5" ht="12.75">
      <c r="A100" s="35" t="s">
        <v>56</v>
      </c>
      <c r="E100" s="39" t="s">
        <v>5</v>
      </c>
    </row>
    <row r="101" spans="1:5" ht="12.75">
      <c r="A101" s="35" t="s">
        <v>57</v>
      </c>
      <c r="E101" s="40" t="s">
        <v>6793</v>
      </c>
    </row>
    <row r="102" spans="1:5" ht="102">
      <c r="A102" t="s">
        <v>58</v>
      </c>
      <c r="E102" s="39" t="s">
        <v>6840</v>
      </c>
    </row>
    <row r="103" spans="1:16" ht="25.5">
      <c r="A103" t="s">
        <v>50</v>
      </c>
      <c s="34" t="s">
        <v>143</v>
      </c>
      <c s="34" t="s">
        <v>6855</v>
      </c>
      <c s="35" t="s">
        <v>5</v>
      </c>
      <c s="6" t="s">
        <v>6856</v>
      </c>
      <c s="36" t="s">
        <v>75</v>
      </c>
      <c s="37">
        <v>5</v>
      </c>
      <c s="36">
        <v>0</v>
      </c>
      <c s="36">
        <f>ROUND(G103*H103,6)</f>
      </c>
      <c r="L103" s="38">
        <v>0</v>
      </c>
      <c s="32">
        <f>ROUND(ROUND(L103,2)*ROUND(G103,3),2)</f>
      </c>
      <c s="36" t="s">
        <v>55</v>
      </c>
      <c>
        <f>(M103*21)/100</f>
      </c>
      <c t="s">
        <v>28</v>
      </c>
    </row>
    <row r="104" spans="1:5" ht="12.75">
      <c r="A104" s="35" t="s">
        <v>56</v>
      </c>
      <c r="E104" s="39" t="s">
        <v>5</v>
      </c>
    </row>
    <row r="105" spans="1:5" ht="12.75">
      <c r="A105" s="35" t="s">
        <v>57</v>
      </c>
      <c r="E105" s="40" t="s">
        <v>6793</v>
      </c>
    </row>
    <row r="106" spans="1:5" ht="102">
      <c r="A106" t="s">
        <v>58</v>
      </c>
      <c r="E106" s="39" t="s">
        <v>6840</v>
      </c>
    </row>
    <row r="107" spans="1:16" ht="25.5">
      <c r="A107" t="s">
        <v>50</v>
      </c>
      <c s="34" t="s">
        <v>147</v>
      </c>
      <c s="34" t="s">
        <v>6857</v>
      </c>
      <c s="35" t="s">
        <v>5</v>
      </c>
      <c s="6" t="s">
        <v>6858</v>
      </c>
      <c s="36" t="s">
        <v>75</v>
      </c>
      <c s="37">
        <v>1</v>
      </c>
      <c s="36">
        <v>0</v>
      </c>
      <c s="36">
        <f>ROUND(G107*H107,6)</f>
      </c>
      <c r="L107" s="38">
        <v>0</v>
      </c>
      <c s="32">
        <f>ROUND(ROUND(L107,2)*ROUND(G107,3),2)</f>
      </c>
      <c s="36" t="s">
        <v>55</v>
      </c>
      <c>
        <f>(M107*21)/100</f>
      </c>
      <c t="s">
        <v>28</v>
      </c>
    </row>
    <row r="108" spans="1:5" ht="12.75">
      <c r="A108" s="35" t="s">
        <v>56</v>
      </c>
      <c r="E108" s="39" t="s">
        <v>5</v>
      </c>
    </row>
    <row r="109" spans="1:5" ht="12.75">
      <c r="A109" s="35" t="s">
        <v>57</v>
      </c>
      <c r="E109" s="40" t="s">
        <v>6793</v>
      </c>
    </row>
    <row r="110" spans="1:5" ht="102">
      <c r="A110" t="s">
        <v>58</v>
      </c>
      <c r="E110" s="39" t="s">
        <v>6840</v>
      </c>
    </row>
    <row r="111" spans="1:16" ht="25.5">
      <c r="A111" t="s">
        <v>50</v>
      </c>
      <c s="34" t="s">
        <v>151</v>
      </c>
      <c s="34" t="s">
        <v>6859</v>
      </c>
      <c s="35" t="s">
        <v>5</v>
      </c>
      <c s="6" t="s">
        <v>6860</v>
      </c>
      <c s="36" t="s">
        <v>75</v>
      </c>
      <c s="37">
        <v>5</v>
      </c>
      <c s="36">
        <v>0</v>
      </c>
      <c s="36">
        <f>ROUND(G111*H111,6)</f>
      </c>
      <c r="L111" s="38">
        <v>0</v>
      </c>
      <c s="32">
        <f>ROUND(ROUND(L111,2)*ROUND(G111,3),2)</f>
      </c>
      <c s="36" t="s">
        <v>55</v>
      </c>
      <c>
        <f>(M111*21)/100</f>
      </c>
      <c t="s">
        <v>28</v>
      </c>
    </row>
    <row r="112" spans="1:5" ht="12.75">
      <c r="A112" s="35" t="s">
        <v>56</v>
      </c>
      <c r="E112" s="39" t="s">
        <v>5</v>
      </c>
    </row>
    <row r="113" spans="1:5" ht="12.75">
      <c r="A113" s="35" t="s">
        <v>57</v>
      </c>
      <c r="E113" s="40" t="s">
        <v>6793</v>
      </c>
    </row>
    <row r="114" spans="1:5" ht="102">
      <c r="A114" t="s">
        <v>58</v>
      </c>
      <c r="E114" s="39" t="s">
        <v>6840</v>
      </c>
    </row>
    <row r="115" spans="1:16" ht="25.5">
      <c r="A115" t="s">
        <v>50</v>
      </c>
      <c s="34" t="s">
        <v>155</v>
      </c>
      <c s="34" t="s">
        <v>6861</v>
      </c>
      <c s="35" t="s">
        <v>5</v>
      </c>
      <c s="6" t="s">
        <v>6862</v>
      </c>
      <c s="36" t="s">
        <v>75</v>
      </c>
      <c s="37">
        <v>4</v>
      </c>
      <c s="36">
        <v>0</v>
      </c>
      <c s="36">
        <f>ROUND(G115*H115,6)</f>
      </c>
      <c r="L115" s="38">
        <v>0</v>
      </c>
      <c s="32">
        <f>ROUND(ROUND(L115,2)*ROUND(G115,3),2)</f>
      </c>
      <c s="36" t="s">
        <v>55</v>
      </c>
      <c>
        <f>(M115*21)/100</f>
      </c>
      <c t="s">
        <v>28</v>
      </c>
    </row>
    <row r="116" spans="1:5" ht="12.75">
      <c r="A116" s="35" t="s">
        <v>56</v>
      </c>
      <c r="E116" s="39" t="s">
        <v>5</v>
      </c>
    </row>
    <row r="117" spans="1:5" ht="12.75">
      <c r="A117" s="35" t="s">
        <v>57</v>
      </c>
      <c r="E117" s="40" t="s">
        <v>6793</v>
      </c>
    </row>
    <row r="118" spans="1:5" ht="102">
      <c r="A118" t="s">
        <v>58</v>
      </c>
      <c r="E118" s="39" t="s">
        <v>6840</v>
      </c>
    </row>
    <row r="119" spans="1:16" ht="12.75">
      <c r="A119" t="s">
        <v>50</v>
      </c>
      <c s="34" t="s">
        <v>158</v>
      </c>
      <c s="34" t="s">
        <v>6863</v>
      </c>
      <c s="35" t="s">
        <v>5</v>
      </c>
      <c s="6" t="s">
        <v>6864</v>
      </c>
      <c s="36" t="s">
        <v>75</v>
      </c>
      <c s="37">
        <v>5</v>
      </c>
      <c s="36">
        <v>0</v>
      </c>
      <c s="36">
        <f>ROUND(G119*H119,6)</f>
      </c>
      <c r="L119" s="38">
        <v>0</v>
      </c>
      <c s="32">
        <f>ROUND(ROUND(L119,2)*ROUND(G119,3),2)</f>
      </c>
      <c s="36" t="s">
        <v>55</v>
      </c>
      <c>
        <f>(M119*21)/100</f>
      </c>
      <c t="s">
        <v>28</v>
      </c>
    </row>
    <row r="120" spans="1:5" ht="12.75">
      <c r="A120" s="35" t="s">
        <v>56</v>
      </c>
      <c r="E120" s="39" t="s">
        <v>5</v>
      </c>
    </row>
    <row r="121" spans="1:5" ht="12.75">
      <c r="A121" s="35" t="s">
        <v>57</v>
      </c>
      <c r="E121" s="40" t="s">
        <v>6793</v>
      </c>
    </row>
    <row r="122" spans="1:5" ht="102">
      <c r="A122" t="s">
        <v>58</v>
      </c>
      <c r="E122" s="39" t="s">
        <v>6865</v>
      </c>
    </row>
    <row r="123" spans="1:16" ht="12.75">
      <c r="A123" t="s">
        <v>50</v>
      </c>
      <c s="34" t="s">
        <v>162</v>
      </c>
      <c s="34" t="s">
        <v>6866</v>
      </c>
      <c s="35" t="s">
        <v>5</v>
      </c>
      <c s="6" t="s">
        <v>6867</v>
      </c>
      <c s="36" t="s">
        <v>75</v>
      </c>
      <c s="37">
        <v>9</v>
      </c>
      <c s="36">
        <v>0</v>
      </c>
      <c s="36">
        <f>ROUND(G123*H123,6)</f>
      </c>
      <c r="L123" s="38">
        <v>0</v>
      </c>
      <c s="32">
        <f>ROUND(ROUND(L123,2)*ROUND(G123,3),2)</f>
      </c>
      <c s="36" t="s">
        <v>55</v>
      </c>
      <c>
        <f>(M123*21)/100</f>
      </c>
      <c t="s">
        <v>28</v>
      </c>
    </row>
    <row r="124" spans="1:5" ht="12.75">
      <c r="A124" s="35" t="s">
        <v>56</v>
      </c>
      <c r="E124" s="39" t="s">
        <v>5</v>
      </c>
    </row>
    <row r="125" spans="1:5" ht="12.75">
      <c r="A125" s="35" t="s">
        <v>57</v>
      </c>
      <c r="E125" s="40" t="s">
        <v>6793</v>
      </c>
    </row>
    <row r="126" spans="1:5" ht="102">
      <c r="A126" t="s">
        <v>58</v>
      </c>
      <c r="E126" s="39" t="s">
        <v>6865</v>
      </c>
    </row>
    <row r="127" spans="1:16" ht="12.75">
      <c r="A127" t="s">
        <v>50</v>
      </c>
      <c s="34" t="s">
        <v>165</v>
      </c>
      <c s="34" t="s">
        <v>6868</v>
      </c>
      <c s="35" t="s">
        <v>5</v>
      </c>
      <c s="6" t="s">
        <v>6869</v>
      </c>
      <c s="36" t="s">
        <v>75</v>
      </c>
      <c s="37">
        <v>15</v>
      </c>
      <c s="36">
        <v>0</v>
      </c>
      <c s="36">
        <f>ROUND(G127*H127,6)</f>
      </c>
      <c r="L127" s="38">
        <v>0</v>
      </c>
      <c s="32">
        <f>ROUND(ROUND(L127,2)*ROUND(G127,3),2)</f>
      </c>
      <c s="36" t="s">
        <v>55</v>
      </c>
      <c>
        <f>(M127*21)/100</f>
      </c>
      <c t="s">
        <v>28</v>
      </c>
    </row>
    <row r="128" spans="1:5" ht="12.75">
      <c r="A128" s="35" t="s">
        <v>56</v>
      </c>
      <c r="E128" s="39" t="s">
        <v>5</v>
      </c>
    </row>
    <row r="129" spans="1:5" ht="12.75">
      <c r="A129" s="35" t="s">
        <v>57</v>
      </c>
      <c r="E129" s="40" t="s">
        <v>6793</v>
      </c>
    </row>
    <row r="130" spans="1:5" ht="102">
      <c r="A130" t="s">
        <v>58</v>
      </c>
      <c r="E130" s="39" t="s">
        <v>6865</v>
      </c>
    </row>
    <row r="131" spans="1:16" ht="12.75">
      <c r="A131" t="s">
        <v>50</v>
      </c>
      <c s="34" t="s">
        <v>169</v>
      </c>
      <c s="34" t="s">
        <v>6870</v>
      </c>
      <c s="35" t="s">
        <v>5</v>
      </c>
      <c s="6" t="s">
        <v>6871</v>
      </c>
      <c s="36" t="s">
        <v>75</v>
      </c>
      <c s="37">
        <v>25</v>
      </c>
      <c s="36">
        <v>0</v>
      </c>
      <c s="36">
        <f>ROUND(G131*H131,6)</f>
      </c>
      <c r="L131" s="38">
        <v>0</v>
      </c>
      <c s="32">
        <f>ROUND(ROUND(L131,2)*ROUND(G131,3),2)</f>
      </c>
      <c s="36" t="s">
        <v>55</v>
      </c>
      <c>
        <f>(M131*21)/100</f>
      </c>
      <c t="s">
        <v>28</v>
      </c>
    </row>
    <row r="132" spans="1:5" ht="12.75">
      <c r="A132" s="35" t="s">
        <v>56</v>
      </c>
      <c r="E132" s="39" t="s">
        <v>5</v>
      </c>
    </row>
    <row r="133" spans="1:5" ht="12.75">
      <c r="A133" s="35" t="s">
        <v>57</v>
      </c>
      <c r="E133" s="40" t="s">
        <v>6793</v>
      </c>
    </row>
    <row r="134" spans="1:5" ht="102">
      <c r="A134" t="s">
        <v>58</v>
      </c>
      <c r="E134" s="39" t="s">
        <v>6865</v>
      </c>
    </row>
    <row r="135" spans="1:16" ht="12.75">
      <c r="A135" t="s">
        <v>50</v>
      </c>
      <c s="34" t="s">
        <v>173</v>
      </c>
      <c s="34" t="s">
        <v>6872</v>
      </c>
      <c s="35" t="s">
        <v>5</v>
      </c>
      <c s="6" t="s">
        <v>6873</v>
      </c>
      <c s="36" t="s">
        <v>79</v>
      </c>
      <c s="37">
        <v>485.34</v>
      </c>
      <c s="36">
        <v>0</v>
      </c>
      <c s="36">
        <f>ROUND(G135*H135,6)</f>
      </c>
      <c r="L135" s="38">
        <v>0</v>
      </c>
      <c s="32">
        <f>ROUND(ROUND(L135,2)*ROUND(G135,3),2)</f>
      </c>
      <c s="36" t="s">
        <v>55</v>
      </c>
      <c>
        <f>(M135*21)/100</f>
      </c>
      <c t="s">
        <v>28</v>
      </c>
    </row>
    <row r="136" spans="1:5" ht="12.75">
      <c r="A136" s="35" t="s">
        <v>56</v>
      </c>
      <c r="E136" s="39" t="s">
        <v>5</v>
      </c>
    </row>
    <row r="137" spans="1:5" ht="12.75">
      <c r="A137" s="35" t="s">
        <v>57</v>
      </c>
      <c r="E137" s="40" t="s">
        <v>6793</v>
      </c>
    </row>
    <row r="138" spans="1:5" ht="102">
      <c r="A138" t="s">
        <v>58</v>
      </c>
      <c r="E138" s="39" t="s">
        <v>6874</v>
      </c>
    </row>
    <row r="139" spans="1:16" ht="12.75">
      <c r="A139" t="s">
        <v>50</v>
      </c>
      <c s="34" t="s">
        <v>177</v>
      </c>
      <c s="34" t="s">
        <v>6875</v>
      </c>
      <c s="35" t="s">
        <v>5</v>
      </c>
      <c s="6" t="s">
        <v>6876</v>
      </c>
      <c s="36" t="s">
        <v>79</v>
      </c>
      <c s="37">
        <v>357.92</v>
      </c>
      <c s="36">
        <v>0</v>
      </c>
      <c s="36">
        <f>ROUND(G139*H139,6)</f>
      </c>
      <c r="L139" s="38">
        <v>0</v>
      </c>
      <c s="32">
        <f>ROUND(ROUND(L139,2)*ROUND(G139,3),2)</f>
      </c>
      <c s="36" t="s">
        <v>55</v>
      </c>
      <c>
        <f>(M139*21)/100</f>
      </c>
      <c t="s">
        <v>28</v>
      </c>
    </row>
    <row r="140" spans="1:5" ht="12.75">
      <c r="A140" s="35" t="s">
        <v>56</v>
      </c>
      <c r="E140" s="39" t="s">
        <v>5</v>
      </c>
    </row>
    <row r="141" spans="1:5" ht="12.75">
      <c r="A141" s="35" t="s">
        <v>57</v>
      </c>
      <c r="E141" s="40" t="s">
        <v>6793</v>
      </c>
    </row>
    <row r="142" spans="1:5" ht="102">
      <c r="A142" t="s">
        <v>58</v>
      </c>
      <c r="E142" s="39" t="s">
        <v>6874</v>
      </c>
    </row>
    <row r="143" spans="1:16" ht="12.75">
      <c r="A143" t="s">
        <v>50</v>
      </c>
      <c s="34" t="s">
        <v>181</v>
      </c>
      <c s="34" t="s">
        <v>6877</v>
      </c>
      <c s="35" t="s">
        <v>5</v>
      </c>
      <c s="6" t="s">
        <v>6878</v>
      </c>
      <c s="36" t="s">
        <v>75</v>
      </c>
      <c s="37">
        <v>17</v>
      </c>
      <c s="36">
        <v>0</v>
      </c>
      <c s="36">
        <f>ROUND(G143*H143,6)</f>
      </c>
      <c r="L143" s="38">
        <v>0</v>
      </c>
      <c s="32">
        <f>ROUND(ROUND(L143,2)*ROUND(G143,3),2)</f>
      </c>
      <c s="36" t="s">
        <v>55</v>
      </c>
      <c>
        <f>(M143*21)/100</f>
      </c>
      <c t="s">
        <v>28</v>
      </c>
    </row>
    <row r="144" spans="1:5" ht="12.75">
      <c r="A144" s="35" t="s">
        <v>56</v>
      </c>
      <c r="E144" s="39" t="s">
        <v>5</v>
      </c>
    </row>
    <row r="145" spans="1:5" ht="12.75">
      <c r="A145" s="35" t="s">
        <v>57</v>
      </c>
      <c r="E145" s="40" t="s">
        <v>6793</v>
      </c>
    </row>
    <row r="146" spans="1:5" ht="114.75">
      <c r="A146" t="s">
        <v>58</v>
      </c>
      <c r="E146" s="39" t="s">
        <v>6879</v>
      </c>
    </row>
    <row r="147" spans="1:16" ht="12.75">
      <c r="A147" t="s">
        <v>50</v>
      </c>
      <c s="34" t="s">
        <v>185</v>
      </c>
      <c s="34" t="s">
        <v>6880</v>
      </c>
      <c s="35" t="s">
        <v>5</v>
      </c>
      <c s="6" t="s">
        <v>6881</v>
      </c>
      <c s="36" t="s">
        <v>75</v>
      </c>
      <c s="37">
        <v>10</v>
      </c>
      <c s="36">
        <v>0</v>
      </c>
      <c s="36">
        <f>ROUND(G147*H147,6)</f>
      </c>
      <c r="L147" s="38">
        <v>0</v>
      </c>
      <c s="32">
        <f>ROUND(ROUND(L147,2)*ROUND(G147,3),2)</f>
      </c>
      <c s="36" t="s">
        <v>55</v>
      </c>
      <c>
        <f>(M147*21)/100</f>
      </c>
      <c t="s">
        <v>28</v>
      </c>
    </row>
    <row r="148" spans="1:5" ht="12.75">
      <c r="A148" s="35" t="s">
        <v>56</v>
      </c>
      <c r="E148" s="39" t="s">
        <v>5</v>
      </c>
    </row>
    <row r="149" spans="1:5" ht="12.75">
      <c r="A149" s="35" t="s">
        <v>57</v>
      </c>
      <c r="E149" s="40" t="s">
        <v>6793</v>
      </c>
    </row>
    <row r="150" spans="1:5" ht="114.75">
      <c r="A150" t="s">
        <v>58</v>
      </c>
      <c r="E150" s="39" t="s">
        <v>6879</v>
      </c>
    </row>
    <row r="151" spans="1:16" ht="25.5">
      <c r="A151" t="s">
        <v>50</v>
      </c>
      <c s="34" t="s">
        <v>682</v>
      </c>
      <c s="34" t="s">
        <v>6882</v>
      </c>
      <c s="35" t="s">
        <v>5</v>
      </c>
      <c s="6" t="s">
        <v>6883</v>
      </c>
      <c s="36" t="s">
        <v>75</v>
      </c>
      <c s="37">
        <v>31</v>
      </c>
      <c s="36">
        <v>0</v>
      </c>
      <c s="36">
        <f>ROUND(G151*H151,6)</f>
      </c>
      <c r="L151" s="38">
        <v>0</v>
      </c>
      <c s="32">
        <f>ROUND(ROUND(L151,2)*ROUND(G151,3),2)</f>
      </c>
      <c s="36" t="s">
        <v>55</v>
      </c>
      <c>
        <f>(M151*21)/100</f>
      </c>
      <c t="s">
        <v>28</v>
      </c>
    </row>
    <row r="152" spans="1:5" ht="12.75">
      <c r="A152" s="35" t="s">
        <v>56</v>
      </c>
      <c r="E152" s="39" t="s">
        <v>5</v>
      </c>
    </row>
    <row r="153" spans="1:5" ht="12.75">
      <c r="A153" s="35" t="s">
        <v>57</v>
      </c>
      <c r="E153" s="40" t="s">
        <v>6793</v>
      </c>
    </row>
    <row r="154" spans="1:5" ht="114.75">
      <c r="A154" t="s">
        <v>58</v>
      </c>
      <c r="E154" s="39" t="s">
        <v>6879</v>
      </c>
    </row>
    <row r="155" spans="1:16" ht="25.5">
      <c r="A155" t="s">
        <v>50</v>
      </c>
      <c s="34" t="s">
        <v>686</v>
      </c>
      <c s="34" t="s">
        <v>6884</v>
      </c>
      <c s="35" t="s">
        <v>5</v>
      </c>
      <c s="6" t="s">
        <v>6885</v>
      </c>
      <c s="36" t="s">
        <v>75</v>
      </c>
      <c s="37">
        <v>9</v>
      </c>
      <c s="36">
        <v>0</v>
      </c>
      <c s="36">
        <f>ROUND(G155*H155,6)</f>
      </c>
      <c r="L155" s="38">
        <v>0</v>
      </c>
      <c s="32">
        <f>ROUND(ROUND(L155,2)*ROUND(G155,3),2)</f>
      </c>
      <c s="36" t="s">
        <v>55</v>
      </c>
      <c>
        <f>(M155*21)/100</f>
      </c>
      <c t="s">
        <v>28</v>
      </c>
    </row>
    <row r="156" spans="1:5" ht="12.75">
      <c r="A156" s="35" t="s">
        <v>56</v>
      </c>
      <c r="E156" s="39" t="s">
        <v>5</v>
      </c>
    </row>
    <row r="157" spans="1:5" ht="12.75">
      <c r="A157" s="35" t="s">
        <v>57</v>
      </c>
      <c r="E157" s="40" t="s">
        <v>6793</v>
      </c>
    </row>
    <row r="158" spans="1:5" ht="114.75">
      <c r="A158" t="s">
        <v>58</v>
      </c>
      <c r="E158" s="39" t="s">
        <v>6879</v>
      </c>
    </row>
    <row r="159" spans="1:16" ht="12.75">
      <c r="A159" t="s">
        <v>50</v>
      </c>
      <c s="34" t="s">
        <v>189</v>
      </c>
      <c s="34" t="s">
        <v>6886</v>
      </c>
      <c s="35" t="s">
        <v>5</v>
      </c>
      <c s="6" t="s">
        <v>6887</v>
      </c>
      <c s="36" t="s">
        <v>75</v>
      </c>
      <c s="37">
        <v>13</v>
      </c>
      <c s="36">
        <v>0</v>
      </c>
      <c s="36">
        <f>ROUND(G159*H159,6)</f>
      </c>
      <c r="L159" s="38">
        <v>0</v>
      </c>
      <c s="32">
        <f>ROUND(ROUND(L159,2)*ROUND(G159,3),2)</f>
      </c>
      <c s="36" t="s">
        <v>55</v>
      </c>
      <c>
        <f>(M159*21)/100</f>
      </c>
      <c t="s">
        <v>28</v>
      </c>
    </row>
    <row r="160" spans="1:5" ht="12.75">
      <c r="A160" s="35" t="s">
        <v>56</v>
      </c>
      <c r="E160" s="39" t="s">
        <v>5</v>
      </c>
    </row>
    <row r="161" spans="1:5" ht="12.75">
      <c r="A161" s="35" t="s">
        <v>57</v>
      </c>
      <c r="E161" s="40" t="s">
        <v>6793</v>
      </c>
    </row>
    <row r="162" spans="1:5" ht="114.75">
      <c r="A162" t="s">
        <v>58</v>
      </c>
      <c r="E162" s="39" t="s">
        <v>6888</v>
      </c>
    </row>
    <row r="163" spans="1:16" ht="12.75">
      <c r="A163" t="s">
        <v>50</v>
      </c>
      <c s="34" t="s">
        <v>193</v>
      </c>
      <c s="34" t="s">
        <v>6889</v>
      </c>
      <c s="35" t="s">
        <v>5</v>
      </c>
      <c s="6" t="s">
        <v>6890</v>
      </c>
      <c s="36" t="s">
        <v>75</v>
      </c>
      <c s="37">
        <v>9</v>
      </c>
      <c s="36">
        <v>0</v>
      </c>
      <c s="36">
        <f>ROUND(G163*H163,6)</f>
      </c>
      <c r="L163" s="38">
        <v>0</v>
      </c>
      <c s="32">
        <f>ROUND(ROUND(L163,2)*ROUND(G163,3),2)</f>
      </c>
      <c s="36" t="s">
        <v>55</v>
      </c>
      <c>
        <f>(M163*21)/100</f>
      </c>
      <c t="s">
        <v>28</v>
      </c>
    </row>
    <row r="164" spans="1:5" ht="12.75">
      <c r="A164" s="35" t="s">
        <v>56</v>
      </c>
      <c r="E164" s="39" t="s">
        <v>5</v>
      </c>
    </row>
    <row r="165" spans="1:5" ht="12.75">
      <c r="A165" s="35" t="s">
        <v>57</v>
      </c>
      <c r="E165" s="40" t="s">
        <v>6793</v>
      </c>
    </row>
    <row r="166" spans="1:5" ht="114.75">
      <c r="A166" t="s">
        <v>58</v>
      </c>
      <c r="E166" s="39" t="s">
        <v>6888</v>
      </c>
    </row>
    <row r="167" spans="1:16" ht="12.75">
      <c r="A167" t="s">
        <v>50</v>
      </c>
      <c s="34" t="s">
        <v>197</v>
      </c>
      <c s="34" t="s">
        <v>6891</v>
      </c>
      <c s="35" t="s">
        <v>5</v>
      </c>
      <c s="6" t="s">
        <v>6892</v>
      </c>
      <c s="36" t="s">
        <v>75</v>
      </c>
      <c s="37">
        <v>39</v>
      </c>
      <c s="36">
        <v>0</v>
      </c>
      <c s="36">
        <f>ROUND(G167*H167,6)</f>
      </c>
      <c r="L167" s="38">
        <v>0</v>
      </c>
      <c s="32">
        <f>ROUND(ROUND(L167,2)*ROUND(G167,3),2)</f>
      </c>
      <c s="36" t="s">
        <v>55</v>
      </c>
      <c>
        <f>(M167*21)/100</f>
      </c>
      <c t="s">
        <v>28</v>
      </c>
    </row>
    <row r="168" spans="1:5" ht="12.75">
      <c r="A168" s="35" t="s">
        <v>56</v>
      </c>
      <c r="E168" s="39" t="s">
        <v>5</v>
      </c>
    </row>
    <row r="169" spans="1:5" ht="12.75">
      <c r="A169" s="35" t="s">
        <v>57</v>
      </c>
      <c r="E169" s="40" t="s">
        <v>6793</v>
      </c>
    </row>
    <row r="170" spans="1:5" ht="114.75">
      <c r="A170" t="s">
        <v>58</v>
      </c>
      <c r="E170" s="39" t="s">
        <v>6888</v>
      </c>
    </row>
    <row r="171" spans="1:16" ht="12.75">
      <c r="A171" t="s">
        <v>50</v>
      </c>
      <c s="34" t="s">
        <v>201</v>
      </c>
      <c s="34" t="s">
        <v>6893</v>
      </c>
      <c s="35" t="s">
        <v>5</v>
      </c>
      <c s="6" t="s">
        <v>6894</v>
      </c>
      <c s="36" t="s">
        <v>75</v>
      </c>
      <c s="37">
        <v>1</v>
      </c>
      <c s="36">
        <v>0</v>
      </c>
      <c s="36">
        <f>ROUND(G171*H171,6)</f>
      </c>
      <c r="L171" s="38">
        <v>0</v>
      </c>
      <c s="32">
        <f>ROUND(ROUND(L171,2)*ROUND(G171,3),2)</f>
      </c>
      <c s="36" t="s">
        <v>55</v>
      </c>
      <c>
        <f>(M171*21)/100</f>
      </c>
      <c t="s">
        <v>28</v>
      </c>
    </row>
    <row r="172" spans="1:5" ht="12.75">
      <c r="A172" s="35" t="s">
        <v>56</v>
      </c>
      <c r="E172" s="39" t="s">
        <v>5</v>
      </c>
    </row>
    <row r="173" spans="1:5" ht="12.75">
      <c r="A173" s="35" t="s">
        <v>57</v>
      </c>
      <c r="E173" s="40" t="s">
        <v>6793</v>
      </c>
    </row>
    <row r="174" spans="1:5" ht="114.75">
      <c r="A174" t="s">
        <v>58</v>
      </c>
      <c r="E174" s="39" t="s">
        <v>6895</v>
      </c>
    </row>
    <row r="175" spans="1:16" ht="12.75">
      <c r="A175" t="s">
        <v>50</v>
      </c>
      <c s="34" t="s">
        <v>205</v>
      </c>
      <c s="34" t="s">
        <v>6896</v>
      </c>
      <c s="35" t="s">
        <v>5</v>
      </c>
      <c s="6" t="s">
        <v>6897</v>
      </c>
      <c s="36" t="s">
        <v>2357</v>
      </c>
      <c s="37">
        <v>1650</v>
      </c>
      <c s="36">
        <v>0</v>
      </c>
      <c s="36">
        <f>ROUND(G175*H175,6)</f>
      </c>
      <c r="L175" s="38">
        <v>0</v>
      </c>
      <c s="32">
        <f>ROUND(ROUND(L175,2)*ROUND(G175,3),2)</f>
      </c>
      <c s="36" t="s">
        <v>55</v>
      </c>
      <c>
        <f>(M175*21)/100</f>
      </c>
      <c t="s">
        <v>28</v>
      </c>
    </row>
    <row r="176" spans="1:5" ht="12.75">
      <c r="A176" s="35" t="s">
        <v>56</v>
      </c>
      <c r="E176" s="39" t="s">
        <v>5</v>
      </c>
    </row>
    <row r="177" spans="1:5" ht="12.75">
      <c r="A177" s="35" t="s">
        <v>57</v>
      </c>
      <c r="E177" s="40" t="s">
        <v>6793</v>
      </c>
    </row>
    <row r="178" spans="1:5" ht="102">
      <c r="A178" t="s">
        <v>58</v>
      </c>
      <c r="E178" s="39" t="s">
        <v>6898</v>
      </c>
    </row>
    <row r="179" spans="1:16" ht="25.5">
      <c r="A179" t="s">
        <v>50</v>
      </c>
      <c s="34" t="s">
        <v>209</v>
      </c>
      <c s="34" t="s">
        <v>6899</v>
      </c>
      <c s="35" t="s">
        <v>5</v>
      </c>
      <c s="6" t="s">
        <v>6900</v>
      </c>
      <c s="36" t="s">
        <v>75</v>
      </c>
      <c s="37">
        <v>45</v>
      </c>
      <c s="36">
        <v>0</v>
      </c>
      <c s="36">
        <f>ROUND(G179*H179,6)</f>
      </c>
      <c r="L179" s="38">
        <v>0</v>
      </c>
      <c s="32">
        <f>ROUND(ROUND(L179,2)*ROUND(G179,3),2)</f>
      </c>
      <c s="36" t="s">
        <v>55</v>
      </c>
      <c>
        <f>(M179*21)/100</f>
      </c>
      <c t="s">
        <v>28</v>
      </c>
    </row>
    <row r="180" spans="1:5" ht="12.75">
      <c r="A180" s="35" t="s">
        <v>56</v>
      </c>
      <c r="E180" s="39" t="s">
        <v>5</v>
      </c>
    </row>
    <row r="181" spans="1:5" ht="12.75">
      <c r="A181" s="35" t="s">
        <v>57</v>
      </c>
      <c r="E181" s="40" t="s">
        <v>6793</v>
      </c>
    </row>
    <row r="182" spans="1:5" ht="89.25">
      <c r="A182" t="s">
        <v>58</v>
      </c>
      <c r="E182" s="39" t="s">
        <v>6901</v>
      </c>
    </row>
    <row r="183" spans="1:16" ht="12.75">
      <c r="A183" t="s">
        <v>50</v>
      </c>
      <c s="34" t="s">
        <v>213</v>
      </c>
      <c s="34" t="s">
        <v>6902</v>
      </c>
      <c s="35" t="s">
        <v>5</v>
      </c>
      <c s="6" t="s">
        <v>6903</v>
      </c>
      <c s="36" t="s">
        <v>75</v>
      </c>
      <c s="37">
        <v>45</v>
      </c>
      <c s="36">
        <v>0</v>
      </c>
      <c s="36">
        <f>ROUND(G183*H183,6)</f>
      </c>
      <c r="L183" s="38">
        <v>0</v>
      </c>
      <c s="32">
        <f>ROUND(ROUND(L183,2)*ROUND(G183,3),2)</f>
      </c>
      <c s="36" t="s">
        <v>55</v>
      </c>
      <c>
        <f>(M183*21)/100</f>
      </c>
      <c t="s">
        <v>28</v>
      </c>
    </row>
    <row r="184" spans="1:5" ht="12.75">
      <c r="A184" s="35" t="s">
        <v>56</v>
      </c>
      <c r="E184" s="39" t="s">
        <v>5</v>
      </c>
    </row>
    <row r="185" spans="1:5" ht="12.75">
      <c r="A185" s="35" t="s">
        <v>57</v>
      </c>
      <c r="E185" s="40" t="s">
        <v>6793</v>
      </c>
    </row>
    <row r="186" spans="1:5" ht="89.25">
      <c r="A186" t="s">
        <v>58</v>
      </c>
      <c r="E186" s="39" t="s">
        <v>6904</v>
      </c>
    </row>
    <row r="187" spans="1:16" ht="25.5">
      <c r="A187" t="s">
        <v>50</v>
      </c>
      <c s="34" t="s">
        <v>218</v>
      </c>
      <c s="34" t="s">
        <v>6905</v>
      </c>
      <c s="35" t="s">
        <v>5</v>
      </c>
      <c s="6" t="s">
        <v>6906</v>
      </c>
      <c s="36" t="s">
        <v>54</v>
      </c>
      <c s="37">
        <v>415</v>
      </c>
      <c s="36">
        <v>0</v>
      </c>
      <c s="36">
        <f>ROUND(G187*H187,6)</f>
      </c>
      <c r="L187" s="38">
        <v>0</v>
      </c>
      <c s="32">
        <f>ROUND(ROUND(L187,2)*ROUND(G187,3),2)</f>
      </c>
      <c s="36" t="s">
        <v>55</v>
      </c>
      <c>
        <f>(M187*21)/100</f>
      </c>
      <c t="s">
        <v>28</v>
      </c>
    </row>
    <row r="188" spans="1:5" ht="12.75">
      <c r="A188" s="35" t="s">
        <v>56</v>
      </c>
      <c r="E188" s="39" t="s">
        <v>5</v>
      </c>
    </row>
    <row r="189" spans="1:5" ht="12.75">
      <c r="A189" s="35" t="s">
        <v>57</v>
      </c>
      <c r="E189" s="40" t="s">
        <v>6793</v>
      </c>
    </row>
    <row r="190" spans="1:5" ht="102">
      <c r="A190" t="s">
        <v>58</v>
      </c>
      <c r="E190" s="39" t="s">
        <v>6907</v>
      </c>
    </row>
    <row r="191" spans="1:13" ht="12.75">
      <c r="A191" t="s">
        <v>47</v>
      </c>
      <c r="C191" s="31" t="s">
        <v>6908</v>
      </c>
      <c r="E191" s="33" t="s">
        <v>6909</v>
      </c>
      <c r="J191" s="32">
        <f>0</f>
      </c>
      <c s="32">
        <f>0</f>
      </c>
      <c s="32">
        <f>0+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f>
      </c>
      <c s="32">
        <f>0+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f>
      </c>
    </row>
    <row r="192" spans="1:16" ht="12.75">
      <c r="A192" t="s">
        <v>50</v>
      </c>
      <c s="34" t="s">
        <v>222</v>
      </c>
      <c s="34" t="s">
        <v>6910</v>
      </c>
      <c s="35" t="s">
        <v>5</v>
      </c>
      <c s="6" t="s">
        <v>6911</v>
      </c>
      <c s="36" t="s">
        <v>75</v>
      </c>
      <c s="37">
        <v>61</v>
      </c>
      <c s="36">
        <v>0</v>
      </c>
      <c s="36">
        <f>ROUND(G192*H192,6)</f>
      </c>
      <c r="L192" s="38">
        <v>0</v>
      </c>
      <c s="32">
        <f>ROUND(ROUND(L192,2)*ROUND(G192,3),2)</f>
      </c>
      <c s="36" t="s">
        <v>55</v>
      </c>
      <c>
        <f>(M192*21)/100</f>
      </c>
      <c t="s">
        <v>28</v>
      </c>
    </row>
    <row r="193" spans="1:5" ht="12.75">
      <c r="A193" s="35" t="s">
        <v>56</v>
      </c>
      <c r="E193" s="39" t="s">
        <v>5</v>
      </c>
    </row>
    <row r="194" spans="1:5" ht="12.75">
      <c r="A194" s="35" t="s">
        <v>57</v>
      </c>
      <c r="E194" s="40" t="s">
        <v>6912</v>
      </c>
    </row>
    <row r="195" spans="1:5" ht="89.25">
      <c r="A195" t="s">
        <v>58</v>
      </c>
      <c r="E195" s="39" t="s">
        <v>6913</v>
      </c>
    </row>
    <row r="196" spans="1:16" ht="12.75">
      <c r="A196" t="s">
        <v>50</v>
      </c>
      <c s="34" t="s">
        <v>226</v>
      </c>
      <c s="34" t="s">
        <v>6914</v>
      </c>
      <c s="35" t="s">
        <v>5</v>
      </c>
      <c s="6" t="s">
        <v>6915</v>
      </c>
      <c s="36" t="s">
        <v>75</v>
      </c>
      <c s="37">
        <v>41</v>
      </c>
      <c s="36">
        <v>0</v>
      </c>
      <c s="36">
        <f>ROUND(G196*H196,6)</f>
      </c>
      <c r="L196" s="38">
        <v>0</v>
      </c>
      <c s="32">
        <f>ROUND(ROUND(L196,2)*ROUND(G196,3),2)</f>
      </c>
      <c s="36" t="s">
        <v>55</v>
      </c>
      <c>
        <f>(M196*21)/100</f>
      </c>
      <c t="s">
        <v>28</v>
      </c>
    </row>
    <row r="197" spans="1:5" ht="12.75">
      <c r="A197" s="35" t="s">
        <v>56</v>
      </c>
      <c r="E197" s="39" t="s">
        <v>5</v>
      </c>
    </row>
    <row r="198" spans="1:5" ht="12.75">
      <c r="A198" s="35" t="s">
        <v>57</v>
      </c>
      <c r="E198" s="40" t="s">
        <v>6912</v>
      </c>
    </row>
    <row r="199" spans="1:5" ht="89.25">
      <c r="A199" t="s">
        <v>58</v>
      </c>
      <c r="E199" s="39" t="s">
        <v>6913</v>
      </c>
    </row>
    <row r="200" spans="1:16" ht="12.75">
      <c r="A200" t="s">
        <v>50</v>
      </c>
      <c s="34" t="s">
        <v>230</v>
      </c>
      <c s="34" t="s">
        <v>6916</v>
      </c>
      <c s="35" t="s">
        <v>5</v>
      </c>
      <c s="6" t="s">
        <v>6917</v>
      </c>
      <c s="36" t="s">
        <v>75</v>
      </c>
      <c s="37">
        <v>348</v>
      </c>
      <c s="36">
        <v>0</v>
      </c>
      <c s="36">
        <f>ROUND(G200*H200,6)</f>
      </c>
      <c r="L200" s="38">
        <v>0</v>
      </c>
      <c s="32">
        <f>ROUND(ROUND(L200,2)*ROUND(G200,3),2)</f>
      </c>
      <c s="36" t="s">
        <v>55</v>
      </c>
      <c>
        <f>(M200*21)/100</f>
      </c>
      <c t="s">
        <v>28</v>
      </c>
    </row>
    <row r="201" spans="1:5" ht="12.75">
      <c r="A201" s="35" t="s">
        <v>56</v>
      </c>
      <c r="E201" s="39" t="s">
        <v>5</v>
      </c>
    </row>
    <row r="202" spans="1:5" ht="12.75">
      <c r="A202" s="35" t="s">
        <v>57</v>
      </c>
      <c r="E202" s="40" t="s">
        <v>6912</v>
      </c>
    </row>
    <row r="203" spans="1:5" ht="89.25">
      <c r="A203" t="s">
        <v>58</v>
      </c>
      <c r="E203" s="39" t="s">
        <v>6918</v>
      </c>
    </row>
    <row r="204" spans="1:16" ht="12.75">
      <c r="A204" t="s">
        <v>50</v>
      </c>
      <c s="34" t="s">
        <v>234</v>
      </c>
      <c s="34" t="s">
        <v>6919</v>
      </c>
      <c s="35" t="s">
        <v>5</v>
      </c>
      <c s="6" t="s">
        <v>6920</v>
      </c>
      <c s="36" t="s">
        <v>75</v>
      </c>
      <c s="37">
        <v>129</v>
      </c>
      <c s="36">
        <v>0</v>
      </c>
      <c s="36">
        <f>ROUND(G204*H204,6)</f>
      </c>
      <c r="L204" s="38">
        <v>0</v>
      </c>
      <c s="32">
        <f>ROUND(ROUND(L204,2)*ROUND(G204,3),2)</f>
      </c>
      <c s="36" t="s">
        <v>55</v>
      </c>
      <c>
        <f>(M204*21)/100</f>
      </c>
      <c t="s">
        <v>28</v>
      </c>
    </row>
    <row r="205" spans="1:5" ht="12.75">
      <c r="A205" s="35" t="s">
        <v>56</v>
      </c>
      <c r="E205" s="39" t="s">
        <v>5</v>
      </c>
    </row>
    <row r="206" spans="1:5" ht="12.75">
      <c r="A206" s="35" t="s">
        <v>57</v>
      </c>
      <c r="E206" s="40" t="s">
        <v>6912</v>
      </c>
    </row>
    <row r="207" spans="1:5" ht="89.25">
      <c r="A207" t="s">
        <v>58</v>
      </c>
      <c r="E207" s="39" t="s">
        <v>6921</v>
      </c>
    </row>
    <row r="208" spans="1:16" ht="12.75">
      <c r="A208" t="s">
        <v>50</v>
      </c>
      <c s="34" t="s">
        <v>238</v>
      </c>
      <c s="34" t="s">
        <v>6922</v>
      </c>
      <c s="35" t="s">
        <v>5</v>
      </c>
      <c s="6" t="s">
        <v>6923</v>
      </c>
      <c s="36" t="s">
        <v>75</v>
      </c>
      <c s="37">
        <v>30</v>
      </c>
      <c s="36">
        <v>0</v>
      </c>
      <c s="36">
        <f>ROUND(G208*H208,6)</f>
      </c>
      <c r="L208" s="38">
        <v>0</v>
      </c>
      <c s="32">
        <f>ROUND(ROUND(L208,2)*ROUND(G208,3),2)</f>
      </c>
      <c s="36" t="s">
        <v>55</v>
      </c>
      <c>
        <f>(M208*21)/100</f>
      </c>
      <c t="s">
        <v>28</v>
      </c>
    </row>
    <row r="209" spans="1:5" ht="12.75">
      <c r="A209" s="35" t="s">
        <v>56</v>
      </c>
      <c r="E209" s="39" t="s">
        <v>5</v>
      </c>
    </row>
    <row r="210" spans="1:5" ht="12.75">
      <c r="A210" s="35" t="s">
        <v>57</v>
      </c>
      <c r="E210" s="40" t="s">
        <v>6912</v>
      </c>
    </row>
    <row r="211" spans="1:5" ht="89.25">
      <c r="A211" t="s">
        <v>58</v>
      </c>
      <c r="E211" s="39" t="s">
        <v>6924</v>
      </c>
    </row>
    <row r="212" spans="1:16" ht="12.75">
      <c r="A212" t="s">
        <v>50</v>
      </c>
      <c s="34" t="s">
        <v>721</v>
      </c>
      <c s="34" t="s">
        <v>6925</v>
      </c>
      <c s="35" t="s">
        <v>5</v>
      </c>
      <c s="6" t="s">
        <v>6926</v>
      </c>
      <c s="36" t="s">
        <v>75</v>
      </c>
      <c s="37">
        <v>146</v>
      </c>
      <c s="36">
        <v>0</v>
      </c>
      <c s="36">
        <f>ROUND(G212*H212,6)</f>
      </c>
      <c r="L212" s="38">
        <v>0</v>
      </c>
      <c s="32">
        <f>ROUND(ROUND(L212,2)*ROUND(G212,3),2)</f>
      </c>
      <c s="36" t="s">
        <v>55</v>
      </c>
      <c>
        <f>(M212*21)/100</f>
      </c>
      <c t="s">
        <v>28</v>
      </c>
    </row>
    <row r="213" spans="1:5" ht="12.75">
      <c r="A213" s="35" t="s">
        <v>56</v>
      </c>
      <c r="E213" s="39" t="s">
        <v>5</v>
      </c>
    </row>
    <row r="214" spans="1:5" ht="12.75">
      <c r="A214" s="35" t="s">
        <v>57</v>
      </c>
      <c r="E214" s="40" t="s">
        <v>6912</v>
      </c>
    </row>
    <row r="215" spans="1:5" ht="89.25">
      <c r="A215" t="s">
        <v>58</v>
      </c>
      <c r="E215" s="39" t="s">
        <v>6927</v>
      </c>
    </row>
    <row r="216" spans="1:16" ht="12.75">
      <c r="A216" t="s">
        <v>50</v>
      </c>
      <c s="34" t="s">
        <v>242</v>
      </c>
      <c s="34" t="s">
        <v>6928</v>
      </c>
      <c s="35" t="s">
        <v>5</v>
      </c>
      <c s="6" t="s">
        <v>6929</v>
      </c>
      <c s="36" t="s">
        <v>75</v>
      </c>
      <c s="37">
        <v>6</v>
      </c>
      <c s="36">
        <v>0</v>
      </c>
      <c s="36">
        <f>ROUND(G216*H216,6)</f>
      </c>
      <c r="L216" s="38">
        <v>0</v>
      </c>
      <c s="32">
        <f>ROUND(ROUND(L216,2)*ROUND(G216,3),2)</f>
      </c>
      <c s="36" t="s">
        <v>55</v>
      </c>
      <c>
        <f>(M216*21)/100</f>
      </c>
      <c t="s">
        <v>28</v>
      </c>
    </row>
    <row r="217" spans="1:5" ht="12.75">
      <c r="A217" s="35" t="s">
        <v>56</v>
      </c>
      <c r="E217" s="39" t="s">
        <v>5</v>
      </c>
    </row>
    <row r="218" spans="1:5" ht="12.75">
      <c r="A218" s="35" t="s">
        <v>57</v>
      </c>
      <c r="E218" s="40" t="s">
        <v>6912</v>
      </c>
    </row>
    <row r="219" spans="1:5" ht="102">
      <c r="A219" t="s">
        <v>58</v>
      </c>
      <c r="E219" s="39" t="s">
        <v>6930</v>
      </c>
    </row>
    <row r="220" spans="1:16" ht="12.75">
      <c r="A220" t="s">
        <v>50</v>
      </c>
      <c s="34" t="s">
        <v>246</v>
      </c>
      <c s="34" t="s">
        <v>6931</v>
      </c>
      <c s="35" t="s">
        <v>5</v>
      </c>
      <c s="6" t="s">
        <v>6932</v>
      </c>
      <c s="36" t="s">
        <v>75</v>
      </c>
      <c s="37">
        <v>64</v>
      </c>
      <c s="36">
        <v>0</v>
      </c>
      <c s="36">
        <f>ROUND(G220*H220,6)</f>
      </c>
      <c r="L220" s="38">
        <v>0</v>
      </c>
      <c s="32">
        <f>ROUND(ROUND(L220,2)*ROUND(G220,3),2)</f>
      </c>
      <c s="36" t="s">
        <v>55</v>
      </c>
      <c>
        <f>(M220*21)/100</f>
      </c>
      <c t="s">
        <v>28</v>
      </c>
    </row>
    <row r="221" spans="1:5" ht="12.75">
      <c r="A221" s="35" t="s">
        <v>56</v>
      </c>
      <c r="E221" s="39" t="s">
        <v>5</v>
      </c>
    </row>
    <row r="222" spans="1:5" ht="12.75">
      <c r="A222" s="35" t="s">
        <v>57</v>
      </c>
      <c r="E222" s="40" t="s">
        <v>6912</v>
      </c>
    </row>
    <row r="223" spans="1:5" ht="102">
      <c r="A223" t="s">
        <v>58</v>
      </c>
      <c r="E223" s="39" t="s">
        <v>6930</v>
      </c>
    </row>
    <row r="224" spans="1:16" ht="12.75">
      <c r="A224" t="s">
        <v>50</v>
      </c>
      <c s="34" t="s">
        <v>250</v>
      </c>
      <c s="34" t="s">
        <v>6933</v>
      </c>
      <c s="35" t="s">
        <v>5</v>
      </c>
      <c s="6" t="s">
        <v>6934</v>
      </c>
      <c s="36" t="s">
        <v>75</v>
      </c>
      <c s="37">
        <v>45</v>
      </c>
      <c s="36">
        <v>0</v>
      </c>
      <c s="36">
        <f>ROUND(G224*H224,6)</f>
      </c>
      <c r="L224" s="38">
        <v>0</v>
      </c>
      <c s="32">
        <f>ROUND(ROUND(L224,2)*ROUND(G224,3),2)</f>
      </c>
      <c s="36" t="s">
        <v>55</v>
      </c>
      <c>
        <f>(M224*21)/100</f>
      </c>
      <c t="s">
        <v>28</v>
      </c>
    </row>
    <row r="225" spans="1:5" ht="12.75">
      <c r="A225" s="35" t="s">
        <v>56</v>
      </c>
      <c r="E225" s="39" t="s">
        <v>5</v>
      </c>
    </row>
    <row r="226" spans="1:5" ht="12.75">
      <c r="A226" s="35" t="s">
        <v>57</v>
      </c>
      <c r="E226" s="40" t="s">
        <v>6912</v>
      </c>
    </row>
    <row r="227" spans="1:5" ht="102">
      <c r="A227" t="s">
        <v>58</v>
      </c>
      <c r="E227" s="39" t="s">
        <v>6930</v>
      </c>
    </row>
    <row r="228" spans="1:16" ht="12.75">
      <c r="A228" t="s">
        <v>50</v>
      </c>
      <c s="34" t="s">
        <v>254</v>
      </c>
      <c s="34" t="s">
        <v>6935</v>
      </c>
      <c s="35" t="s">
        <v>5</v>
      </c>
      <c s="6" t="s">
        <v>6936</v>
      </c>
      <c s="36" t="s">
        <v>75</v>
      </c>
      <c s="37">
        <v>21</v>
      </c>
      <c s="36">
        <v>0</v>
      </c>
      <c s="36">
        <f>ROUND(G228*H228,6)</f>
      </c>
      <c r="L228" s="38">
        <v>0</v>
      </c>
      <c s="32">
        <f>ROUND(ROUND(L228,2)*ROUND(G228,3),2)</f>
      </c>
      <c s="36" t="s">
        <v>55</v>
      </c>
      <c>
        <f>(M228*21)/100</f>
      </c>
      <c t="s">
        <v>28</v>
      </c>
    </row>
    <row r="229" spans="1:5" ht="12.75">
      <c r="A229" s="35" t="s">
        <v>56</v>
      </c>
      <c r="E229" s="39" t="s">
        <v>5</v>
      </c>
    </row>
    <row r="230" spans="1:5" ht="12.75">
      <c r="A230" s="35" t="s">
        <v>57</v>
      </c>
      <c r="E230" s="40" t="s">
        <v>6912</v>
      </c>
    </row>
    <row r="231" spans="1:5" ht="102">
      <c r="A231" t="s">
        <v>58</v>
      </c>
      <c r="E231" s="39" t="s">
        <v>6930</v>
      </c>
    </row>
    <row r="232" spans="1:16" ht="12.75">
      <c r="A232" t="s">
        <v>50</v>
      </c>
      <c s="34" t="s">
        <v>258</v>
      </c>
      <c s="34" t="s">
        <v>6937</v>
      </c>
      <c s="35" t="s">
        <v>5</v>
      </c>
      <c s="6" t="s">
        <v>6938</v>
      </c>
      <c s="36" t="s">
        <v>75</v>
      </c>
      <c s="37">
        <v>15</v>
      </c>
      <c s="36">
        <v>0</v>
      </c>
      <c s="36">
        <f>ROUND(G232*H232,6)</f>
      </c>
      <c r="L232" s="38">
        <v>0</v>
      </c>
      <c s="32">
        <f>ROUND(ROUND(L232,2)*ROUND(G232,3),2)</f>
      </c>
      <c s="36" t="s">
        <v>55</v>
      </c>
      <c>
        <f>(M232*21)/100</f>
      </c>
      <c t="s">
        <v>28</v>
      </c>
    </row>
    <row r="233" spans="1:5" ht="12.75">
      <c r="A233" s="35" t="s">
        <v>56</v>
      </c>
      <c r="E233" s="39" t="s">
        <v>5</v>
      </c>
    </row>
    <row r="234" spans="1:5" ht="12.75">
      <c r="A234" s="35" t="s">
        <v>57</v>
      </c>
      <c r="E234" s="40" t="s">
        <v>6912</v>
      </c>
    </row>
    <row r="235" spans="1:5" ht="102">
      <c r="A235" t="s">
        <v>58</v>
      </c>
      <c r="E235" s="39" t="s">
        <v>6930</v>
      </c>
    </row>
    <row r="236" spans="1:16" ht="12.75">
      <c r="A236" t="s">
        <v>50</v>
      </c>
      <c s="34" t="s">
        <v>262</v>
      </c>
      <c s="34" t="s">
        <v>6939</v>
      </c>
      <c s="35" t="s">
        <v>5</v>
      </c>
      <c s="6" t="s">
        <v>6940</v>
      </c>
      <c s="36" t="s">
        <v>75</v>
      </c>
      <c s="37">
        <v>21</v>
      </c>
      <c s="36">
        <v>0</v>
      </c>
      <c s="36">
        <f>ROUND(G236*H236,6)</f>
      </c>
      <c r="L236" s="38">
        <v>0</v>
      </c>
      <c s="32">
        <f>ROUND(ROUND(L236,2)*ROUND(G236,3),2)</f>
      </c>
      <c s="36" t="s">
        <v>55</v>
      </c>
      <c>
        <f>(M236*21)/100</f>
      </c>
      <c t="s">
        <v>28</v>
      </c>
    </row>
    <row r="237" spans="1:5" ht="12.75">
      <c r="A237" s="35" t="s">
        <v>56</v>
      </c>
      <c r="E237" s="39" t="s">
        <v>5</v>
      </c>
    </row>
    <row r="238" spans="1:5" ht="12.75">
      <c r="A238" s="35" t="s">
        <v>57</v>
      </c>
      <c r="E238" s="40" t="s">
        <v>6912</v>
      </c>
    </row>
    <row r="239" spans="1:5" ht="102">
      <c r="A239" t="s">
        <v>58</v>
      </c>
      <c r="E239" s="39" t="s">
        <v>6930</v>
      </c>
    </row>
    <row r="240" spans="1:16" ht="12.75">
      <c r="A240" t="s">
        <v>50</v>
      </c>
      <c s="34" t="s">
        <v>266</v>
      </c>
      <c s="34" t="s">
        <v>6941</v>
      </c>
      <c s="35" t="s">
        <v>5</v>
      </c>
      <c s="6" t="s">
        <v>6942</v>
      </c>
      <c s="36" t="s">
        <v>75</v>
      </c>
      <c s="37">
        <v>2930</v>
      </c>
      <c s="36">
        <v>0</v>
      </c>
      <c s="36">
        <f>ROUND(G240*H240,6)</f>
      </c>
      <c r="L240" s="38">
        <v>0</v>
      </c>
      <c s="32">
        <f>ROUND(ROUND(L240,2)*ROUND(G240,3),2)</f>
      </c>
      <c s="36" t="s">
        <v>55</v>
      </c>
      <c>
        <f>(M240*21)/100</f>
      </c>
      <c t="s">
        <v>28</v>
      </c>
    </row>
    <row r="241" spans="1:5" ht="12.75">
      <c r="A241" s="35" t="s">
        <v>56</v>
      </c>
      <c r="E241" s="39" t="s">
        <v>5</v>
      </c>
    </row>
    <row r="242" spans="1:5" ht="12.75">
      <c r="A242" s="35" t="s">
        <v>57</v>
      </c>
      <c r="E242" s="40" t="s">
        <v>6912</v>
      </c>
    </row>
    <row r="243" spans="1:5" ht="102">
      <c r="A243" t="s">
        <v>58</v>
      </c>
      <c r="E243" s="39" t="s">
        <v>6930</v>
      </c>
    </row>
    <row r="244" spans="1:16" ht="12.75">
      <c r="A244" t="s">
        <v>50</v>
      </c>
      <c s="34" t="s">
        <v>270</v>
      </c>
      <c s="34" t="s">
        <v>6943</v>
      </c>
      <c s="35" t="s">
        <v>5</v>
      </c>
      <c s="6" t="s">
        <v>6944</v>
      </c>
      <c s="36" t="s">
        <v>75</v>
      </c>
      <c s="37">
        <v>18</v>
      </c>
      <c s="36">
        <v>0</v>
      </c>
      <c s="36">
        <f>ROUND(G244*H244,6)</f>
      </c>
      <c r="L244" s="38">
        <v>0</v>
      </c>
      <c s="32">
        <f>ROUND(ROUND(L244,2)*ROUND(G244,3),2)</f>
      </c>
      <c s="36" t="s">
        <v>55</v>
      </c>
      <c>
        <f>(M244*21)/100</f>
      </c>
      <c t="s">
        <v>28</v>
      </c>
    </row>
    <row r="245" spans="1:5" ht="12.75">
      <c r="A245" s="35" t="s">
        <v>56</v>
      </c>
      <c r="E245" s="39" t="s">
        <v>5</v>
      </c>
    </row>
    <row r="246" spans="1:5" ht="12.75">
      <c r="A246" s="35" t="s">
        <v>57</v>
      </c>
      <c r="E246" s="40" t="s">
        <v>5</v>
      </c>
    </row>
    <row r="247" spans="1:5" ht="102">
      <c r="A247" t="s">
        <v>58</v>
      </c>
      <c r="E247" s="39" t="s">
        <v>6930</v>
      </c>
    </row>
    <row r="248" spans="1:16" ht="12.75">
      <c r="A248" t="s">
        <v>50</v>
      </c>
      <c s="34" t="s">
        <v>274</v>
      </c>
      <c s="34" t="s">
        <v>6945</v>
      </c>
      <c s="35" t="s">
        <v>5</v>
      </c>
      <c s="6" t="s">
        <v>6946</v>
      </c>
      <c s="36" t="s">
        <v>75</v>
      </c>
      <c s="37">
        <v>58</v>
      </c>
      <c s="36">
        <v>0</v>
      </c>
      <c s="36">
        <f>ROUND(G248*H248,6)</f>
      </c>
      <c r="L248" s="38">
        <v>0</v>
      </c>
      <c s="32">
        <f>ROUND(ROUND(L248,2)*ROUND(G248,3),2)</f>
      </c>
      <c s="36" t="s">
        <v>55</v>
      </c>
      <c>
        <f>(M248*21)/100</f>
      </c>
      <c t="s">
        <v>28</v>
      </c>
    </row>
    <row r="249" spans="1:5" ht="12.75">
      <c r="A249" s="35" t="s">
        <v>56</v>
      </c>
      <c r="E249" s="39" t="s">
        <v>5</v>
      </c>
    </row>
    <row r="250" spans="1:5" ht="12.75">
      <c r="A250" s="35" t="s">
        <v>57</v>
      </c>
      <c r="E250" s="40" t="s">
        <v>6912</v>
      </c>
    </row>
    <row r="251" spans="1:5" ht="102">
      <c r="A251" t="s">
        <v>58</v>
      </c>
      <c r="E251" s="39" t="s">
        <v>6930</v>
      </c>
    </row>
    <row r="252" spans="1:16" ht="12.75">
      <c r="A252" t="s">
        <v>50</v>
      </c>
      <c s="34" t="s">
        <v>278</v>
      </c>
      <c s="34" t="s">
        <v>6947</v>
      </c>
      <c s="35" t="s">
        <v>5</v>
      </c>
      <c s="6" t="s">
        <v>6948</v>
      </c>
      <c s="36" t="s">
        <v>75</v>
      </c>
      <c s="37">
        <v>12</v>
      </c>
      <c s="36">
        <v>0</v>
      </c>
      <c s="36">
        <f>ROUND(G252*H252,6)</f>
      </c>
      <c r="L252" s="38">
        <v>0</v>
      </c>
      <c s="32">
        <f>ROUND(ROUND(L252,2)*ROUND(G252,3),2)</f>
      </c>
      <c s="36" t="s">
        <v>55</v>
      </c>
      <c>
        <f>(M252*21)/100</f>
      </c>
      <c t="s">
        <v>28</v>
      </c>
    </row>
    <row r="253" spans="1:5" ht="12.75">
      <c r="A253" s="35" t="s">
        <v>56</v>
      </c>
      <c r="E253" s="39" t="s">
        <v>5</v>
      </c>
    </row>
    <row r="254" spans="1:5" ht="12.75">
      <c r="A254" s="35" t="s">
        <v>57</v>
      </c>
      <c r="E254" s="40" t="s">
        <v>6912</v>
      </c>
    </row>
    <row r="255" spans="1:5" ht="102">
      <c r="A255" t="s">
        <v>58</v>
      </c>
      <c r="E255" s="39" t="s">
        <v>6930</v>
      </c>
    </row>
    <row r="256" spans="1:16" ht="12.75">
      <c r="A256" t="s">
        <v>50</v>
      </c>
      <c s="34" t="s">
        <v>282</v>
      </c>
      <c s="34" t="s">
        <v>6949</v>
      </c>
      <c s="35" t="s">
        <v>5</v>
      </c>
      <c s="6" t="s">
        <v>6950</v>
      </c>
      <c s="36" t="s">
        <v>75</v>
      </c>
      <c s="37">
        <v>142</v>
      </c>
      <c s="36">
        <v>0</v>
      </c>
      <c s="36">
        <f>ROUND(G256*H256,6)</f>
      </c>
      <c r="L256" s="38">
        <v>0</v>
      </c>
      <c s="32">
        <f>ROUND(ROUND(L256,2)*ROUND(G256,3),2)</f>
      </c>
      <c s="36" t="s">
        <v>55</v>
      </c>
      <c>
        <f>(M256*21)/100</f>
      </c>
      <c t="s">
        <v>28</v>
      </c>
    </row>
    <row r="257" spans="1:5" ht="12.75">
      <c r="A257" s="35" t="s">
        <v>56</v>
      </c>
      <c r="E257" s="39" t="s">
        <v>5</v>
      </c>
    </row>
    <row r="258" spans="1:5" ht="12.75">
      <c r="A258" s="35" t="s">
        <v>57</v>
      </c>
      <c r="E258" s="40" t="s">
        <v>6912</v>
      </c>
    </row>
    <row r="259" spans="1:5" ht="102">
      <c r="A259" t="s">
        <v>58</v>
      </c>
      <c r="E259" s="39" t="s">
        <v>6930</v>
      </c>
    </row>
    <row r="260" spans="1:16" ht="12.75">
      <c r="A260" t="s">
        <v>50</v>
      </c>
      <c s="34" t="s">
        <v>286</v>
      </c>
      <c s="34" t="s">
        <v>6951</v>
      </c>
      <c s="35" t="s">
        <v>5</v>
      </c>
      <c s="6" t="s">
        <v>6952</v>
      </c>
      <c s="36" t="s">
        <v>75</v>
      </c>
      <c s="37">
        <v>9</v>
      </c>
      <c s="36">
        <v>0</v>
      </c>
      <c s="36">
        <f>ROUND(G260*H260,6)</f>
      </c>
      <c r="L260" s="38">
        <v>0</v>
      </c>
      <c s="32">
        <f>ROUND(ROUND(L260,2)*ROUND(G260,3),2)</f>
      </c>
      <c s="36" t="s">
        <v>55</v>
      </c>
      <c>
        <f>(M260*21)/100</f>
      </c>
      <c t="s">
        <v>28</v>
      </c>
    </row>
    <row r="261" spans="1:5" ht="12.75">
      <c r="A261" s="35" t="s">
        <v>56</v>
      </c>
      <c r="E261" s="39" t="s">
        <v>5</v>
      </c>
    </row>
    <row r="262" spans="1:5" ht="12.75">
      <c r="A262" s="35" t="s">
        <v>57</v>
      </c>
      <c r="E262" s="40" t="s">
        <v>6912</v>
      </c>
    </row>
    <row r="263" spans="1:5" ht="102">
      <c r="A263" t="s">
        <v>58</v>
      </c>
      <c r="E263" s="39" t="s">
        <v>6930</v>
      </c>
    </row>
    <row r="264" spans="1:16" ht="12.75">
      <c r="A264" t="s">
        <v>50</v>
      </c>
      <c s="34" t="s">
        <v>290</v>
      </c>
      <c s="34" t="s">
        <v>6953</v>
      </c>
      <c s="35" t="s">
        <v>5</v>
      </c>
      <c s="6" t="s">
        <v>6954</v>
      </c>
      <c s="36" t="s">
        <v>75</v>
      </c>
      <c s="37">
        <v>8</v>
      </c>
      <c s="36">
        <v>0</v>
      </c>
      <c s="36">
        <f>ROUND(G264*H264,6)</f>
      </c>
      <c r="L264" s="38">
        <v>0</v>
      </c>
      <c s="32">
        <f>ROUND(ROUND(L264,2)*ROUND(G264,3),2)</f>
      </c>
      <c s="36" t="s">
        <v>55</v>
      </c>
      <c>
        <f>(M264*21)/100</f>
      </c>
      <c t="s">
        <v>28</v>
      </c>
    </row>
    <row r="265" spans="1:5" ht="12.75">
      <c r="A265" s="35" t="s">
        <v>56</v>
      </c>
      <c r="E265" s="39" t="s">
        <v>5</v>
      </c>
    </row>
    <row r="266" spans="1:5" ht="12.75">
      <c r="A266" s="35" t="s">
        <v>57</v>
      </c>
      <c r="E266" s="40" t="s">
        <v>6912</v>
      </c>
    </row>
    <row r="267" spans="1:5" ht="102">
      <c r="A267" t="s">
        <v>58</v>
      </c>
      <c r="E267" s="39" t="s">
        <v>6930</v>
      </c>
    </row>
    <row r="268" spans="1:16" ht="12.75">
      <c r="A268" t="s">
        <v>50</v>
      </c>
      <c s="34" t="s">
        <v>294</v>
      </c>
      <c s="34" t="s">
        <v>6955</v>
      </c>
      <c s="35" t="s">
        <v>5</v>
      </c>
      <c s="6" t="s">
        <v>6956</v>
      </c>
      <c s="36" t="s">
        <v>75</v>
      </c>
      <c s="37">
        <v>13</v>
      </c>
      <c s="36">
        <v>0</v>
      </c>
      <c s="36">
        <f>ROUND(G268*H268,6)</f>
      </c>
      <c r="L268" s="38">
        <v>0</v>
      </c>
      <c s="32">
        <f>ROUND(ROUND(L268,2)*ROUND(G268,3),2)</f>
      </c>
      <c s="36" t="s">
        <v>55</v>
      </c>
      <c>
        <f>(M268*21)/100</f>
      </c>
      <c t="s">
        <v>28</v>
      </c>
    </row>
    <row r="269" spans="1:5" ht="12.75">
      <c r="A269" s="35" t="s">
        <v>56</v>
      </c>
      <c r="E269" s="39" t="s">
        <v>5</v>
      </c>
    </row>
    <row r="270" spans="1:5" ht="12.75">
      <c r="A270" s="35" t="s">
        <v>57</v>
      </c>
      <c r="E270" s="40" t="s">
        <v>6912</v>
      </c>
    </row>
    <row r="271" spans="1:5" ht="102">
      <c r="A271" t="s">
        <v>58</v>
      </c>
      <c r="E271" s="39" t="s">
        <v>6930</v>
      </c>
    </row>
    <row r="272" spans="1:16" ht="12.75">
      <c r="A272" t="s">
        <v>50</v>
      </c>
      <c s="34" t="s">
        <v>298</v>
      </c>
      <c s="34" t="s">
        <v>6957</v>
      </c>
      <c s="35" t="s">
        <v>5</v>
      </c>
      <c s="6" t="s">
        <v>6958</v>
      </c>
      <c s="36" t="s">
        <v>75</v>
      </c>
      <c s="37">
        <v>2</v>
      </c>
      <c s="36">
        <v>0</v>
      </c>
      <c s="36">
        <f>ROUND(G272*H272,6)</f>
      </c>
      <c r="L272" s="38">
        <v>0</v>
      </c>
      <c s="32">
        <f>ROUND(ROUND(L272,2)*ROUND(G272,3),2)</f>
      </c>
      <c s="36" t="s">
        <v>55</v>
      </c>
      <c>
        <f>(M272*21)/100</f>
      </c>
      <c t="s">
        <v>28</v>
      </c>
    </row>
    <row r="273" spans="1:5" ht="12.75">
      <c r="A273" s="35" t="s">
        <v>56</v>
      </c>
      <c r="E273" s="39" t="s">
        <v>5</v>
      </c>
    </row>
    <row r="274" spans="1:5" ht="12.75">
      <c r="A274" s="35" t="s">
        <v>57</v>
      </c>
      <c r="E274" s="40" t="s">
        <v>6912</v>
      </c>
    </row>
    <row r="275" spans="1:5" ht="102">
      <c r="A275" t="s">
        <v>58</v>
      </c>
      <c r="E275" s="39" t="s">
        <v>6930</v>
      </c>
    </row>
    <row r="276" spans="1:16" ht="12.75">
      <c r="A276" t="s">
        <v>50</v>
      </c>
      <c s="34" t="s">
        <v>302</v>
      </c>
      <c s="34" t="s">
        <v>6959</v>
      </c>
      <c s="35" t="s">
        <v>5</v>
      </c>
      <c s="6" t="s">
        <v>6960</v>
      </c>
      <c s="36" t="s">
        <v>79</v>
      </c>
      <c s="37">
        <v>1083</v>
      </c>
      <c s="36">
        <v>0</v>
      </c>
      <c s="36">
        <f>ROUND(G276*H276,6)</f>
      </c>
      <c r="L276" s="38">
        <v>0</v>
      </c>
      <c s="32">
        <f>ROUND(ROUND(L276,2)*ROUND(G276,3),2)</f>
      </c>
      <c s="36" t="s">
        <v>55</v>
      </c>
      <c>
        <f>(M276*21)/100</f>
      </c>
      <c t="s">
        <v>28</v>
      </c>
    </row>
    <row r="277" spans="1:5" ht="12.75">
      <c r="A277" s="35" t="s">
        <v>56</v>
      </c>
      <c r="E277" s="39" t="s">
        <v>5</v>
      </c>
    </row>
    <row r="278" spans="1:5" ht="12.75">
      <c r="A278" s="35" t="s">
        <v>57</v>
      </c>
      <c r="E278" s="40" t="s">
        <v>6961</v>
      </c>
    </row>
    <row r="279" spans="1:5" ht="89.25">
      <c r="A279" t="s">
        <v>58</v>
      </c>
      <c r="E279" s="39" t="s">
        <v>6962</v>
      </c>
    </row>
    <row r="280" spans="1:16" ht="12.75">
      <c r="A280" t="s">
        <v>50</v>
      </c>
      <c s="34" t="s">
        <v>306</v>
      </c>
      <c s="34" t="s">
        <v>6963</v>
      </c>
      <c s="35" t="s">
        <v>5</v>
      </c>
      <c s="6" t="s">
        <v>6964</v>
      </c>
      <c s="36" t="s">
        <v>75</v>
      </c>
      <c s="37">
        <v>2</v>
      </c>
      <c s="36">
        <v>0</v>
      </c>
      <c s="36">
        <f>ROUND(G280*H280,6)</f>
      </c>
      <c r="L280" s="38">
        <v>0</v>
      </c>
      <c s="32">
        <f>ROUND(ROUND(L280,2)*ROUND(G280,3),2)</f>
      </c>
      <c s="36" t="s">
        <v>55</v>
      </c>
      <c>
        <f>(M280*21)/100</f>
      </c>
      <c t="s">
        <v>28</v>
      </c>
    </row>
    <row r="281" spans="1:5" ht="12.75">
      <c r="A281" s="35" t="s">
        <v>56</v>
      </c>
      <c r="E281" s="39" t="s">
        <v>5</v>
      </c>
    </row>
    <row r="282" spans="1:5" ht="12.75">
      <c r="A282" s="35" t="s">
        <v>57</v>
      </c>
      <c r="E282" s="40" t="s">
        <v>6912</v>
      </c>
    </row>
    <row r="283" spans="1:5" ht="114.75">
      <c r="A283" t="s">
        <v>58</v>
      </c>
      <c r="E283" s="39" t="s">
        <v>6965</v>
      </c>
    </row>
    <row r="284" spans="1:16" ht="12.75">
      <c r="A284" t="s">
        <v>50</v>
      </c>
      <c s="34" t="s">
        <v>310</v>
      </c>
      <c s="34" t="s">
        <v>6966</v>
      </c>
      <c s="35" t="s">
        <v>5</v>
      </c>
      <c s="6" t="s">
        <v>6967</v>
      </c>
      <c s="36" t="s">
        <v>75</v>
      </c>
      <c s="37">
        <v>26</v>
      </c>
      <c s="36">
        <v>0</v>
      </c>
      <c s="36">
        <f>ROUND(G284*H284,6)</f>
      </c>
      <c r="L284" s="38">
        <v>0</v>
      </c>
      <c s="32">
        <f>ROUND(ROUND(L284,2)*ROUND(G284,3),2)</f>
      </c>
      <c s="36" t="s">
        <v>55</v>
      </c>
      <c>
        <f>(M284*21)/100</f>
      </c>
      <c t="s">
        <v>28</v>
      </c>
    </row>
    <row r="285" spans="1:5" ht="12.75">
      <c r="A285" s="35" t="s">
        <v>56</v>
      </c>
      <c r="E285" s="39" t="s">
        <v>5</v>
      </c>
    </row>
    <row r="286" spans="1:5" ht="12.75">
      <c r="A286" s="35" t="s">
        <v>57</v>
      </c>
      <c r="E286" s="40" t="s">
        <v>6912</v>
      </c>
    </row>
    <row r="287" spans="1:5" ht="114.75">
      <c r="A287" t="s">
        <v>58</v>
      </c>
      <c r="E287" s="39" t="s">
        <v>6965</v>
      </c>
    </row>
    <row r="288" spans="1:16" ht="12.75">
      <c r="A288" t="s">
        <v>50</v>
      </c>
      <c s="34" t="s">
        <v>314</v>
      </c>
      <c s="34" t="s">
        <v>6968</v>
      </c>
      <c s="35" t="s">
        <v>5</v>
      </c>
      <c s="6" t="s">
        <v>6969</v>
      </c>
      <c s="36" t="s">
        <v>75</v>
      </c>
      <c s="37">
        <v>26</v>
      </c>
      <c s="36">
        <v>0</v>
      </c>
      <c s="36">
        <f>ROUND(G288*H288,6)</f>
      </c>
      <c r="L288" s="38">
        <v>0</v>
      </c>
      <c s="32">
        <f>ROUND(ROUND(L288,2)*ROUND(G288,3),2)</f>
      </c>
      <c s="36" t="s">
        <v>55</v>
      </c>
      <c>
        <f>(M288*21)/100</f>
      </c>
      <c t="s">
        <v>28</v>
      </c>
    </row>
    <row r="289" spans="1:5" ht="12.75">
      <c r="A289" s="35" t="s">
        <v>56</v>
      </c>
      <c r="E289" s="39" t="s">
        <v>5</v>
      </c>
    </row>
    <row r="290" spans="1:5" ht="12.75">
      <c r="A290" s="35" t="s">
        <v>57</v>
      </c>
      <c r="E290" s="40" t="s">
        <v>6912</v>
      </c>
    </row>
    <row r="291" spans="1:5" ht="114.75">
      <c r="A291" t="s">
        <v>58</v>
      </c>
      <c r="E291" s="39" t="s">
        <v>6965</v>
      </c>
    </row>
    <row r="292" spans="1:16" ht="12.75">
      <c r="A292" t="s">
        <v>50</v>
      </c>
      <c s="34" t="s">
        <v>318</v>
      </c>
      <c s="34" t="s">
        <v>6970</v>
      </c>
      <c s="35" t="s">
        <v>5</v>
      </c>
      <c s="6" t="s">
        <v>6971</v>
      </c>
      <c s="36" t="s">
        <v>75</v>
      </c>
      <c s="37">
        <v>10</v>
      </c>
      <c s="36">
        <v>0</v>
      </c>
      <c s="36">
        <f>ROUND(G292*H292,6)</f>
      </c>
      <c r="L292" s="38">
        <v>0</v>
      </c>
      <c s="32">
        <f>ROUND(ROUND(L292,2)*ROUND(G292,3),2)</f>
      </c>
      <c s="36" t="s">
        <v>55</v>
      </c>
      <c>
        <f>(M292*21)/100</f>
      </c>
      <c t="s">
        <v>28</v>
      </c>
    </row>
    <row r="293" spans="1:5" ht="12.75">
      <c r="A293" s="35" t="s">
        <v>56</v>
      </c>
      <c r="E293" s="39" t="s">
        <v>5</v>
      </c>
    </row>
    <row r="294" spans="1:5" ht="12.75">
      <c r="A294" s="35" t="s">
        <v>57</v>
      </c>
      <c r="E294" s="40" t="s">
        <v>6912</v>
      </c>
    </row>
    <row r="295" spans="1:5" ht="114.75">
      <c r="A295" t="s">
        <v>58</v>
      </c>
      <c r="E295" s="39" t="s">
        <v>6965</v>
      </c>
    </row>
    <row r="296" spans="1:16" ht="12.75">
      <c r="A296" t="s">
        <v>50</v>
      </c>
      <c s="34" t="s">
        <v>773</v>
      </c>
      <c s="34" t="s">
        <v>6972</v>
      </c>
      <c s="35" t="s">
        <v>5</v>
      </c>
      <c s="6" t="s">
        <v>6973</v>
      </c>
      <c s="36" t="s">
        <v>75</v>
      </c>
      <c s="37">
        <v>87</v>
      </c>
      <c s="36">
        <v>0</v>
      </c>
      <c s="36">
        <f>ROUND(G296*H296,6)</f>
      </c>
      <c r="L296" s="38">
        <v>0</v>
      </c>
      <c s="32">
        <f>ROUND(ROUND(L296,2)*ROUND(G296,3),2)</f>
      </c>
      <c s="36" t="s">
        <v>55</v>
      </c>
      <c>
        <f>(M296*21)/100</f>
      </c>
      <c t="s">
        <v>28</v>
      </c>
    </row>
    <row r="297" spans="1:5" ht="12.75">
      <c r="A297" s="35" t="s">
        <v>56</v>
      </c>
      <c r="E297" s="39" t="s">
        <v>5</v>
      </c>
    </row>
    <row r="298" spans="1:5" ht="12.75">
      <c r="A298" s="35" t="s">
        <v>57</v>
      </c>
      <c r="E298" s="40" t="s">
        <v>6912</v>
      </c>
    </row>
    <row r="299" spans="1:5" ht="114.75">
      <c r="A299" t="s">
        <v>58</v>
      </c>
      <c r="E299" s="39" t="s">
        <v>6965</v>
      </c>
    </row>
    <row r="300" spans="1:16" ht="12.75">
      <c r="A300" t="s">
        <v>50</v>
      </c>
      <c s="34" t="s">
        <v>1973</v>
      </c>
      <c s="34" t="s">
        <v>6974</v>
      </c>
      <c s="35" t="s">
        <v>5</v>
      </c>
      <c s="6" t="s">
        <v>6975</v>
      </c>
      <c s="36" t="s">
        <v>79</v>
      </c>
      <c s="37">
        <v>315.5</v>
      </c>
      <c s="36">
        <v>0</v>
      </c>
      <c s="36">
        <f>ROUND(G300*H300,6)</f>
      </c>
      <c r="L300" s="38">
        <v>0</v>
      </c>
      <c s="32">
        <f>ROUND(ROUND(L300,2)*ROUND(G300,3),2)</f>
      </c>
      <c s="36" t="s">
        <v>55</v>
      </c>
      <c>
        <f>(M300*21)/100</f>
      </c>
      <c t="s">
        <v>28</v>
      </c>
    </row>
    <row r="301" spans="1:5" ht="12.75">
      <c r="A301" s="35" t="s">
        <v>56</v>
      </c>
      <c r="E301" s="39" t="s">
        <v>5</v>
      </c>
    </row>
    <row r="302" spans="1:5" ht="12.75">
      <c r="A302" s="35" t="s">
        <v>57</v>
      </c>
      <c r="E302" s="40" t="s">
        <v>6912</v>
      </c>
    </row>
    <row r="303" spans="1:5" ht="89.25">
      <c r="A303" t="s">
        <v>58</v>
      </c>
      <c r="E303" s="39" t="s">
        <v>6976</v>
      </c>
    </row>
    <row r="304" spans="1:16" ht="12.75">
      <c r="A304" t="s">
        <v>50</v>
      </c>
      <c s="34" t="s">
        <v>322</v>
      </c>
      <c s="34" t="s">
        <v>6977</v>
      </c>
      <c s="35" t="s">
        <v>5</v>
      </c>
      <c s="6" t="s">
        <v>6978</v>
      </c>
      <c s="36" t="s">
        <v>79</v>
      </c>
      <c s="37">
        <v>391</v>
      </c>
      <c s="36">
        <v>0</v>
      </c>
      <c s="36">
        <f>ROUND(G304*H304,6)</f>
      </c>
      <c r="L304" s="38">
        <v>0</v>
      </c>
      <c s="32">
        <f>ROUND(ROUND(L304,2)*ROUND(G304,3),2)</f>
      </c>
      <c s="36" t="s">
        <v>55</v>
      </c>
      <c>
        <f>(M304*21)/100</f>
      </c>
      <c t="s">
        <v>28</v>
      </c>
    </row>
    <row r="305" spans="1:5" ht="12.75">
      <c r="A305" s="35" t="s">
        <v>56</v>
      </c>
      <c r="E305" s="39" t="s">
        <v>5</v>
      </c>
    </row>
    <row r="306" spans="1:5" ht="12.75">
      <c r="A306" s="35" t="s">
        <v>57</v>
      </c>
      <c r="E306" s="40" t="s">
        <v>6912</v>
      </c>
    </row>
    <row r="307" spans="1:5" ht="89.25">
      <c r="A307" t="s">
        <v>58</v>
      </c>
      <c r="E307" s="39" t="s">
        <v>6976</v>
      </c>
    </row>
    <row r="308" spans="1:16" ht="12.75">
      <c r="A308" t="s">
        <v>50</v>
      </c>
      <c s="34" t="s">
        <v>326</v>
      </c>
      <c s="34" t="s">
        <v>6979</v>
      </c>
      <c s="35" t="s">
        <v>5</v>
      </c>
      <c s="6" t="s">
        <v>6980</v>
      </c>
      <c s="36" t="s">
        <v>75</v>
      </c>
      <c s="37">
        <v>12</v>
      </c>
      <c s="36">
        <v>0</v>
      </c>
      <c s="36">
        <f>ROUND(G308*H308,6)</f>
      </c>
      <c r="L308" s="38">
        <v>0</v>
      </c>
      <c s="32">
        <f>ROUND(ROUND(L308,2)*ROUND(G308,3),2)</f>
      </c>
      <c s="36" t="s">
        <v>55</v>
      </c>
      <c>
        <f>(M308*21)/100</f>
      </c>
      <c t="s">
        <v>28</v>
      </c>
    </row>
    <row r="309" spans="1:5" ht="12.75">
      <c r="A309" s="35" t="s">
        <v>56</v>
      </c>
      <c r="E309" s="39" t="s">
        <v>5</v>
      </c>
    </row>
    <row r="310" spans="1:5" ht="12.75">
      <c r="A310" s="35" t="s">
        <v>57</v>
      </c>
      <c r="E310" s="40" t="s">
        <v>6912</v>
      </c>
    </row>
    <row r="311" spans="1:5" ht="114.75">
      <c r="A311" t="s">
        <v>58</v>
      </c>
      <c r="E311" s="39" t="s">
        <v>6965</v>
      </c>
    </row>
    <row r="312" spans="1:16" ht="12.75">
      <c r="A312" t="s">
        <v>50</v>
      </c>
      <c s="34" t="s">
        <v>330</v>
      </c>
      <c s="34" t="s">
        <v>6981</v>
      </c>
      <c s="35" t="s">
        <v>5</v>
      </c>
      <c s="6" t="s">
        <v>6982</v>
      </c>
      <c s="36" t="s">
        <v>75</v>
      </c>
      <c s="37">
        <v>14</v>
      </c>
      <c s="36">
        <v>0</v>
      </c>
      <c s="36">
        <f>ROUND(G312*H312,6)</f>
      </c>
      <c r="L312" s="38">
        <v>0</v>
      </c>
      <c s="32">
        <f>ROUND(ROUND(L312,2)*ROUND(G312,3),2)</f>
      </c>
      <c s="36" t="s">
        <v>55</v>
      </c>
      <c>
        <f>(M312*21)/100</f>
      </c>
      <c t="s">
        <v>28</v>
      </c>
    </row>
    <row r="313" spans="1:5" ht="12.75">
      <c r="A313" s="35" t="s">
        <v>56</v>
      </c>
      <c r="E313" s="39" t="s">
        <v>5</v>
      </c>
    </row>
    <row r="314" spans="1:5" ht="12.75">
      <c r="A314" s="35" t="s">
        <v>57</v>
      </c>
      <c r="E314" s="40" t="s">
        <v>6912</v>
      </c>
    </row>
    <row r="315" spans="1:5" ht="114.75">
      <c r="A315" t="s">
        <v>58</v>
      </c>
      <c r="E315" s="39" t="s">
        <v>6965</v>
      </c>
    </row>
    <row r="316" spans="1:16" ht="12.75">
      <c r="A316" t="s">
        <v>50</v>
      </c>
      <c s="34" t="s">
        <v>334</v>
      </c>
      <c s="34" t="s">
        <v>6983</v>
      </c>
      <c s="35" t="s">
        <v>5</v>
      </c>
      <c s="6" t="s">
        <v>6984</v>
      </c>
      <c s="36" t="s">
        <v>75</v>
      </c>
      <c s="37">
        <v>2</v>
      </c>
      <c s="36">
        <v>0</v>
      </c>
      <c s="36">
        <f>ROUND(G316*H316,6)</f>
      </c>
      <c r="L316" s="38">
        <v>0</v>
      </c>
      <c s="32">
        <f>ROUND(ROUND(L316,2)*ROUND(G316,3),2)</f>
      </c>
      <c s="36" t="s">
        <v>55</v>
      </c>
      <c>
        <f>(M316*21)/100</f>
      </c>
      <c t="s">
        <v>28</v>
      </c>
    </row>
    <row r="317" spans="1:5" ht="12.75">
      <c r="A317" s="35" t="s">
        <v>56</v>
      </c>
      <c r="E317" s="39" t="s">
        <v>5</v>
      </c>
    </row>
    <row r="318" spans="1:5" ht="12.75">
      <c r="A318" s="35" t="s">
        <v>57</v>
      </c>
      <c r="E318" s="40" t="s">
        <v>6912</v>
      </c>
    </row>
    <row r="319" spans="1:5" ht="114.75">
      <c r="A319" t="s">
        <v>58</v>
      </c>
      <c r="E319" s="39" t="s">
        <v>6965</v>
      </c>
    </row>
    <row r="320" spans="1:16" ht="12.75">
      <c r="A320" t="s">
        <v>50</v>
      </c>
      <c s="34" t="s">
        <v>338</v>
      </c>
      <c s="34" t="s">
        <v>6985</v>
      </c>
      <c s="35" t="s">
        <v>5</v>
      </c>
      <c s="6" t="s">
        <v>6986</v>
      </c>
      <c s="36" t="s">
        <v>75</v>
      </c>
      <c s="37">
        <v>14</v>
      </c>
      <c s="36">
        <v>0</v>
      </c>
      <c s="36">
        <f>ROUND(G320*H320,6)</f>
      </c>
      <c r="L320" s="38">
        <v>0</v>
      </c>
      <c s="32">
        <f>ROUND(ROUND(L320,2)*ROUND(G320,3),2)</f>
      </c>
      <c s="36" t="s">
        <v>55</v>
      </c>
      <c>
        <f>(M320*21)/100</f>
      </c>
      <c t="s">
        <v>28</v>
      </c>
    </row>
    <row r="321" spans="1:5" ht="12.75">
      <c r="A321" s="35" t="s">
        <v>56</v>
      </c>
      <c r="E321" s="39" t="s">
        <v>5</v>
      </c>
    </row>
    <row r="322" spans="1:5" ht="12.75">
      <c r="A322" s="35" t="s">
        <v>57</v>
      </c>
      <c r="E322" s="40" t="s">
        <v>6912</v>
      </c>
    </row>
    <row r="323" spans="1:5" ht="114.75">
      <c r="A323" t="s">
        <v>58</v>
      </c>
      <c r="E323" s="39" t="s">
        <v>6965</v>
      </c>
    </row>
    <row r="324" spans="1:16" ht="12.75">
      <c r="A324" t="s">
        <v>50</v>
      </c>
      <c s="34" t="s">
        <v>2297</v>
      </c>
      <c s="34" t="s">
        <v>6987</v>
      </c>
      <c s="35" t="s">
        <v>5</v>
      </c>
      <c s="6" t="s">
        <v>6988</v>
      </c>
      <c s="36" t="s">
        <v>79</v>
      </c>
      <c s="37">
        <v>8600</v>
      </c>
      <c s="36">
        <v>0</v>
      </c>
      <c s="36">
        <f>ROUND(G324*H324,6)</f>
      </c>
      <c r="L324" s="38">
        <v>0</v>
      </c>
      <c s="32">
        <f>ROUND(ROUND(L324,2)*ROUND(G324,3),2)</f>
      </c>
      <c s="36" t="s">
        <v>55</v>
      </c>
      <c>
        <f>(M324*21)/100</f>
      </c>
      <c t="s">
        <v>28</v>
      </c>
    </row>
    <row r="325" spans="1:5" ht="12.75">
      <c r="A325" s="35" t="s">
        <v>56</v>
      </c>
      <c r="E325" s="39" t="s">
        <v>5</v>
      </c>
    </row>
    <row r="326" spans="1:5" ht="12.75">
      <c r="A326" s="35" t="s">
        <v>57</v>
      </c>
      <c r="E326" s="40" t="s">
        <v>6912</v>
      </c>
    </row>
    <row r="327" spans="1:5" ht="102">
      <c r="A327" t="s">
        <v>58</v>
      </c>
      <c r="E327" s="39" t="s">
        <v>6989</v>
      </c>
    </row>
    <row r="328" spans="1:16" ht="12.75">
      <c r="A328" t="s">
        <v>50</v>
      </c>
      <c s="34" t="s">
        <v>342</v>
      </c>
      <c s="34" t="s">
        <v>6990</v>
      </c>
      <c s="35" t="s">
        <v>5</v>
      </c>
      <c s="6" t="s">
        <v>6991</v>
      </c>
      <c s="36" t="s">
        <v>79</v>
      </c>
      <c s="37">
        <v>7724</v>
      </c>
      <c s="36">
        <v>0</v>
      </c>
      <c s="36">
        <f>ROUND(G328*H328,6)</f>
      </c>
      <c r="L328" s="38">
        <v>0</v>
      </c>
      <c s="32">
        <f>ROUND(ROUND(L328,2)*ROUND(G328,3),2)</f>
      </c>
      <c s="36" t="s">
        <v>55</v>
      </c>
      <c>
        <f>(M328*21)/100</f>
      </c>
      <c t="s">
        <v>28</v>
      </c>
    </row>
    <row r="329" spans="1:5" ht="12.75">
      <c r="A329" s="35" t="s">
        <v>56</v>
      </c>
      <c r="E329" s="39" t="s">
        <v>5</v>
      </c>
    </row>
    <row r="330" spans="1:5" ht="12.75">
      <c r="A330" s="35" t="s">
        <v>57</v>
      </c>
      <c r="E330" s="40" t="s">
        <v>6961</v>
      </c>
    </row>
    <row r="331" spans="1:5" ht="102">
      <c r="A331" t="s">
        <v>58</v>
      </c>
      <c r="E331" s="39" t="s">
        <v>6992</v>
      </c>
    </row>
    <row r="332" spans="1:16" ht="12.75">
      <c r="A332" t="s">
        <v>50</v>
      </c>
      <c s="34" t="s">
        <v>2303</v>
      </c>
      <c s="34" t="s">
        <v>6993</v>
      </c>
      <c s="35" t="s">
        <v>5</v>
      </c>
      <c s="6" t="s">
        <v>6994</v>
      </c>
      <c s="36" t="s">
        <v>79</v>
      </c>
      <c s="37">
        <v>5896</v>
      </c>
      <c s="36">
        <v>0</v>
      </c>
      <c s="36">
        <f>ROUND(G332*H332,6)</f>
      </c>
      <c r="L332" s="38">
        <v>0</v>
      </c>
      <c s="32">
        <f>ROUND(ROUND(L332,2)*ROUND(G332,3),2)</f>
      </c>
      <c s="36" t="s">
        <v>55</v>
      </c>
      <c>
        <f>(M332*21)/100</f>
      </c>
      <c t="s">
        <v>28</v>
      </c>
    </row>
    <row r="333" spans="1:5" ht="12.75">
      <c r="A333" s="35" t="s">
        <v>56</v>
      </c>
      <c r="E333" s="39" t="s">
        <v>5</v>
      </c>
    </row>
    <row r="334" spans="1:5" ht="12.75">
      <c r="A334" s="35" t="s">
        <v>57</v>
      </c>
      <c r="E334" s="40" t="s">
        <v>6961</v>
      </c>
    </row>
    <row r="335" spans="1:5" ht="102">
      <c r="A335" t="s">
        <v>58</v>
      </c>
      <c r="E335" s="39" t="s">
        <v>6992</v>
      </c>
    </row>
    <row r="336" spans="1:16" ht="12.75">
      <c r="A336" t="s">
        <v>50</v>
      </c>
      <c s="34" t="s">
        <v>346</v>
      </c>
      <c s="34" t="s">
        <v>6995</v>
      </c>
      <c s="35" t="s">
        <v>5</v>
      </c>
      <c s="6" t="s">
        <v>6996</v>
      </c>
      <c s="36" t="s">
        <v>79</v>
      </c>
      <c s="37">
        <v>4674</v>
      </c>
      <c s="36">
        <v>0</v>
      </c>
      <c s="36">
        <f>ROUND(G336*H336,6)</f>
      </c>
      <c r="L336" s="38">
        <v>0</v>
      </c>
      <c s="32">
        <f>ROUND(ROUND(L336,2)*ROUND(G336,3),2)</f>
      </c>
      <c s="36" t="s">
        <v>55</v>
      </c>
      <c>
        <f>(M336*21)/100</f>
      </c>
      <c t="s">
        <v>28</v>
      </c>
    </row>
    <row r="337" spans="1:5" ht="12.75">
      <c r="A337" s="35" t="s">
        <v>56</v>
      </c>
      <c r="E337" s="39" t="s">
        <v>5</v>
      </c>
    </row>
    <row r="338" spans="1:5" ht="12.75">
      <c r="A338" s="35" t="s">
        <v>57</v>
      </c>
      <c r="E338" s="40" t="s">
        <v>6961</v>
      </c>
    </row>
    <row r="339" spans="1:5" ht="102">
      <c r="A339" t="s">
        <v>58</v>
      </c>
      <c r="E339" s="39" t="s">
        <v>6992</v>
      </c>
    </row>
    <row r="340" spans="1:16" ht="12.75">
      <c r="A340" t="s">
        <v>50</v>
      </c>
      <c s="34" t="s">
        <v>350</v>
      </c>
      <c s="34" t="s">
        <v>6997</v>
      </c>
      <c s="35" t="s">
        <v>5</v>
      </c>
      <c s="6" t="s">
        <v>6998</v>
      </c>
      <c s="36" t="s">
        <v>79</v>
      </c>
      <c s="37">
        <v>6552</v>
      </c>
      <c s="36">
        <v>0</v>
      </c>
      <c s="36">
        <f>ROUND(G340*H340,6)</f>
      </c>
      <c r="L340" s="38">
        <v>0</v>
      </c>
      <c s="32">
        <f>ROUND(ROUND(L340,2)*ROUND(G340,3),2)</f>
      </c>
      <c s="36" t="s">
        <v>55</v>
      </c>
      <c>
        <f>(M340*21)/100</f>
      </c>
      <c t="s">
        <v>28</v>
      </c>
    </row>
    <row r="341" spans="1:5" ht="12.75">
      <c r="A341" s="35" t="s">
        <v>56</v>
      </c>
      <c r="E341" s="39" t="s">
        <v>5</v>
      </c>
    </row>
    <row r="342" spans="1:5" ht="12.75">
      <c r="A342" s="35" t="s">
        <v>57</v>
      </c>
      <c r="E342" s="40" t="s">
        <v>6961</v>
      </c>
    </row>
    <row r="343" spans="1:5" ht="102">
      <c r="A343" t="s">
        <v>58</v>
      </c>
      <c r="E343" s="39" t="s">
        <v>6992</v>
      </c>
    </row>
    <row r="344" spans="1:16" ht="12.75">
      <c r="A344" t="s">
        <v>50</v>
      </c>
      <c s="34" t="s">
        <v>354</v>
      </c>
      <c s="34" t="s">
        <v>6999</v>
      </c>
      <c s="35" t="s">
        <v>5</v>
      </c>
      <c s="6" t="s">
        <v>7000</v>
      </c>
      <c s="36" t="s">
        <v>79</v>
      </c>
      <c s="37">
        <v>33678</v>
      </c>
      <c s="36">
        <v>0</v>
      </c>
      <c s="36">
        <f>ROUND(G344*H344,6)</f>
      </c>
      <c r="L344" s="38">
        <v>0</v>
      </c>
      <c s="32">
        <f>ROUND(ROUND(L344,2)*ROUND(G344,3),2)</f>
      </c>
      <c s="36" t="s">
        <v>55</v>
      </c>
      <c>
        <f>(M344*21)/100</f>
      </c>
      <c t="s">
        <v>28</v>
      </c>
    </row>
    <row r="345" spans="1:5" ht="12.75">
      <c r="A345" s="35" t="s">
        <v>56</v>
      </c>
      <c r="E345" s="39" t="s">
        <v>5</v>
      </c>
    </row>
    <row r="346" spans="1:5" ht="12.75">
      <c r="A346" s="35" t="s">
        <v>57</v>
      </c>
      <c r="E346" s="40" t="s">
        <v>6961</v>
      </c>
    </row>
    <row r="347" spans="1:5" ht="89.25">
      <c r="A347" t="s">
        <v>58</v>
      </c>
      <c r="E347" s="39" t="s">
        <v>7001</v>
      </c>
    </row>
    <row r="348" spans="1:16" ht="12.75">
      <c r="A348" t="s">
        <v>50</v>
      </c>
      <c s="34" t="s">
        <v>357</v>
      </c>
      <c s="34" t="s">
        <v>7002</v>
      </c>
      <c s="35" t="s">
        <v>5</v>
      </c>
      <c s="6" t="s">
        <v>7003</v>
      </c>
      <c s="36" t="s">
        <v>75</v>
      </c>
      <c s="37">
        <v>60</v>
      </c>
      <c s="36">
        <v>0</v>
      </c>
      <c s="36">
        <f>ROUND(G348*H348,6)</f>
      </c>
      <c r="L348" s="38">
        <v>0</v>
      </c>
      <c s="32">
        <f>ROUND(ROUND(L348,2)*ROUND(G348,3),2)</f>
      </c>
      <c s="36" t="s">
        <v>55</v>
      </c>
      <c>
        <f>(M348*21)/100</f>
      </c>
      <c t="s">
        <v>28</v>
      </c>
    </row>
    <row r="349" spans="1:5" ht="12.75">
      <c r="A349" s="35" t="s">
        <v>56</v>
      </c>
      <c r="E349" s="39" t="s">
        <v>5</v>
      </c>
    </row>
    <row r="350" spans="1:5" ht="12.75">
      <c r="A350" s="35" t="s">
        <v>57</v>
      </c>
      <c r="E350" s="40" t="s">
        <v>6912</v>
      </c>
    </row>
    <row r="351" spans="1:5" ht="89.25">
      <c r="A351" t="s">
        <v>58</v>
      </c>
      <c r="E351" s="39" t="s">
        <v>7004</v>
      </c>
    </row>
    <row r="352" spans="1:16" ht="12.75">
      <c r="A352" t="s">
        <v>50</v>
      </c>
      <c s="34" t="s">
        <v>361</v>
      </c>
      <c s="34" t="s">
        <v>7005</v>
      </c>
      <c s="35" t="s">
        <v>5</v>
      </c>
      <c s="6" t="s">
        <v>7006</v>
      </c>
      <c s="36" t="s">
        <v>75</v>
      </c>
      <c s="37">
        <v>30</v>
      </c>
      <c s="36">
        <v>0</v>
      </c>
      <c s="36">
        <f>ROUND(G352*H352,6)</f>
      </c>
      <c r="L352" s="38">
        <v>0</v>
      </c>
      <c s="32">
        <f>ROUND(ROUND(L352,2)*ROUND(G352,3),2)</f>
      </c>
      <c s="36" t="s">
        <v>55</v>
      </c>
      <c>
        <f>(M352*21)/100</f>
      </c>
      <c t="s">
        <v>28</v>
      </c>
    </row>
    <row r="353" spans="1:5" ht="12.75">
      <c r="A353" s="35" t="s">
        <v>56</v>
      </c>
      <c r="E353" s="39" t="s">
        <v>5</v>
      </c>
    </row>
    <row r="354" spans="1:5" ht="12.75">
      <c r="A354" s="35" t="s">
        <v>57</v>
      </c>
      <c r="E354" s="40" t="s">
        <v>6912</v>
      </c>
    </row>
    <row r="355" spans="1:5" ht="89.25">
      <c r="A355" t="s">
        <v>58</v>
      </c>
      <c r="E355" s="39" t="s">
        <v>7004</v>
      </c>
    </row>
    <row r="356" spans="1:16" ht="12.75">
      <c r="A356" t="s">
        <v>50</v>
      </c>
      <c s="34" t="s">
        <v>365</v>
      </c>
      <c s="34" t="s">
        <v>7007</v>
      </c>
      <c s="35" t="s">
        <v>5</v>
      </c>
      <c s="6" t="s">
        <v>7008</v>
      </c>
      <c s="36" t="s">
        <v>75</v>
      </c>
      <c s="37">
        <v>30</v>
      </c>
      <c s="36">
        <v>0</v>
      </c>
      <c s="36">
        <f>ROUND(G356*H356,6)</f>
      </c>
      <c r="L356" s="38">
        <v>0</v>
      </c>
      <c s="32">
        <f>ROUND(ROUND(L356,2)*ROUND(G356,3),2)</f>
      </c>
      <c s="36" t="s">
        <v>55</v>
      </c>
      <c>
        <f>(M356*21)/100</f>
      </c>
      <c t="s">
        <v>28</v>
      </c>
    </row>
    <row r="357" spans="1:5" ht="12.75">
      <c r="A357" s="35" t="s">
        <v>56</v>
      </c>
      <c r="E357" s="39" t="s">
        <v>5</v>
      </c>
    </row>
    <row r="358" spans="1:5" ht="12.75">
      <c r="A358" s="35" t="s">
        <v>57</v>
      </c>
      <c r="E358" s="40" t="s">
        <v>6912</v>
      </c>
    </row>
    <row r="359" spans="1:5" ht="89.25">
      <c r="A359" t="s">
        <v>58</v>
      </c>
      <c r="E359" s="39" t="s">
        <v>7004</v>
      </c>
    </row>
    <row r="360" spans="1:16" ht="12.75">
      <c r="A360" t="s">
        <v>50</v>
      </c>
      <c s="34" t="s">
        <v>369</v>
      </c>
      <c s="34" t="s">
        <v>7009</v>
      </c>
      <c s="35" t="s">
        <v>5</v>
      </c>
      <c s="6" t="s">
        <v>7010</v>
      </c>
      <c s="36" t="s">
        <v>75</v>
      </c>
      <c s="37">
        <v>19</v>
      </c>
      <c s="36">
        <v>0</v>
      </c>
      <c s="36">
        <f>ROUND(G360*H360,6)</f>
      </c>
      <c r="L360" s="38">
        <v>0</v>
      </c>
      <c s="32">
        <f>ROUND(ROUND(L360,2)*ROUND(G360,3),2)</f>
      </c>
      <c s="36" t="s">
        <v>55</v>
      </c>
      <c>
        <f>(M360*21)/100</f>
      </c>
      <c t="s">
        <v>28</v>
      </c>
    </row>
    <row r="361" spans="1:5" ht="12.75">
      <c r="A361" s="35" t="s">
        <v>56</v>
      </c>
      <c r="E361" s="39" t="s">
        <v>5</v>
      </c>
    </row>
    <row r="362" spans="1:5" ht="12.75">
      <c r="A362" s="35" t="s">
        <v>57</v>
      </c>
      <c r="E362" s="40" t="s">
        <v>6912</v>
      </c>
    </row>
    <row r="363" spans="1:5" ht="114.75">
      <c r="A363" t="s">
        <v>58</v>
      </c>
      <c r="E363" s="39" t="s">
        <v>6965</v>
      </c>
    </row>
    <row r="364" spans="1:16" ht="12.75">
      <c r="A364" t="s">
        <v>50</v>
      </c>
      <c s="34" t="s">
        <v>373</v>
      </c>
      <c s="34" t="s">
        <v>7011</v>
      </c>
      <c s="35" t="s">
        <v>5</v>
      </c>
      <c s="6" t="s">
        <v>7012</v>
      </c>
      <c s="36" t="s">
        <v>75</v>
      </c>
      <c s="37">
        <v>18</v>
      </c>
      <c s="36">
        <v>0</v>
      </c>
      <c s="36">
        <f>ROUND(G364*H364,6)</f>
      </c>
      <c r="L364" s="38">
        <v>0</v>
      </c>
      <c s="32">
        <f>ROUND(ROUND(L364,2)*ROUND(G364,3),2)</f>
      </c>
      <c s="36" t="s">
        <v>55</v>
      </c>
      <c>
        <f>(M364*21)/100</f>
      </c>
      <c t="s">
        <v>28</v>
      </c>
    </row>
    <row r="365" spans="1:5" ht="12.75">
      <c r="A365" s="35" t="s">
        <v>56</v>
      </c>
      <c r="E365" s="39" t="s">
        <v>5</v>
      </c>
    </row>
    <row r="366" spans="1:5" ht="12.75">
      <c r="A366" s="35" t="s">
        <v>57</v>
      </c>
      <c r="E366" s="40" t="s">
        <v>6912</v>
      </c>
    </row>
    <row r="367" spans="1:5" ht="114.75">
      <c r="A367" t="s">
        <v>58</v>
      </c>
      <c r="E367" s="39" t="s">
        <v>6965</v>
      </c>
    </row>
    <row r="368" spans="1:16" ht="12.75">
      <c r="A368" t="s">
        <v>50</v>
      </c>
      <c s="34" t="s">
        <v>377</v>
      </c>
      <c s="34" t="s">
        <v>7013</v>
      </c>
      <c s="35" t="s">
        <v>5</v>
      </c>
      <c s="6" t="s">
        <v>7014</v>
      </c>
      <c s="36" t="s">
        <v>75</v>
      </c>
      <c s="37">
        <v>1</v>
      </c>
      <c s="36">
        <v>0</v>
      </c>
      <c s="36">
        <f>ROUND(G368*H368,6)</f>
      </c>
      <c r="L368" s="38">
        <v>0</v>
      </c>
      <c s="32">
        <f>ROUND(ROUND(L368,2)*ROUND(G368,3),2)</f>
      </c>
      <c s="36" t="s">
        <v>55</v>
      </c>
      <c>
        <f>(M368*21)/100</f>
      </c>
      <c t="s">
        <v>28</v>
      </c>
    </row>
    <row r="369" spans="1:5" ht="12.75">
      <c r="A369" s="35" t="s">
        <v>56</v>
      </c>
      <c r="E369" s="39" t="s">
        <v>5</v>
      </c>
    </row>
    <row r="370" spans="1:5" ht="12.75">
      <c r="A370" s="35" t="s">
        <v>57</v>
      </c>
      <c r="E370" s="40" t="s">
        <v>6912</v>
      </c>
    </row>
    <row r="371" spans="1:5" ht="114.75">
      <c r="A371" t="s">
        <v>58</v>
      </c>
      <c r="E371" s="39" t="s">
        <v>6965</v>
      </c>
    </row>
    <row r="372" spans="1:16" ht="12.75">
      <c r="A372" t="s">
        <v>50</v>
      </c>
      <c s="34" t="s">
        <v>381</v>
      </c>
      <c s="34" t="s">
        <v>7015</v>
      </c>
      <c s="35" t="s">
        <v>5</v>
      </c>
      <c s="6" t="s">
        <v>7016</v>
      </c>
      <c s="36" t="s">
        <v>75</v>
      </c>
      <c s="37">
        <v>1</v>
      </c>
      <c s="36">
        <v>0</v>
      </c>
      <c s="36">
        <f>ROUND(G372*H372,6)</f>
      </c>
      <c r="L372" s="38">
        <v>0</v>
      </c>
      <c s="32">
        <f>ROUND(ROUND(L372,2)*ROUND(G372,3),2)</f>
      </c>
      <c s="36" t="s">
        <v>55</v>
      </c>
      <c>
        <f>(M372*21)/100</f>
      </c>
      <c t="s">
        <v>28</v>
      </c>
    </row>
    <row r="373" spans="1:5" ht="12.75">
      <c r="A373" s="35" t="s">
        <v>56</v>
      </c>
      <c r="E373" s="39" t="s">
        <v>5</v>
      </c>
    </row>
    <row r="374" spans="1:5" ht="12.75">
      <c r="A374" s="35" t="s">
        <v>57</v>
      </c>
      <c r="E374" s="40" t="s">
        <v>6912</v>
      </c>
    </row>
    <row r="375" spans="1:5" ht="114.75">
      <c r="A375" t="s">
        <v>58</v>
      </c>
      <c r="E375" s="39" t="s">
        <v>6965</v>
      </c>
    </row>
    <row r="376" spans="1:16" ht="12.75">
      <c r="A376" t="s">
        <v>50</v>
      </c>
      <c s="34" t="s">
        <v>385</v>
      </c>
      <c s="34" t="s">
        <v>7017</v>
      </c>
      <c s="35" t="s">
        <v>5</v>
      </c>
      <c s="6" t="s">
        <v>7018</v>
      </c>
      <c s="36" t="s">
        <v>75</v>
      </c>
      <c s="37">
        <v>9</v>
      </c>
      <c s="36">
        <v>0</v>
      </c>
      <c s="36">
        <f>ROUND(G376*H376,6)</f>
      </c>
      <c r="L376" s="38">
        <v>0</v>
      </c>
      <c s="32">
        <f>ROUND(ROUND(L376,2)*ROUND(G376,3),2)</f>
      </c>
      <c s="36" t="s">
        <v>55</v>
      </c>
      <c>
        <f>(M376*21)/100</f>
      </c>
      <c t="s">
        <v>28</v>
      </c>
    </row>
    <row r="377" spans="1:5" ht="12.75">
      <c r="A377" s="35" t="s">
        <v>56</v>
      </c>
      <c r="E377" s="39" t="s">
        <v>5</v>
      </c>
    </row>
    <row r="378" spans="1:5" ht="12.75">
      <c r="A378" s="35" t="s">
        <v>57</v>
      </c>
      <c r="E378" s="40" t="s">
        <v>6912</v>
      </c>
    </row>
    <row r="379" spans="1:5" ht="114.75">
      <c r="A379" t="s">
        <v>58</v>
      </c>
      <c r="E379" s="39" t="s">
        <v>6965</v>
      </c>
    </row>
    <row r="380" spans="1:16" ht="12.75">
      <c r="A380" t="s">
        <v>50</v>
      </c>
      <c s="34" t="s">
        <v>389</v>
      </c>
      <c s="34" t="s">
        <v>7019</v>
      </c>
      <c s="35" t="s">
        <v>5</v>
      </c>
      <c s="6" t="s">
        <v>7020</v>
      </c>
      <c s="36" t="s">
        <v>75</v>
      </c>
      <c s="37">
        <v>6</v>
      </c>
      <c s="36">
        <v>0</v>
      </c>
      <c s="36">
        <f>ROUND(G380*H380,6)</f>
      </c>
      <c r="L380" s="38">
        <v>0</v>
      </c>
      <c s="32">
        <f>ROUND(ROUND(L380,2)*ROUND(G380,3),2)</f>
      </c>
      <c s="36" t="s">
        <v>55</v>
      </c>
      <c>
        <f>(M380*21)/100</f>
      </c>
      <c t="s">
        <v>28</v>
      </c>
    </row>
    <row r="381" spans="1:5" ht="12.75">
      <c r="A381" s="35" t="s">
        <v>56</v>
      </c>
      <c r="E381" s="39" t="s">
        <v>5</v>
      </c>
    </row>
    <row r="382" spans="1:5" ht="12.75">
      <c r="A382" s="35" t="s">
        <v>57</v>
      </c>
      <c r="E382" s="40" t="s">
        <v>6912</v>
      </c>
    </row>
    <row r="383" spans="1:5" ht="114.75">
      <c r="A383" t="s">
        <v>58</v>
      </c>
      <c r="E383" s="39" t="s">
        <v>6965</v>
      </c>
    </row>
    <row r="384" spans="1:16" ht="12.75">
      <c r="A384" t="s">
        <v>50</v>
      </c>
      <c s="34" t="s">
        <v>393</v>
      </c>
      <c s="34" t="s">
        <v>7021</v>
      </c>
      <c s="35" t="s">
        <v>5</v>
      </c>
      <c s="6" t="s">
        <v>7022</v>
      </c>
      <c s="36" t="s">
        <v>75</v>
      </c>
      <c s="37">
        <v>2</v>
      </c>
      <c s="36">
        <v>0</v>
      </c>
      <c s="36">
        <f>ROUND(G384*H384,6)</f>
      </c>
      <c r="L384" s="38">
        <v>0</v>
      </c>
      <c s="32">
        <f>ROUND(ROUND(L384,2)*ROUND(G384,3),2)</f>
      </c>
      <c s="36" t="s">
        <v>55</v>
      </c>
      <c>
        <f>(M384*21)/100</f>
      </c>
      <c t="s">
        <v>28</v>
      </c>
    </row>
    <row r="385" spans="1:5" ht="12.75">
      <c r="A385" s="35" t="s">
        <v>56</v>
      </c>
      <c r="E385" s="39" t="s">
        <v>5</v>
      </c>
    </row>
    <row r="386" spans="1:5" ht="12.75">
      <c r="A386" s="35" t="s">
        <v>57</v>
      </c>
      <c r="E386" s="40" t="s">
        <v>6912</v>
      </c>
    </row>
    <row r="387" spans="1:5" ht="114.75">
      <c r="A387" t="s">
        <v>58</v>
      </c>
      <c r="E387" s="39" t="s">
        <v>6965</v>
      </c>
    </row>
    <row r="388" spans="1:16" ht="25.5">
      <c r="A388" t="s">
        <v>50</v>
      </c>
      <c s="34" t="s">
        <v>397</v>
      </c>
      <c s="34" t="s">
        <v>7023</v>
      </c>
      <c s="35" t="s">
        <v>5</v>
      </c>
      <c s="6" t="s">
        <v>7024</v>
      </c>
      <c s="36" t="s">
        <v>75</v>
      </c>
      <c s="37">
        <v>2</v>
      </c>
      <c s="36">
        <v>0</v>
      </c>
      <c s="36">
        <f>ROUND(G388*H388,6)</f>
      </c>
      <c r="L388" s="38">
        <v>0</v>
      </c>
      <c s="32">
        <f>ROUND(ROUND(L388,2)*ROUND(G388,3),2)</f>
      </c>
      <c s="36" t="s">
        <v>55</v>
      </c>
      <c>
        <f>(M388*21)/100</f>
      </c>
      <c t="s">
        <v>28</v>
      </c>
    </row>
    <row r="389" spans="1:5" ht="12.75">
      <c r="A389" s="35" t="s">
        <v>56</v>
      </c>
      <c r="E389" s="39" t="s">
        <v>5</v>
      </c>
    </row>
    <row r="390" spans="1:5" ht="12.75">
      <c r="A390" s="35" t="s">
        <v>57</v>
      </c>
      <c r="E390" s="40" t="s">
        <v>6912</v>
      </c>
    </row>
    <row r="391" spans="1:5" ht="114.75">
      <c r="A391" t="s">
        <v>58</v>
      </c>
      <c r="E391" s="39" t="s">
        <v>6965</v>
      </c>
    </row>
    <row r="392" spans="1:16" ht="25.5">
      <c r="A392" t="s">
        <v>50</v>
      </c>
      <c s="34" t="s">
        <v>2805</v>
      </c>
      <c s="34" t="s">
        <v>7025</v>
      </c>
      <c s="35" t="s">
        <v>5</v>
      </c>
      <c s="6" t="s">
        <v>7026</v>
      </c>
      <c s="36" t="s">
        <v>75</v>
      </c>
      <c s="37">
        <v>3</v>
      </c>
      <c s="36">
        <v>0</v>
      </c>
      <c s="36">
        <f>ROUND(G392*H392,6)</f>
      </c>
      <c r="L392" s="38">
        <v>0</v>
      </c>
      <c s="32">
        <f>ROUND(ROUND(L392,2)*ROUND(G392,3),2)</f>
      </c>
      <c s="36" t="s">
        <v>55</v>
      </c>
      <c>
        <f>(M392*21)/100</f>
      </c>
      <c t="s">
        <v>28</v>
      </c>
    </row>
    <row r="393" spans="1:5" ht="12.75">
      <c r="A393" s="35" t="s">
        <v>56</v>
      </c>
      <c r="E393" s="39" t="s">
        <v>5</v>
      </c>
    </row>
    <row r="394" spans="1:5" ht="12.75">
      <c r="A394" s="35" t="s">
        <v>57</v>
      </c>
      <c r="E394" s="40" t="s">
        <v>6912</v>
      </c>
    </row>
    <row r="395" spans="1:5" ht="114.75">
      <c r="A395" t="s">
        <v>58</v>
      </c>
      <c r="E395" s="39" t="s">
        <v>6965</v>
      </c>
    </row>
    <row r="396" spans="1:16" ht="12.75">
      <c r="A396" t="s">
        <v>50</v>
      </c>
      <c s="34" t="s">
        <v>2806</v>
      </c>
      <c s="34" t="s">
        <v>7027</v>
      </c>
      <c s="35" t="s">
        <v>5</v>
      </c>
      <c s="6" t="s">
        <v>7028</v>
      </c>
      <c s="36" t="s">
        <v>75</v>
      </c>
      <c s="37">
        <v>11</v>
      </c>
      <c s="36">
        <v>0</v>
      </c>
      <c s="36">
        <f>ROUND(G396*H396,6)</f>
      </c>
      <c r="L396" s="38">
        <v>0</v>
      </c>
      <c s="32">
        <f>ROUND(ROUND(L396,2)*ROUND(G396,3),2)</f>
      </c>
      <c s="36" t="s">
        <v>55</v>
      </c>
      <c>
        <f>(M396*21)/100</f>
      </c>
      <c t="s">
        <v>28</v>
      </c>
    </row>
    <row r="397" spans="1:5" ht="12.75">
      <c r="A397" s="35" t="s">
        <v>56</v>
      </c>
      <c r="E397" s="39" t="s">
        <v>5</v>
      </c>
    </row>
    <row r="398" spans="1:5" ht="12.75">
      <c r="A398" s="35" t="s">
        <v>57</v>
      </c>
      <c r="E398" s="40" t="s">
        <v>6912</v>
      </c>
    </row>
    <row r="399" spans="1:5" ht="114.75">
      <c r="A399" t="s">
        <v>58</v>
      </c>
      <c r="E399" s="39" t="s">
        <v>6965</v>
      </c>
    </row>
    <row r="400" spans="1:16" ht="12.75">
      <c r="A400" t="s">
        <v>50</v>
      </c>
      <c s="34" t="s">
        <v>401</v>
      </c>
      <c s="34" t="s">
        <v>7029</v>
      </c>
      <c s="35" t="s">
        <v>5</v>
      </c>
      <c s="6" t="s">
        <v>7030</v>
      </c>
      <c s="36" t="s">
        <v>75</v>
      </c>
      <c s="37">
        <v>2</v>
      </c>
      <c s="36">
        <v>0</v>
      </c>
      <c s="36">
        <f>ROUND(G400*H400,6)</f>
      </c>
      <c r="L400" s="38">
        <v>0</v>
      </c>
      <c s="32">
        <f>ROUND(ROUND(L400,2)*ROUND(G400,3),2)</f>
      </c>
      <c s="36" t="s">
        <v>55</v>
      </c>
      <c>
        <f>(M400*21)/100</f>
      </c>
      <c t="s">
        <v>28</v>
      </c>
    </row>
    <row r="401" spans="1:5" ht="12.75">
      <c r="A401" s="35" t="s">
        <v>56</v>
      </c>
      <c r="E401" s="39" t="s">
        <v>5</v>
      </c>
    </row>
    <row r="402" spans="1:5" ht="12.75">
      <c r="A402" s="35" t="s">
        <v>57</v>
      </c>
      <c r="E402" s="40" t="s">
        <v>6912</v>
      </c>
    </row>
    <row r="403" spans="1:5" ht="114.75">
      <c r="A403" t="s">
        <v>58</v>
      </c>
      <c r="E403" s="39" t="s">
        <v>6965</v>
      </c>
    </row>
    <row r="404" spans="1:16" ht="12.75">
      <c r="A404" t="s">
        <v>50</v>
      </c>
      <c s="34" t="s">
        <v>405</v>
      </c>
      <c s="34" t="s">
        <v>7031</v>
      </c>
      <c s="35" t="s">
        <v>5</v>
      </c>
      <c s="6" t="s">
        <v>7032</v>
      </c>
      <c s="36" t="s">
        <v>79</v>
      </c>
      <c s="37">
        <v>50</v>
      </c>
      <c s="36">
        <v>0</v>
      </c>
      <c s="36">
        <f>ROUND(G404*H404,6)</f>
      </c>
      <c r="L404" s="38">
        <v>0</v>
      </c>
      <c s="32">
        <f>ROUND(ROUND(L404,2)*ROUND(G404,3),2)</f>
      </c>
      <c s="36" t="s">
        <v>55</v>
      </c>
      <c>
        <f>(M404*21)/100</f>
      </c>
      <c t="s">
        <v>28</v>
      </c>
    </row>
    <row r="405" spans="1:5" ht="12.75">
      <c r="A405" s="35" t="s">
        <v>56</v>
      </c>
      <c r="E405" s="39" t="s">
        <v>5</v>
      </c>
    </row>
    <row r="406" spans="1:5" ht="12.75">
      <c r="A406" s="35" t="s">
        <v>57</v>
      </c>
      <c r="E406" s="40" t="s">
        <v>6912</v>
      </c>
    </row>
    <row r="407" spans="1:5" ht="114.75">
      <c r="A407" t="s">
        <v>58</v>
      </c>
      <c r="E407" s="39" t="s">
        <v>7033</v>
      </c>
    </row>
    <row r="408" spans="1:16" ht="12.75">
      <c r="A408" t="s">
        <v>50</v>
      </c>
      <c s="34" t="s">
        <v>409</v>
      </c>
      <c s="34" t="s">
        <v>7034</v>
      </c>
      <c s="35" t="s">
        <v>5</v>
      </c>
      <c s="6" t="s">
        <v>7035</v>
      </c>
      <c s="36" t="s">
        <v>79</v>
      </c>
      <c s="37">
        <v>220</v>
      </c>
      <c s="36">
        <v>0</v>
      </c>
      <c s="36">
        <f>ROUND(G408*H408,6)</f>
      </c>
      <c r="L408" s="38">
        <v>0</v>
      </c>
      <c s="32">
        <f>ROUND(ROUND(L408,2)*ROUND(G408,3),2)</f>
      </c>
      <c s="36" t="s">
        <v>55</v>
      </c>
      <c>
        <f>(M408*21)/100</f>
      </c>
      <c t="s">
        <v>28</v>
      </c>
    </row>
    <row r="409" spans="1:5" ht="12.75">
      <c r="A409" s="35" t="s">
        <v>56</v>
      </c>
      <c r="E409" s="39" t="s">
        <v>5</v>
      </c>
    </row>
    <row r="410" spans="1:5" ht="12.75">
      <c r="A410" s="35" t="s">
        <v>57</v>
      </c>
      <c r="E410" s="40" t="s">
        <v>6912</v>
      </c>
    </row>
    <row r="411" spans="1:5" ht="114.75">
      <c r="A411" t="s">
        <v>58</v>
      </c>
      <c r="E411" s="39" t="s">
        <v>7033</v>
      </c>
    </row>
    <row r="412" spans="1:16" ht="12.75">
      <c r="A412" t="s">
        <v>50</v>
      </c>
      <c s="34" t="s">
        <v>413</v>
      </c>
      <c s="34" t="s">
        <v>7036</v>
      </c>
      <c s="35" t="s">
        <v>5</v>
      </c>
      <c s="6" t="s">
        <v>7037</v>
      </c>
      <c s="36" t="s">
        <v>75</v>
      </c>
      <c s="37">
        <v>138</v>
      </c>
      <c s="36">
        <v>0</v>
      </c>
      <c s="36">
        <f>ROUND(G412*H412,6)</f>
      </c>
      <c r="L412" s="38">
        <v>0</v>
      </c>
      <c s="32">
        <f>ROUND(ROUND(L412,2)*ROUND(G412,3),2)</f>
      </c>
      <c s="36" t="s">
        <v>55</v>
      </c>
      <c>
        <f>(M412*21)/100</f>
      </c>
      <c t="s">
        <v>28</v>
      </c>
    </row>
    <row r="413" spans="1:5" ht="12.75">
      <c r="A413" s="35" t="s">
        <v>56</v>
      </c>
      <c r="E413" s="39" t="s">
        <v>5</v>
      </c>
    </row>
    <row r="414" spans="1:5" ht="12.75">
      <c r="A414" s="35" t="s">
        <v>57</v>
      </c>
      <c r="E414" s="40" t="s">
        <v>6912</v>
      </c>
    </row>
    <row r="415" spans="1:5" ht="114.75">
      <c r="A415" t="s">
        <v>58</v>
      </c>
      <c r="E415" s="39" t="s">
        <v>6965</v>
      </c>
    </row>
    <row r="416" spans="1:16" ht="12.75">
      <c r="A416" t="s">
        <v>50</v>
      </c>
      <c s="34" t="s">
        <v>417</v>
      </c>
      <c s="34" t="s">
        <v>7038</v>
      </c>
      <c s="35" t="s">
        <v>5</v>
      </c>
      <c s="6" t="s">
        <v>7039</v>
      </c>
      <c s="36" t="s">
        <v>75</v>
      </c>
      <c s="37">
        <v>31</v>
      </c>
      <c s="36">
        <v>0</v>
      </c>
      <c s="36">
        <f>ROUND(G416*H416,6)</f>
      </c>
      <c r="L416" s="38">
        <v>0</v>
      </c>
      <c s="32">
        <f>ROUND(ROUND(L416,2)*ROUND(G416,3),2)</f>
      </c>
      <c s="36" t="s">
        <v>55</v>
      </c>
      <c>
        <f>(M416*21)/100</f>
      </c>
      <c t="s">
        <v>28</v>
      </c>
    </row>
    <row r="417" spans="1:5" ht="12.75">
      <c r="A417" s="35" t="s">
        <v>56</v>
      </c>
      <c r="E417" s="39" t="s">
        <v>5</v>
      </c>
    </row>
    <row r="418" spans="1:5" ht="12.75">
      <c r="A418" s="35" t="s">
        <v>57</v>
      </c>
      <c r="E418" s="40" t="s">
        <v>6912</v>
      </c>
    </row>
    <row r="419" spans="1:5" ht="114.75">
      <c r="A419" t="s">
        <v>58</v>
      </c>
      <c r="E419" s="39" t="s">
        <v>6965</v>
      </c>
    </row>
    <row r="420" spans="1:16" ht="12.75">
      <c r="A420" t="s">
        <v>50</v>
      </c>
      <c s="34" t="s">
        <v>421</v>
      </c>
      <c s="34" t="s">
        <v>7040</v>
      </c>
      <c s="35" t="s">
        <v>5</v>
      </c>
      <c s="6" t="s">
        <v>7041</v>
      </c>
      <c s="36" t="s">
        <v>75</v>
      </c>
      <c s="37">
        <v>2</v>
      </c>
      <c s="36">
        <v>0</v>
      </c>
      <c s="36">
        <f>ROUND(G420*H420,6)</f>
      </c>
      <c r="L420" s="38">
        <v>0</v>
      </c>
      <c s="32">
        <f>ROUND(ROUND(L420,2)*ROUND(G420,3),2)</f>
      </c>
      <c s="36" t="s">
        <v>55</v>
      </c>
      <c>
        <f>(M420*21)/100</f>
      </c>
      <c t="s">
        <v>28</v>
      </c>
    </row>
    <row r="421" spans="1:5" ht="12.75">
      <c r="A421" s="35" t="s">
        <v>56</v>
      </c>
      <c r="E421" s="39" t="s">
        <v>5</v>
      </c>
    </row>
    <row r="422" spans="1:5" ht="12.75">
      <c r="A422" s="35" t="s">
        <v>57</v>
      </c>
      <c r="E422" s="40" t="s">
        <v>6912</v>
      </c>
    </row>
    <row r="423" spans="1:5" ht="114.75">
      <c r="A423" t="s">
        <v>58</v>
      </c>
      <c r="E423" s="39" t="s">
        <v>6965</v>
      </c>
    </row>
    <row r="424" spans="1:16" ht="12.75">
      <c r="A424" t="s">
        <v>50</v>
      </c>
      <c s="34" t="s">
        <v>425</v>
      </c>
      <c s="34" t="s">
        <v>7042</v>
      </c>
      <c s="35" t="s">
        <v>5</v>
      </c>
      <c s="6" t="s">
        <v>7043</v>
      </c>
      <c s="36" t="s">
        <v>75</v>
      </c>
      <c s="37">
        <v>7</v>
      </c>
      <c s="36">
        <v>0</v>
      </c>
      <c s="36">
        <f>ROUND(G424*H424,6)</f>
      </c>
      <c r="L424" s="38">
        <v>0</v>
      </c>
      <c s="32">
        <f>ROUND(ROUND(L424,2)*ROUND(G424,3),2)</f>
      </c>
      <c s="36" t="s">
        <v>55</v>
      </c>
      <c>
        <f>(M424*21)/100</f>
      </c>
      <c t="s">
        <v>28</v>
      </c>
    </row>
    <row r="425" spans="1:5" ht="12.75">
      <c r="A425" s="35" t="s">
        <v>56</v>
      </c>
      <c r="E425" s="39" t="s">
        <v>5</v>
      </c>
    </row>
    <row r="426" spans="1:5" ht="12.75">
      <c r="A426" s="35" t="s">
        <v>57</v>
      </c>
      <c r="E426" s="40" t="s">
        <v>6912</v>
      </c>
    </row>
    <row r="427" spans="1:5" ht="114.75">
      <c r="A427" t="s">
        <v>58</v>
      </c>
      <c r="E427" s="39" t="s">
        <v>6965</v>
      </c>
    </row>
    <row r="428" spans="1:16" ht="25.5">
      <c r="A428" t="s">
        <v>50</v>
      </c>
      <c s="34" t="s">
        <v>429</v>
      </c>
      <c s="34" t="s">
        <v>7044</v>
      </c>
      <c s="35" t="s">
        <v>5</v>
      </c>
      <c s="6" t="s">
        <v>7045</v>
      </c>
      <c s="36" t="s">
        <v>75</v>
      </c>
      <c s="37">
        <v>7</v>
      </c>
      <c s="36">
        <v>0</v>
      </c>
      <c s="36">
        <f>ROUND(G428*H428,6)</f>
      </c>
      <c r="L428" s="38">
        <v>0</v>
      </c>
      <c s="32">
        <f>ROUND(ROUND(L428,2)*ROUND(G428,3),2)</f>
      </c>
      <c s="36" t="s">
        <v>55</v>
      </c>
      <c>
        <f>(M428*21)/100</f>
      </c>
      <c t="s">
        <v>28</v>
      </c>
    </row>
    <row r="429" spans="1:5" ht="12.75">
      <c r="A429" s="35" t="s">
        <v>56</v>
      </c>
      <c r="E429" s="39" t="s">
        <v>5</v>
      </c>
    </row>
    <row r="430" spans="1:5" ht="12.75">
      <c r="A430" s="35" t="s">
        <v>57</v>
      </c>
      <c r="E430" s="40" t="s">
        <v>6912</v>
      </c>
    </row>
    <row r="431" spans="1:5" ht="102">
      <c r="A431" t="s">
        <v>58</v>
      </c>
      <c r="E431" s="39" t="s">
        <v>7046</v>
      </c>
    </row>
    <row r="432" spans="1:16" ht="12.75">
      <c r="A432" t="s">
        <v>50</v>
      </c>
      <c s="34" t="s">
        <v>433</v>
      </c>
      <c s="34" t="s">
        <v>7047</v>
      </c>
      <c s="35" t="s">
        <v>5</v>
      </c>
      <c s="6" t="s">
        <v>7048</v>
      </c>
      <c s="36" t="s">
        <v>75</v>
      </c>
      <c s="37">
        <v>13</v>
      </c>
      <c s="36">
        <v>0</v>
      </c>
      <c s="36">
        <f>ROUND(G432*H432,6)</f>
      </c>
      <c r="L432" s="38">
        <v>0</v>
      </c>
      <c s="32">
        <f>ROUND(ROUND(L432,2)*ROUND(G432,3),2)</f>
      </c>
      <c s="36" t="s">
        <v>55</v>
      </c>
      <c>
        <f>(M432*21)/100</f>
      </c>
      <c t="s">
        <v>28</v>
      </c>
    </row>
    <row r="433" spans="1:5" ht="12.75">
      <c r="A433" s="35" t="s">
        <v>56</v>
      </c>
      <c r="E433" s="39" t="s">
        <v>5</v>
      </c>
    </row>
    <row r="434" spans="1:5" ht="12.75">
      <c r="A434" s="35" t="s">
        <v>57</v>
      </c>
      <c r="E434" s="40" t="s">
        <v>6912</v>
      </c>
    </row>
    <row r="435" spans="1:5" ht="114.75">
      <c r="A435" t="s">
        <v>58</v>
      </c>
      <c r="E435" s="39" t="s">
        <v>6965</v>
      </c>
    </row>
    <row r="436" spans="1:16" ht="12.75">
      <c r="A436" t="s">
        <v>50</v>
      </c>
      <c s="34" t="s">
        <v>437</v>
      </c>
      <c s="34" t="s">
        <v>7049</v>
      </c>
      <c s="35" t="s">
        <v>5</v>
      </c>
      <c s="6" t="s">
        <v>7050</v>
      </c>
      <c s="36" t="s">
        <v>75</v>
      </c>
      <c s="37">
        <v>11</v>
      </c>
      <c s="36">
        <v>0</v>
      </c>
      <c s="36">
        <f>ROUND(G436*H436,6)</f>
      </c>
      <c r="L436" s="38">
        <v>0</v>
      </c>
      <c s="32">
        <f>ROUND(ROUND(L436,2)*ROUND(G436,3),2)</f>
      </c>
      <c s="36" t="s">
        <v>55</v>
      </c>
      <c>
        <f>(M436*21)/100</f>
      </c>
      <c t="s">
        <v>28</v>
      </c>
    </row>
    <row r="437" spans="1:5" ht="12.75">
      <c r="A437" s="35" t="s">
        <v>56</v>
      </c>
      <c r="E437" s="39" t="s">
        <v>5</v>
      </c>
    </row>
    <row r="438" spans="1:5" ht="12.75">
      <c r="A438" s="35" t="s">
        <v>57</v>
      </c>
      <c r="E438" s="40" t="s">
        <v>6912</v>
      </c>
    </row>
    <row r="439" spans="1:5" ht="114.75">
      <c r="A439" t="s">
        <v>58</v>
      </c>
      <c r="E439" s="39" t="s">
        <v>6965</v>
      </c>
    </row>
    <row r="440" spans="1:16" ht="12.75">
      <c r="A440" t="s">
        <v>50</v>
      </c>
      <c s="34" t="s">
        <v>441</v>
      </c>
      <c s="34" t="s">
        <v>7051</v>
      </c>
      <c s="35" t="s">
        <v>5</v>
      </c>
      <c s="6" t="s">
        <v>7052</v>
      </c>
      <c s="36" t="s">
        <v>75</v>
      </c>
      <c s="37">
        <v>11</v>
      </c>
      <c s="36">
        <v>0</v>
      </c>
      <c s="36">
        <f>ROUND(G440*H440,6)</f>
      </c>
      <c r="L440" s="38">
        <v>0</v>
      </c>
      <c s="32">
        <f>ROUND(ROUND(L440,2)*ROUND(G440,3),2)</f>
      </c>
      <c s="36" t="s">
        <v>55</v>
      </c>
      <c>
        <f>(M440*21)/100</f>
      </c>
      <c t="s">
        <v>28</v>
      </c>
    </row>
    <row r="441" spans="1:5" ht="12.75">
      <c r="A441" s="35" t="s">
        <v>56</v>
      </c>
      <c r="E441" s="39" t="s">
        <v>5</v>
      </c>
    </row>
    <row r="442" spans="1:5" ht="12.75">
      <c r="A442" s="35" t="s">
        <v>57</v>
      </c>
      <c r="E442" s="40" t="s">
        <v>6912</v>
      </c>
    </row>
    <row r="443" spans="1:5" ht="114.75">
      <c r="A443" t="s">
        <v>58</v>
      </c>
      <c r="E443" s="39" t="s">
        <v>6965</v>
      </c>
    </row>
    <row r="444" spans="1:16" ht="12.75">
      <c r="A444" t="s">
        <v>50</v>
      </c>
      <c s="34" t="s">
        <v>445</v>
      </c>
      <c s="34" t="s">
        <v>7053</v>
      </c>
      <c s="35" t="s">
        <v>5</v>
      </c>
      <c s="6" t="s">
        <v>7054</v>
      </c>
      <c s="36" t="s">
        <v>75</v>
      </c>
      <c s="37">
        <v>18</v>
      </c>
      <c s="36">
        <v>0</v>
      </c>
      <c s="36">
        <f>ROUND(G444*H444,6)</f>
      </c>
      <c r="L444" s="38">
        <v>0</v>
      </c>
      <c s="32">
        <f>ROUND(ROUND(L444,2)*ROUND(G444,3),2)</f>
      </c>
      <c s="36" t="s">
        <v>55</v>
      </c>
      <c>
        <f>(M444*21)/100</f>
      </c>
      <c t="s">
        <v>28</v>
      </c>
    </row>
    <row r="445" spans="1:5" ht="12.75">
      <c r="A445" s="35" t="s">
        <v>56</v>
      </c>
      <c r="E445" s="39" t="s">
        <v>5</v>
      </c>
    </row>
    <row r="446" spans="1:5" ht="12.75">
      <c r="A446" s="35" t="s">
        <v>57</v>
      </c>
      <c r="E446" s="40" t="s">
        <v>6912</v>
      </c>
    </row>
    <row r="447" spans="1:5" ht="114.75">
      <c r="A447" t="s">
        <v>58</v>
      </c>
      <c r="E447" s="39" t="s">
        <v>6965</v>
      </c>
    </row>
    <row r="448" spans="1:16" ht="12.75">
      <c r="A448" t="s">
        <v>50</v>
      </c>
      <c s="34" t="s">
        <v>449</v>
      </c>
      <c s="34" t="s">
        <v>7055</v>
      </c>
      <c s="35" t="s">
        <v>5</v>
      </c>
      <c s="6" t="s">
        <v>7056</v>
      </c>
      <c s="36" t="s">
        <v>75</v>
      </c>
      <c s="37">
        <v>44</v>
      </c>
      <c s="36">
        <v>0</v>
      </c>
      <c s="36">
        <f>ROUND(G448*H448,6)</f>
      </c>
      <c r="L448" s="38">
        <v>0</v>
      </c>
      <c s="32">
        <f>ROUND(ROUND(L448,2)*ROUND(G448,3),2)</f>
      </c>
      <c s="36" t="s">
        <v>55</v>
      </c>
      <c>
        <f>(M448*21)/100</f>
      </c>
      <c t="s">
        <v>28</v>
      </c>
    </row>
    <row r="449" spans="1:5" ht="12.75">
      <c r="A449" s="35" t="s">
        <v>56</v>
      </c>
      <c r="E449" s="39" t="s">
        <v>5</v>
      </c>
    </row>
    <row r="450" spans="1:5" ht="12.75">
      <c r="A450" s="35" t="s">
        <v>57</v>
      </c>
      <c r="E450" s="40" t="s">
        <v>6912</v>
      </c>
    </row>
    <row r="451" spans="1:5" ht="114.75">
      <c r="A451" t="s">
        <v>58</v>
      </c>
      <c r="E451" s="39" t="s">
        <v>6965</v>
      </c>
    </row>
    <row r="452" spans="1:16" ht="12.75">
      <c r="A452" t="s">
        <v>50</v>
      </c>
      <c s="34" t="s">
        <v>453</v>
      </c>
      <c s="34" t="s">
        <v>7057</v>
      </c>
      <c s="35" t="s">
        <v>5</v>
      </c>
      <c s="6" t="s">
        <v>7058</v>
      </c>
      <c s="36" t="s">
        <v>75</v>
      </c>
      <c s="37">
        <v>141</v>
      </c>
      <c s="36">
        <v>0</v>
      </c>
      <c s="36">
        <f>ROUND(G452*H452,6)</f>
      </c>
      <c r="L452" s="38">
        <v>0</v>
      </c>
      <c s="32">
        <f>ROUND(ROUND(L452,2)*ROUND(G452,3),2)</f>
      </c>
      <c s="36" t="s">
        <v>55</v>
      </c>
      <c>
        <f>(M452*21)/100</f>
      </c>
      <c t="s">
        <v>28</v>
      </c>
    </row>
    <row r="453" spans="1:5" ht="12.75">
      <c r="A453" s="35" t="s">
        <v>56</v>
      </c>
      <c r="E453" s="39" t="s">
        <v>5</v>
      </c>
    </row>
    <row r="454" spans="1:5" ht="12.75">
      <c r="A454" s="35" t="s">
        <v>57</v>
      </c>
      <c r="E454" s="40" t="s">
        <v>6912</v>
      </c>
    </row>
    <row r="455" spans="1:5" ht="114.75">
      <c r="A455" t="s">
        <v>58</v>
      </c>
      <c r="E455" s="39" t="s">
        <v>6965</v>
      </c>
    </row>
    <row r="456" spans="1:16" ht="25.5">
      <c r="A456" t="s">
        <v>50</v>
      </c>
      <c s="34" t="s">
        <v>457</v>
      </c>
      <c s="34" t="s">
        <v>7059</v>
      </c>
      <c s="35" t="s">
        <v>5</v>
      </c>
      <c s="6" t="s">
        <v>7060</v>
      </c>
      <c s="36" t="s">
        <v>75</v>
      </c>
      <c s="37">
        <v>102</v>
      </c>
      <c s="36">
        <v>0</v>
      </c>
      <c s="36">
        <f>ROUND(G456*H456,6)</f>
      </c>
      <c r="L456" s="38">
        <v>0</v>
      </c>
      <c s="32">
        <f>ROUND(ROUND(L456,2)*ROUND(G456,3),2)</f>
      </c>
      <c s="36" t="s">
        <v>55</v>
      </c>
      <c>
        <f>(M456*21)/100</f>
      </c>
      <c t="s">
        <v>28</v>
      </c>
    </row>
    <row r="457" spans="1:5" ht="12.75">
      <c r="A457" s="35" t="s">
        <v>56</v>
      </c>
      <c r="E457" s="39" t="s">
        <v>5</v>
      </c>
    </row>
    <row r="458" spans="1:5" ht="12.75">
      <c r="A458" s="35" t="s">
        <v>57</v>
      </c>
      <c r="E458" s="40" t="s">
        <v>7061</v>
      </c>
    </row>
    <row r="459" spans="1:5" ht="76.5">
      <c r="A459" t="s">
        <v>58</v>
      </c>
      <c r="E459" s="39" t="s">
        <v>7062</v>
      </c>
    </row>
    <row r="460" spans="1:16" ht="25.5">
      <c r="A460" t="s">
        <v>50</v>
      </c>
      <c s="34" t="s">
        <v>461</v>
      </c>
      <c s="34" t="s">
        <v>7063</v>
      </c>
      <c s="35" t="s">
        <v>5</v>
      </c>
      <c s="6" t="s">
        <v>7064</v>
      </c>
      <c s="36" t="s">
        <v>75</v>
      </c>
      <c s="37">
        <v>135</v>
      </c>
      <c s="36">
        <v>0</v>
      </c>
      <c s="36">
        <f>ROUND(G460*H460,6)</f>
      </c>
      <c r="L460" s="38">
        <v>0</v>
      </c>
      <c s="32">
        <f>ROUND(ROUND(L460,2)*ROUND(G460,3),2)</f>
      </c>
      <c s="36" t="s">
        <v>55</v>
      </c>
      <c>
        <f>(M460*21)/100</f>
      </c>
      <c t="s">
        <v>28</v>
      </c>
    </row>
    <row r="461" spans="1:5" ht="12.75">
      <c r="A461" s="35" t="s">
        <v>56</v>
      </c>
      <c r="E461" s="39" t="s">
        <v>5</v>
      </c>
    </row>
    <row r="462" spans="1:5" ht="12.75">
      <c r="A462" s="35" t="s">
        <v>57</v>
      </c>
      <c r="E462" s="40" t="s">
        <v>7065</v>
      </c>
    </row>
    <row r="463" spans="1:5" ht="76.5">
      <c r="A463" t="s">
        <v>58</v>
      </c>
      <c r="E463" s="39" t="s">
        <v>7066</v>
      </c>
    </row>
    <row r="464" spans="1:16" ht="12.75">
      <c r="A464" t="s">
        <v>50</v>
      </c>
      <c s="34" t="s">
        <v>465</v>
      </c>
      <c s="34" t="s">
        <v>7067</v>
      </c>
      <c s="35" t="s">
        <v>5</v>
      </c>
      <c s="6" t="s">
        <v>7068</v>
      </c>
      <c s="36" t="s">
        <v>54</v>
      </c>
      <c s="37">
        <v>2760</v>
      </c>
      <c s="36">
        <v>0</v>
      </c>
      <c s="36">
        <f>ROUND(G464*H464,6)</f>
      </c>
      <c r="L464" s="38">
        <v>0</v>
      </c>
      <c s="32">
        <f>ROUND(ROUND(L464,2)*ROUND(G464,3),2)</f>
      </c>
      <c s="36" t="s">
        <v>55</v>
      </c>
      <c>
        <f>(M464*21)/100</f>
      </c>
      <c t="s">
        <v>28</v>
      </c>
    </row>
    <row r="465" spans="1:5" ht="12.75">
      <c r="A465" s="35" t="s">
        <v>56</v>
      </c>
      <c r="E465" s="39" t="s">
        <v>5</v>
      </c>
    </row>
    <row r="466" spans="1:5" ht="12.75">
      <c r="A466" s="35" t="s">
        <v>57</v>
      </c>
      <c r="E466" s="40" t="s">
        <v>6912</v>
      </c>
    </row>
    <row r="467" spans="1:5" ht="89.25">
      <c r="A467" t="s">
        <v>58</v>
      </c>
      <c r="E467" s="39" t="s">
        <v>7069</v>
      </c>
    </row>
    <row r="468" spans="1:16" ht="25.5">
      <c r="A468" t="s">
        <v>50</v>
      </c>
      <c s="34" t="s">
        <v>469</v>
      </c>
      <c s="34" t="s">
        <v>7070</v>
      </c>
      <c s="35" t="s">
        <v>5</v>
      </c>
      <c s="6" t="s">
        <v>7071</v>
      </c>
      <c s="36" t="s">
        <v>75</v>
      </c>
      <c s="37">
        <v>6</v>
      </c>
      <c s="36">
        <v>0</v>
      </c>
      <c s="36">
        <f>ROUND(G468*H468,6)</f>
      </c>
      <c r="L468" s="38">
        <v>0</v>
      </c>
      <c s="32">
        <f>ROUND(ROUND(L468,2)*ROUND(G468,3),2)</f>
      </c>
      <c s="36" t="s">
        <v>55</v>
      </c>
      <c>
        <f>(M468*21)/100</f>
      </c>
      <c t="s">
        <v>28</v>
      </c>
    </row>
    <row r="469" spans="1:5" ht="12.75">
      <c r="A469" s="35" t="s">
        <v>56</v>
      </c>
      <c r="E469" s="39" t="s">
        <v>5</v>
      </c>
    </row>
    <row r="470" spans="1:5" ht="12.75">
      <c r="A470" s="35" t="s">
        <v>57</v>
      </c>
      <c r="E470" s="40" t="s">
        <v>6912</v>
      </c>
    </row>
    <row r="471" spans="1:5" ht="114.75">
      <c r="A471" t="s">
        <v>58</v>
      </c>
      <c r="E471" s="39" t="s">
        <v>6965</v>
      </c>
    </row>
    <row r="472" spans="1:16" ht="25.5">
      <c r="A472" t="s">
        <v>50</v>
      </c>
      <c s="34" t="s">
        <v>5712</v>
      </c>
      <c s="34" t="s">
        <v>7072</v>
      </c>
      <c s="35" t="s">
        <v>5</v>
      </c>
      <c s="6" t="s">
        <v>7073</v>
      </c>
      <c s="36" t="s">
        <v>75</v>
      </c>
      <c s="37">
        <v>7</v>
      </c>
      <c s="36">
        <v>0</v>
      </c>
      <c s="36">
        <f>ROUND(G472*H472,6)</f>
      </c>
      <c r="L472" s="38">
        <v>0</v>
      </c>
      <c s="32">
        <f>ROUND(ROUND(L472,2)*ROUND(G472,3),2)</f>
      </c>
      <c s="36" t="s">
        <v>55</v>
      </c>
      <c>
        <f>(M472*21)/100</f>
      </c>
      <c t="s">
        <v>28</v>
      </c>
    </row>
    <row r="473" spans="1:5" ht="12.75">
      <c r="A473" s="35" t="s">
        <v>56</v>
      </c>
      <c r="E473" s="39" t="s">
        <v>5</v>
      </c>
    </row>
    <row r="474" spans="1:5" ht="12.75">
      <c r="A474" s="35" t="s">
        <v>57</v>
      </c>
      <c r="E474" s="40" t="s">
        <v>7074</v>
      </c>
    </row>
    <row r="475" spans="1:5" ht="89.25">
      <c r="A475" t="s">
        <v>58</v>
      </c>
      <c r="E475" s="39" t="s">
        <v>7075</v>
      </c>
    </row>
    <row r="476" spans="1:13" ht="12.75">
      <c r="A476" t="s">
        <v>47</v>
      </c>
      <c r="C476" s="31" t="s">
        <v>7076</v>
      </c>
      <c r="E476" s="33" t="s">
        <v>7077</v>
      </c>
      <c r="J476" s="32">
        <f>0</f>
      </c>
      <c s="32">
        <f>0</f>
      </c>
      <c s="32">
        <f>0+L477+L481</f>
      </c>
      <c s="32">
        <f>0+M477+M481</f>
      </c>
    </row>
    <row r="477" spans="1:16" ht="12.75">
      <c r="A477" t="s">
        <v>50</v>
      </c>
      <c s="34" t="s">
        <v>473</v>
      </c>
      <c s="34" t="s">
        <v>7078</v>
      </c>
      <c s="35" t="s">
        <v>5</v>
      </c>
      <c s="6" t="s">
        <v>7079</v>
      </c>
      <c s="36" t="s">
        <v>75</v>
      </c>
      <c s="37">
        <v>35</v>
      </c>
      <c s="36">
        <v>0</v>
      </c>
      <c s="36">
        <f>ROUND(G477*H477,6)</f>
      </c>
      <c r="L477" s="38">
        <v>0</v>
      </c>
      <c s="32">
        <f>ROUND(ROUND(L477,2)*ROUND(G477,3),2)</f>
      </c>
      <c s="36" t="s">
        <v>55</v>
      </c>
      <c>
        <f>(M477*21)/100</f>
      </c>
      <c t="s">
        <v>28</v>
      </c>
    </row>
    <row r="478" spans="1:5" ht="12.75">
      <c r="A478" s="35" t="s">
        <v>56</v>
      </c>
      <c r="E478" s="39" t="s">
        <v>5</v>
      </c>
    </row>
    <row r="479" spans="1:5" ht="12.75">
      <c r="A479" s="35" t="s">
        <v>57</v>
      </c>
      <c r="E479" s="40" t="s">
        <v>7074</v>
      </c>
    </row>
    <row r="480" spans="1:5" ht="89.25">
      <c r="A480" t="s">
        <v>58</v>
      </c>
      <c r="E480" s="39" t="s">
        <v>7080</v>
      </c>
    </row>
    <row r="481" spans="1:16" ht="12.75">
      <c r="A481" t="s">
        <v>50</v>
      </c>
      <c s="34" t="s">
        <v>477</v>
      </c>
      <c s="34" t="s">
        <v>7081</v>
      </c>
      <c s="35" t="s">
        <v>5</v>
      </c>
      <c s="6" t="s">
        <v>7082</v>
      </c>
      <c s="36" t="s">
        <v>75</v>
      </c>
      <c s="37">
        <v>39</v>
      </c>
      <c s="36">
        <v>0</v>
      </c>
      <c s="36">
        <f>ROUND(G481*H481,6)</f>
      </c>
      <c r="L481" s="38">
        <v>0</v>
      </c>
      <c s="32">
        <f>ROUND(ROUND(L481,2)*ROUND(G481,3),2)</f>
      </c>
      <c s="36" t="s">
        <v>55</v>
      </c>
      <c>
        <f>(M481*21)/100</f>
      </c>
      <c t="s">
        <v>28</v>
      </c>
    </row>
    <row r="482" spans="1:5" ht="12.75">
      <c r="A482" s="35" t="s">
        <v>56</v>
      </c>
      <c r="E482" s="39" t="s">
        <v>5</v>
      </c>
    </row>
    <row r="483" spans="1:5" ht="12.75">
      <c r="A483" s="35" t="s">
        <v>57</v>
      </c>
      <c r="E483" s="40" t="s">
        <v>7074</v>
      </c>
    </row>
    <row r="484" spans="1:5" ht="89.25">
      <c r="A484" t="s">
        <v>58</v>
      </c>
      <c r="E484" s="39" t="s">
        <v>7080</v>
      </c>
    </row>
    <row r="485" spans="1:13" ht="12.75">
      <c r="A485" t="s">
        <v>47</v>
      </c>
      <c r="C485" s="31" t="s">
        <v>7083</v>
      </c>
      <c r="E485" s="33" t="s">
        <v>7084</v>
      </c>
      <c r="J485" s="32">
        <f>0</f>
      </c>
      <c s="32">
        <f>0</f>
      </c>
      <c s="32">
        <f>0+L486+L490+L494+L498+L502+L506+L510+L514+L518+L522</f>
      </c>
      <c s="32">
        <f>0+M486+M490+M494+M498+M502+M506+M510+M514+M518+M522</f>
      </c>
    </row>
    <row r="486" spans="1:16" ht="12.75">
      <c r="A486" t="s">
        <v>50</v>
      </c>
      <c s="34" t="s">
        <v>481</v>
      </c>
      <c s="34" t="s">
        <v>7085</v>
      </c>
      <c s="35" t="s">
        <v>5</v>
      </c>
      <c s="6" t="s">
        <v>7086</v>
      </c>
      <c s="36" t="s">
        <v>2827</v>
      </c>
      <c s="37">
        <v>6.6</v>
      </c>
      <c s="36">
        <v>0</v>
      </c>
      <c s="36">
        <f>ROUND(G486*H486,6)</f>
      </c>
      <c r="L486" s="38">
        <v>0</v>
      </c>
      <c s="32">
        <f>ROUND(ROUND(L486,2)*ROUND(G486,3),2)</f>
      </c>
      <c s="36" t="s">
        <v>55</v>
      </c>
      <c>
        <f>(M486*21)/100</f>
      </c>
      <c t="s">
        <v>28</v>
      </c>
    </row>
    <row r="487" spans="1:5" ht="12.75">
      <c r="A487" s="35" t="s">
        <v>56</v>
      </c>
      <c r="E487" s="39" t="s">
        <v>5</v>
      </c>
    </row>
    <row r="488" spans="1:5" ht="12.75">
      <c r="A488" s="35" t="s">
        <v>57</v>
      </c>
      <c r="E488" s="40" t="s">
        <v>7074</v>
      </c>
    </row>
    <row r="489" spans="1:5" ht="102">
      <c r="A489" t="s">
        <v>58</v>
      </c>
      <c r="E489" s="39" t="s">
        <v>7087</v>
      </c>
    </row>
    <row r="490" spans="1:16" ht="12.75">
      <c r="A490" t="s">
        <v>50</v>
      </c>
      <c s="34" t="s">
        <v>485</v>
      </c>
      <c s="34" t="s">
        <v>7088</v>
      </c>
      <c s="35" t="s">
        <v>5</v>
      </c>
      <c s="6" t="s">
        <v>7089</v>
      </c>
      <c s="36" t="s">
        <v>2827</v>
      </c>
      <c s="37">
        <v>11.3</v>
      </c>
      <c s="36">
        <v>0</v>
      </c>
      <c s="36">
        <f>ROUND(G490*H490,6)</f>
      </c>
      <c r="L490" s="38">
        <v>0</v>
      </c>
      <c s="32">
        <f>ROUND(ROUND(L490,2)*ROUND(G490,3),2)</f>
      </c>
      <c s="36" t="s">
        <v>55</v>
      </c>
      <c>
        <f>(M490*21)/100</f>
      </c>
      <c t="s">
        <v>28</v>
      </c>
    </row>
    <row r="491" spans="1:5" ht="12.75">
      <c r="A491" s="35" t="s">
        <v>56</v>
      </c>
      <c r="E491" s="39" t="s">
        <v>5</v>
      </c>
    </row>
    <row r="492" spans="1:5" ht="12.75">
      <c r="A492" s="35" t="s">
        <v>57</v>
      </c>
      <c r="E492" s="40" t="s">
        <v>7090</v>
      </c>
    </row>
    <row r="493" spans="1:5" ht="89.25">
      <c r="A493" t="s">
        <v>58</v>
      </c>
      <c r="E493" s="39" t="s">
        <v>7091</v>
      </c>
    </row>
    <row r="494" spans="1:16" ht="12.75">
      <c r="A494" t="s">
        <v>50</v>
      </c>
      <c s="34" t="s">
        <v>489</v>
      </c>
      <c s="34" t="s">
        <v>7092</v>
      </c>
      <c s="35" t="s">
        <v>5</v>
      </c>
      <c s="6" t="s">
        <v>7093</v>
      </c>
      <c s="36" t="s">
        <v>75</v>
      </c>
      <c s="37">
        <v>7</v>
      </c>
      <c s="36">
        <v>0</v>
      </c>
      <c s="36">
        <f>ROUND(G494*H494,6)</f>
      </c>
      <c r="L494" s="38">
        <v>0</v>
      </c>
      <c s="32">
        <f>ROUND(ROUND(L494,2)*ROUND(G494,3),2)</f>
      </c>
      <c s="36" t="s">
        <v>55</v>
      </c>
      <c>
        <f>(M494*21)/100</f>
      </c>
      <c t="s">
        <v>28</v>
      </c>
    </row>
    <row r="495" spans="1:5" ht="12.75">
      <c r="A495" s="35" t="s">
        <v>56</v>
      </c>
      <c r="E495" s="39" t="s">
        <v>5</v>
      </c>
    </row>
    <row r="496" spans="1:5" ht="12.75">
      <c r="A496" s="35" t="s">
        <v>57</v>
      </c>
      <c r="E496" s="40" t="s">
        <v>7074</v>
      </c>
    </row>
    <row r="497" spans="1:5" ht="89.25">
      <c r="A497" t="s">
        <v>58</v>
      </c>
      <c r="E497" s="39" t="s">
        <v>7094</v>
      </c>
    </row>
    <row r="498" spans="1:16" ht="25.5">
      <c r="A498" t="s">
        <v>50</v>
      </c>
      <c s="34" t="s">
        <v>493</v>
      </c>
      <c s="34" t="s">
        <v>7095</v>
      </c>
      <c s="35" t="s">
        <v>5</v>
      </c>
      <c s="6" t="s">
        <v>7096</v>
      </c>
      <c s="36" t="s">
        <v>75</v>
      </c>
      <c s="37">
        <v>115</v>
      </c>
      <c s="36">
        <v>0</v>
      </c>
      <c s="36">
        <f>ROUND(G498*H498,6)</f>
      </c>
      <c r="L498" s="38">
        <v>0</v>
      </c>
      <c s="32">
        <f>ROUND(ROUND(L498,2)*ROUND(G498,3),2)</f>
      </c>
      <c s="36" t="s">
        <v>55</v>
      </c>
      <c>
        <f>(M498*21)/100</f>
      </c>
      <c t="s">
        <v>28</v>
      </c>
    </row>
    <row r="499" spans="1:5" ht="12.75">
      <c r="A499" s="35" t="s">
        <v>56</v>
      </c>
      <c r="E499" s="39" t="s">
        <v>5</v>
      </c>
    </row>
    <row r="500" spans="1:5" ht="12.75">
      <c r="A500" s="35" t="s">
        <v>57</v>
      </c>
      <c r="E500" s="40" t="s">
        <v>7074</v>
      </c>
    </row>
    <row r="501" spans="1:5" ht="89.25">
      <c r="A501" t="s">
        <v>58</v>
      </c>
      <c r="E501" s="39" t="s">
        <v>7097</v>
      </c>
    </row>
    <row r="502" spans="1:16" ht="25.5">
      <c r="A502" t="s">
        <v>50</v>
      </c>
      <c s="34" t="s">
        <v>497</v>
      </c>
      <c s="34" t="s">
        <v>7098</v>
      </c>
      <c s="35" t="s">
        <v>5</v>
      </c>
      <c s="6" t="s">
        <v>7099</v>
      </c>
      <c s="36" t="s">
        <v>7100</v>
      </c>
      <c s="37">
        <v>115</v>
      </c>
      <c s="36">
        <v>0</v>
      </c>
      <c s="36">
        <f>ROUND(G502*H502,6)</f>
      </c>
      <c r="L502" s="38">
        <v>0</v>
      </c>
      <c s="32">
        <f>ROUND(ROUND(L502,2)*ROUND(G502,3),2)</f>
      </c>
      <c s="36" t="s">
        <v>55</v>
      </c>
      <c>
        <f>(M502*21)/100</f>
      </c>
      <c t="s">
        <v>28</v>
      </c>
    </row>
    <row r="503" spans="1:5" ht="12.75">
      <c r="A503" s="35" t="s">
        <v>56</v>
      </c>
      <c r="E503" s="39" t="s">
        <v>5</v>
      </c>
    </row>
    <row r="504" spans="1:5" ht="12.75">
      <c r="A504" s="35" t="s">
        <v>57</v>
      </c>
      <c r="E504" s="40" t="s">
        <v>7074</v>
      </c>
    </row>
    <row r="505" spans="1:5" ht="89.25">
      <c r="A505" t="s">
        <v>58</v>
      </c>
      <c r="E505" s="39" t="s">
        <v>7101</v>
      </c>
    </row>
    <row r="506" spans="1:16" ht="12.75">
      <c r="A506" t="s">
        <v>50</v>
      </c>
      <c s="34" t="s">
        <v>501</v>
      </c>
      <c s="34" t="s">
        <v>7102</v>
      </c>
      <c s="35" t="s">
        <v>5</v>
      </c>
      <c s="6" t="s">
        <v>7103</v>
      </c>
      <c s="36" t="s">
        <v>75</v>
      </c>
      <c s="37">
        <v>1</v>
      </c>
      <c s="36">
        <v>0</v>
      </c>
      <c s="36">
        <f>ROUND(G506*H506,6)</f>
      </c>
      <c r="L506" s="38">
        <v>0</v>
      </c>
      <c s="32">
        <f>ROUND(ROUND(L506,2)*ROUND(G506,3),2)</f>
      </c>
      <c s="36" t="s">
        <v>55</v>
      </c>
      <c>
        <f>(M506*21)/100</f>
      </c>
      <c t="s">
        <v>28</v>
      </c>
    </row>
    <row r="507" spans="1:5" ht="12.75">
      <c r="A507" s="35" t="s">
        <v>56</v>
      </c>
      <c r="E507" s="39" t="s">
        <v>5</v>
      </c>
    </row>
    <row r="508" spans="1:5" ht="12.75">
      <c r="A508" s="35" t="s">
        <v>57</v>
      </c>
      <c r="E508" s="40" t="s">
        <v>7074</v>
      </c>
    </row>
    <row r="509" spans="1:5" ht="89.25">
      <c r="A509" t="s">
        <v>58</v>
      </c>
      <c r="E509" s="39" t="s">
        <v>7104</v>
      </c>
    </row>
    <row r="510" spans="1:16" ht="12.75">
      <c r="A510" t="s">
        <v>50</v>
      </c>
      <c s="34" t="s">
        <v>505</v>
      </c>
      <c s="34" t="s">
        <v>7105</v>
      </c>
      <c s="35" t="s">
        <v>5</v>
      </c>
      <c s="6" t="s">
        <v>7106</v>
      </c>
      <c s="36" t="s">
        <v>75</v>
      </c>
      <c s="37">
        <v>7</v>
      </c>
      <c s="36">
        <v>0</v>
      </c>
      <c s="36">
        <f>ROUND(G510*H510,6)</f>
      </c>
      <c r="L510" s="38">
        <v>0</v>
      </c>
      <c s="32">
        <f>ROUND(ROUND(L510,2)*ROUND(G510,3),2)</f>
      </c>
      <c s="36" t="s">
        <v>55</v>
      </c>
      <c>
        <f>(M510*21)/100</f>
      </c>
      <c t="s">
        <v>28</v>
      </c>
    </row>
    <row r="511" spans="1:5" ht="12.75">
      <c r="A511" s="35" t="s">
        <v>56</v>
      </c>
      <c r="E511" s="39" t="s">
        <v>5</v>
      </c>
    </row>
    <row r="512" spans="1:5" ht="12.75">
      <c r="A512" s="35" t="s">
        <v>57</v>
      </c>
      <c r="E512" s="40" t="s">
        <v>7074</v>
      </c>
    </row>
    <row r="513" spans="1:5" ht="89.25">
      <c r="A513" t="s">
        <v>58</v>
      </c>
      <c r="E513" s="39" t="s">
        <v>7107</v>
      </c>
    </row>
    <row r="514" spans="1:16" ht="12.75">
      <c r="A514" t="s">
        <v>50</v>
      </c>
      <c s="34" t="s">
        <v>509</v>
      </c>
      <c s="34" t="s">
        <v>7108</v>
      </c>
      <c s="35" t="s">
        <v>5</v>
      </c>
      <c s="6" t="s">
        <v>523</v>
      </c>
      <c s="36" t="s">
        <v>75</v>
      </c>
      <c s="37">
        <v>1</v>
      </c>
      <c s="36">
        <v>0</v>
      </c>
      <c s="36">
        <f>ROUND(G514*H514,6)</f>
      </c>
      <c r="L514" s="38">
        <v>0</v>
      </c>
      <c s="32">
        <f>ROUND(ROUND(L514,2)*ROUND(G514,3),2)</f>
      </c>
      <c s="36" t="s">
        <v>55</v>
      </c>
      <c>
        <f>(M514*21)/100</f>
      </c>
      <c t="s">
        <v>28</v>
      </c>
    </row>
    <row r="515" spans="1:5" ht="12.75">
      <c r="A515" s="35" t="s">
        <v>56</v>
      </c>
      <c r="E515" s="39" t="s">
        <v>5</v>
      </c>
    </row>
    <row r="516" spans="1:5" ht="12.75">
      <c r="A516" s="35" t="s">
        <v>57</v>
      </c>
      <c r="E516" s="40" t="s">
        <v>7074</v>
      </c>
    </row>
    <row r="517" spans="1:5" ht="89.25">
      <c r="A517" t="s">
        <v>58</v>
      </c>
      <c r="E517" s="39" t="s">
        <v>7109</v>
      </c>
    </row>
    <row r="518" spans="1:16" ht="12.75">
      <c r="A518" t="s">
        <v>50</v>
      </c>
      <c s="34" t="s">
        <v>513</v>
      </c>
      <c s="34" t="s">
        <v>7110</v>
      </c>
      <c s="35" t="s">
        <v>5</v>
      </c>
      <c s="6" t="s">
        <v>7111</v>
      </c>
      <c s="36" t="s">
        <v>54</v>
      </c>
      <c s="37">
        <v>300</v>
      </c>
      <c s="36">
        <v>0</v>
      </c>
      <c s="36">
        <f>ROUND(G518*H518,6)</f>
      </c>
      <c r="L518" s="38">
        <v>0</v>
      </c>
      <c s="32">
        <f>ROUND(ROUND(L518,2)*ROUND(G518,3),2)</f>
      </c>
      <c s="36" t="s">
        <v>55</v>
      </c>
      <c>
        <f>(M518*21)/100</f>
      </c>
      <c t="s">
        <v>28</v>
      </c>
    </row>
    <row r="519" spans="1:5" ht="12.75">
      <c r="A519" s="35" t="s">
        <v>56</v>
      </c>
      <c r="E519" s="39" t="s">
        <v>5</v>
      </c>
    </row>
    <row r="520" spans="1:5" ht="12.75">
      <c r="A520" s="35" t="s">
        <v>57</v>
      </c>
      <c r="E520" s="40" t="s">
        <v>7074</v>
      </c>
    </row>
    <row r="521" spans="1:5" ht="89.25">
      <c r="A521" t="s">
        <v>58</v>
      </c>
      <c r="E521" s="39" t="s">
        <v>7112</v>
      </c>
    </row>
    <row r="522" spans="1:16" ht="12.75">
      <c r="A522" t="s">
        <v>50</v>
      </c>
      <c s="34" t="s">
        <v>517</v>
      </c>
      <c s="34" t="s">
        <v>7113</v>
      </c>
      <c s="35" t="s">
        <v>5</v>
      </c>
      <c s="6" t="s">
        <v>7114</v>
      </c>
      <c s="36" t="s">
        <v>54</v>
      </c>
      <c s="37">
        <v>600</v>
      </c>
      <c s="36">
        <v>0</v>
      </c>
      <c s="36">
        <f>ROUND(G522*H522,6)</f>
      </c>
      <c r="L522" s="38">
        <v>0</v>
      </c>
      <c s="32">
        <f>ROUND(ROUND(L522,2)*ROUND(G522,3),2)</f>
      </c>
      <c s="36" t="s">
        <v>55</v>
      </c>
      <c>
        <f>(M522*21)/100</f>
      </c>
      <c t="s">
        <v>28</v>
      </c>
    </row>
    <row r="523" spans="1:5" ht="12.75">
      <c r="A523" s="35" t="s">
        <v>56</v>
      </c>
      <c r="E523" s="39" t="s">
        <v>5</v>
      </c>
    </row>
    <row r="524" spans="1:5" ht="12.75">
      <c r="A524" s="35" t="s">
        <v>57</v>
      </c>
      <c r="E524" s="40" t="s">
        <v>7074</v>
      </c>
    </row>
    <row r="525" spans="1:5" ht="89.25">
      <c r="A525" t="s">
        <v>58</v>
      </c>
      <c r="E525" s="39" t="s">
        <v>7115</v>
      </c>
    </row>
    <row r="526" spans="1:13" ht="12.75">
      <c r="A526" t="s">
        <v>47</v>
      </c>
      <c r="C526" s="31" t="s">
        <v>7116</v>
      </c>
      <c r="E526" s="33" t="s">
        <v>7117</v>
      </c>
      <c r="J526" s="32">
        <f>0</f>
      </c>
      <c s="32">
        <f>0</f>
      </c>
      <c s="32">
        <f>0+L527+L531+L535+L539+L543+L547+L551+L555+L559+L563+L567+L571+L575+L579+L583+L587+L591+L595+L599+L603+L607+L611+L615+L619+L623+L627</f>
      </c>
      <c s="32">
        <f>0+M527+M531+M535+M539+M543+M547+M551+M555+M559+M563+M567+M571+M575+M579+M583+M587+M591+M595+M599+M603+M607+M611+M615+M619+M623+M627</f>
      </c>
    </row>
    <row r="527" spans="1:16" ht="12.75">
      <c r="A527" t="s">
        <v>50</v>
      </c>
      <c s="34" t="s">
        <v>521</v>
      </c>
      <c s="34" t="s">
        <v>7118</v>
      </c>
      <c s="35" t="s">
        <v>5</v>
      </c>
      <c s="6" t="s">
        <v>7119</v>
      </c>
      <c s="36" t="s">
        <v>54</v>
      </c>
      <c s="37">
        <v>790</v>
      </c>
      <c s="36">
        <v>0</v>
      </c>
      <c s="36">
        <f>ROUND(G527*H527,6)</f>
      </c>
      <c r="L527" s="38">
        <v>0</v>
      </c>
      <c s="32">
        <f>ROUND(ROUND(L527,2)*ROUND(G527,3),2)</f>
      </c>
      <c s="36" t="s">
        <v>55</v>
      </c>
      <c>
        <f>(M527*21)/100</f>
      </c>
      <c t="s">
        <v>28</v>
      </c>
    </row>
    <row r="528" spans="1:5" ht="12.75">
      <c r="A528" s="35" t="s">
        <v>56</v>
      </c>
      <c r="E528" s="39" t="s">
        <v>5</v>
      </c>
    </row>
    <row r="529" spans="1:5" ht="12.75">
      <c r="A529" s="35" t="s">
        <v>57</v>
      </c>
      <c r="E529" s="40" t="s">
        <v>6912</v>
      </c>
    </row>
    <row r="530" spans="1:5" ht="89.25">
      <c r="A530" t="s">
        <v>58</v>
      </c>
      <c r="E530" s="39" t="s">
        <v>7120</v>
      </c>
    </row>
    <row r="531" spans="1:16" ht="12.75">
      <c r="A531" t="s">
        <v>50</v>
      </c>
      <c s="34" t="s">
        <v>525</v>
      </c>
      <c s="34" t="s">
        <v>7121</v>
      </c>
      <c s="35" t="s">
        <v>5</v>
      </c>
      <c s="6" t="s">
        <v>7122</v>
      </c>
      <c s="36" t="s">
        <v>63</v>
      </c>
      <c s="37">
        <v>350</v>
      </c>
      <c s="36">
        <v>0</v>
      </c>
      <c s="36">
        <f>ROUND(G531*H531,6)</f>
      </c>
      <c r="L531" s="38">
        <v>0</v>
      </c>
      <c s="32">
        <f>ROUND(ROUND(L531,2)*ROUND(G531,3),2)</f>
      </c>
      <c s="36" t="s">
        <v>55</v>
      </c>
      <c>
        <f>(M531*21)/100</f>
      </c>
      <c t="s">
        <v>28</v>
      </c>
    </row>
    <row r="532" spans="1:5" ht="12.75">
      <c r="A532" s="35" t="s">
        <v>56</v>
      </c>
      <c r="E532" s="39" t="s">
        <v>5</v>
      </c>
    </row>
    <row r="533" spans="1:5" ht="12.75">
      <c r="A533" s="35" t="s">
        <v>57</v>
      </c>
      <c r="E533" s="40" t="s">
        <v>6912</v>
      </c>
    </row>
    <row r="534" spans="1:5" ht="127.5">
      <c r="A534" t="s">
        <v>58</v>
      </c>
      <c r="E534" s="39" t="s">
        <v>7123</v>
      </c>
    </row>
    <row r="535" spans="1:16" ht="12.75">
      <c r="A535" t="s">
        <v>50</v>
      </c>
      <c s="34" t="s">
        <v>530</v>
      </c>
      <c s="34" t="s">
        <v>7124</v>
      </c>
      <c s="35" t="s">
        <v>5</v>
      </c>
      <c s="6" t="s">
        <v>7125</v>
      </c>
      <c s="36" t="s">
        <v>75</v>
      </c>
      <c s="37">
        <v>10</v>
      </c>
      <c s="36">
        <v>0</v>
      </c>
      <c s="36">
        <f>ROUND(G535*H535,6)</f>
      </c>
      <c r="L535" s="38">
        <v>0</v>
      </c>
      <c s="32">
        <f>ROUND(ROUND(L535,2)*ROUND(G535,3),2)</f>
      </c>
      <c s="36" t="s">
        <v>55</v>
      </c>
      <c>
        <f>(M535*21)/100</f>
      </c>
      <c t="s">
        <v>28</v>
      </c>
    </row>
    <row r="536" spans="1:5" ht="12.75">
      <c r="A536" s="35" t="s">
        <v>56</v>
      </c>
      <c r="E536" s="39" t="s">
        <v>5</v>
      </c>
    </row>
    <row r="537" spans="1:5" ht="12.75">
      <c r="A537" s="35" t="s">
        <v>57</v>
      </c>
      <c r="E537" s="40" t="s">
        <v>6912</v>
      </c>
    </row>
    <row r="538" spans="1:5" ht="114.75">
      <c r="A538" t="s">
        <v>58</v>
      </c>
      <c r="E538" s="39" t="s">
        <v>7126</v>
      </c>
    </row>
    <row r="539" spans="1:16" ht="12.75">
      <c r="A539" t="s">
        <v>50</v>
      </c>
      <c s="34" t="s">
        <v>534</v>
      </c>
      <c s="34" t="s">
        <v>7127</v>
      </c>
      <c s="35" t="s">
        <v>5</v>
      </c>
      <c s="6" t="s">
        <v>7128</v>
      </c>
      <c s="36" t="s">
        <v>75</v>
      </c>
      <c s="37">
        <v>50</v>
      </c>
      <c s="36">
        <v>0</v>
      </c>
      <c s="36">
        <f>ROUND(G539*H539,6)</f>
      </c>
      <c r="L539" s="38">
        <v>0</v>
      </c>
      <c s="32">
        <f>ROUND(ROUND(L539,2)*ROUND(G539,3),2)</f>
      </c>
      <c s="36" t="s">
        <v>55</v>
      </c>
      <c>
        <f>(M539*21)/100</f>
      </c>
      <c t="s">
        <v>28</v>
      </c>
    </row>
    <row r="540" spans="1:5" ht="12.75">
      <c r="A540" s="35" t="s">
        <v>56</v>
      </c>
      <c r="E540" s="39" t="s">
        <v>5</v>
      </c>
    </row>
    <row r="541" spans="1:5" ht="12.75">
      <c r="A541" s="35" t="s">
        <v>57</v>
      </c>
      <c r="E541" s="40" t="s">
        <v>6912</v>
      </c>
    </row>
    <row r="542" spans="1:5" ht="102">
      <c r="A542" t="s">
        <v>58</v>
      </c>
      <c r="E542" s="39" t="s">
        <v>7129</v>
      </c>
    </row>
    <row r="543" spans="1:16" ht="12.75">
      <c r="A543" t="s">
        <v>50</v>
      </c>
      <c s="34" t="s">
        <v>539</v>
      </c>
      <c s="34" t="s">
        <v>7130</v>
      </c>
      <c s="35" t="s">
        <v>5</v>
      </c>
      <c s="6" t="s">
        <v>7131</v>
      </c>
      <c s="36" t="s">
        <v>75</v>
      </c>
      <c s="37">
        <v>60</v>
      </c>
      <c s="36">
        <v>0</v>
      </c>
      <c s="36">
        <f>ROUND(G543*H543,6)</f>
      </c>
      <c r="L543" s="38">
        <v>0</v>
      </c>
      <c s="32">
        <f>ROUND(ROUND(L543,2)*ROUND(G543,3),2)</f>
      </c>
      <c s="36" t="s">
        <v>55</v>
      </c>
      <c>
        <f>(M543*21)/100</f>
      </c>
      <c t="s">
        <v>28</v>
      </c>
    </row>
    <row r="544" spans="1:5" ht="12.75">
      <c r="A544" s="35" t="s">
        <v>56</v>
      </c>
      <c r="E544" s="39" t="s">
        <v>5</v>
      </c>
    </row>
    <row r="545" spans="1:5" ht="12.75">
      <c r="A545" s="35" t="s">
        <v>57</v>
      </c>
      <c r="E545" s="40" t="s">
        <v>6912</v>
      </c>
    </row>
    <row r="546" spans="1:5" ht="102">
      <c r="A546" t="s">
        <v>58</v>
      </c>
      <c r="E546" s="39" t="s">
        <v>7129</v>
      </c>
    </row>
    <row r="547" spans="1:16" ht="12.75">
      <c r="A547" t="s">
        <v>50</v>
      </c>
      <c s="34" t="s">
        <v>543</v>
      </c>
      <c s="34" t="s">
        <v>7132</v>
      </c>
      <c s="35" t="s">
        <v>5</v>
      </c>
      <c s="6" t="s">
        <v>7133</v>
      </c>
      <c s="36" t="s">
        <v>75</v>
      </c>
      <c s="37">
        <v>7</v>
      </c>
      <c s="36">
        <v>0</v>
      </c>
      <c s="36">
        <f>ROUND(G547*H547,6)</f>
      </c>
      <c r="L547" s="38">
        <v>0</v>
      </c>
      <c s="32">
        <f>ROUND(ROUND(L547,2)*ROUND(G547,3),2)</f>
      </c>
      <c s="36" t="s">
        <v>55</v>
      </c>
      <c>
        <f>(M547*21)/100</f>
      </c>
      <c t="s">
        <v>28</v>
      </c>
    </row>
    <row r="548" spans="1:5" ht="12.75">
      <c r="A548" s="35" t="s">
        <v>56</v>
      </c>
      <c r="E548" s="39" t="s">
        <v>5</v>
      </c>
    </row>
    <row r="549" spans="1:5" ht="12.75">
      <c r="A549" s="35" t="s">
        <v>57</v>
      </c>
      <c r="E549" s="40" t="s">
        <v>6912</v>
      </c>
    </row>
    <row r="550" spans="1:5" ht="102">
      <c r="A550" t="s">
        <v>58</v>
      </c>
      <c r="E550" s="39" t="s">
        <v>7129</v>
      </c>
    </row>
    <row r="551" spans="1:16" ht="12.75">
      <c r="A551" t="s">
        <v>50</v>
      </c>
      <c s="34" t="s">
        <v>547</v>
      </c>
      <c s="34" t="s">
        <v>7134</v>
      </c>
      <c s="35" t="s">
        <v>5</v>
      </c>
      <c s="6" t="s">
        <v>7135</v>
      </c>
      <c s="36" t="s">
        <v>75</v>
      </c>
      <c s="37">
        <v>15</v>
      </c>
      <c s="36">
        <v>0</v>
      </c>
      <c s="36">
        <f>ROUND(G551*H551,6)</f>
      </c>
      <c r="L551" s="38">
        <v>0</v>
      </c>
      <c s="32">
        <f>ROUND(ROUND(L551,2)*ROUND(G551,3),2)</f>
      </c>
      <c s="36" t="s">
        <v>55</v>
      </c>
      <c>
        <f>(M551*21)/100</f>
      </c>
      <c t="s">
        <v>28</v>
      </c>
    </row>
    <row r="552" spans="1:5" ht="12.75">
      <c r="A552" s="35" t="s">
        <v>56</v>
      </c>
      <c r="E552" s="39" t="s">
        <v>5</v>
      </c>
    </row>
    <row r="553" spans="1:5" ht="12.75">
      <c r="A553" s="35" t="s">
        <v>57</v>
      </c>
      <c r="E553" s="40" t="s">
        <v>6912</v>
      </c>
    </row>
    <row r="554" spans="1:5" ht="102">
      <c r="A554" t="s">
        <v>58</v>
      </c>
      <c r="E554" s="39" t="s">
        <v>7129</v>
      </c>
    </row>
    <row r="555" spans="1:16" ht="12.75">
      <c r="A555" t="s">
        <v>50</v>
      </c>
      <c s="34" t="s">
        <v>553</v>
      </c>
      <c s="34" t="s">
        <v>7136</v>
      </c>
      <c s="35" t="s">
        <v>5</v>
      </c>
      <c s="6" t="s">
        <v>7137</v>
      </c>
      <c s="36" t="s">
        <v>75</v>
      </c>
      <c s="37">
        <v>15</v>
      </c>
      <c s="36">
        <v>0</v>
      </c>
      <c s="36">
        <f>ROUND(G555*H555,6)</f>
      </c>
      <c r="L555" s="38">
        <v>0</v>
      </c>
      <c s="32">
        <f>ROUND(ROUND(L555,2)*ROUND(G555,3),2)</f>
      </c>
      <c s="36" t="s">
        <v>55</v>
      </c>
      <c>
        <f>(M555*21)/100</f>
      </c>
      <c t="s">
        <v>28</v>
      </c>
    </row>
    <row r="556" spans="1:5" ht="12.75">
      <c r="A556" s="35" t="s">
        <v>56</v>
      </c>
      <c r="E556" s="39" t="s">
        <v>5</v>
      </c>
    </row>
    <row r="557" spans="1:5" ht="12.75">
      <c r="A557" s="35" t="s">
        <v>57</v>
      </c>
      <c r="E557" s="40" t="s">
        <v>6912</v>
      </c>
    </row>
    <row r="558" spans="1:5" ht="102">
      <c r="A558" t="s">
        <v>58</v>
      </c>
      <c r="E558" s="39" t="s">
        <v>7129</v>
      </c>
    </row>
    <row r="559" spans="1:16" ht="12.75">
      <c r="A559" t="s">
        <v>50</v>
      </c>
      <c s="34" t="s">
        <v>560</v>
      </c>
      <c s="34" t="s">
        <v>7138</v>
      </c>
      <c s="35" t="s">
        <v>5</v>
      </c>
      <c s="6" t="s">
        <v>7139</v>
      </c>
      <c s="36" t="s">
        <v>75</v>
      </c>
      <c s="37">
        <v>15</v>
      </c>
      <c s="36">
        <v>0</v>
      </c>
      <c s="36">
        <f>ROUND(G559*H559,6)</f>
      </c>
      <c r="L559" s="38">
        <v>0</v>
      </c>
      <c s="32">
        <f>ROUND(ROUND(L559,2)*ROUND(G559,3),2)</f>
      </c>
      <c s="36" t="s">
        <v>55</v>
      </c>
      <c>
        <f>(M559*21)/100</f>
      </c>
      <c t="s">
        <v>28</v>
      </c>
    </row>
    <row r="560" spans="1:5" ht="12.75">
      <c r="A560" s="35" t="s">
        <v>56</v>
      </c>
      <c r="E560" s="39" t="s">
        <v>5</v>
      </c>
    </row>
    <row r="561" spans="1:5" ht="12.75">
      <c r="A561" s="35" t="s">
        <v>57</v>
      </c>
      <c r="E561" s="40" t="s">
        <v>6912</v>
      </c>
    </row>
    <row r="562" spans="1:5" ht="102">
      <c r="A562" t="s">
        <v>58</v>
      </c>
      <c r="E562" s="39" t="s">
        <v>7140</v>
      </c>
    </row>
    <row r="563" spans="1:16" ht="12.75">
      <c r="A563" t="s">
        <v>50</v>
      </c>
      <c s="34" t="s">
        <v>563</v>
      </c>
      <c s="34" t="s">
        <v>7141</v>
      </c>
      <c s="35" t="s">
        <v>5</v>
      </c>
      <c s="6" t="s">
        <v>7142</v>
      </c>
      <c s="36" t="s">
        <v>75</v>
      </c>
      <c s="37">
        <v>142</v>
      </c>
      <c s="36">
        <v>0</v>
      </c>
      <c s="36">
        <f>ROUND(G563*H563,6)</f>
      </c>
      <c r="L563" s="38">
        <v>0</v>
      </c>
      <c s="32">
        <f>ROUND(ROUND(L563,2)*ROUND(G563,3),2)</f>
      </c>
      <c s="36" t="s">
        <v>55</v>
      </c>
      <c>
        <f>(M563*21)/100</f>
      </c>
      <c t="s">
        <v>28</v>
      </c>
    </row>
    <row r="564" spans="1:5" ht="12.75">
      <c r="A564" s="35" t="s">
        <v>56</v>
      </c>
      <c r="E564" s="39" t="s">
        <v>5</v>
      </c>
    </row>
    <row r="565" spans="1:5" ht="12.75">
      <c r="A565" s="35" t="s">
        <v>57</v>
      </c>
      <c r="E565" s="40" t="s">
        <v>6912</v>
      </c>
    </row>
    <row r="566" spans="1:5" ht="102">
      <c r="A566" t="s">
        <v>58</v>
      </c>
      <c r="E566" s="39" t="s">
        <v>7140</v>
      </c>
    </row>
    <row r="567" spans="1:16" ht="12.75">
      <c r="A567" t="s">
        <v>50</v>
      </c>
      <c s="34" t="s">
        <v>567</v>
      </c>
      <c s="34" t="s">
        <v>7143</v>
      </c>
      <c s="35" t="s">
        <v>5</v>
      </c>
      <c s="6" t="s">
        <v>7144</v>
      </c>
      <c s="36" t="s">
        <v>75</v>
      </c>
      <c s="37">
        <v>28</v>
      </c>
      <c s="36">
        <v>0</v>
      </c>
      <c s="36">
        <f>ROUND(G567*H567,6)</f>
      </c>
      <c r="L567" s="38">
        <v>0</v>
      </c>
      <c s="32">
        <f>ROUND(ROUND(L567,2)*ROUND(G567,3),2)</f>
      </c>
      <c s="36" t="s">
        <v>55</v>
      </c>
      <c>
        <f>(M567*21)/100</f>
      </c>
      <c t="s">
        <v>28</v>
      </c>
    </row>
    <row r="568" spans="1:5" ht="12.75">
      <c r="A568" s="35" t="s">
        <v>56</v>
      </c>
      <c r="E568" s="39" t="s">
        <v>5</v>
      </c>
    </row>
    <row r="569" spans="1:5" ht="12.75">
      <c r="A569" s="35" t="s">
        <v>57</v>
      </c>
      <c r="E569" s="40" t="s">
        <v>6912</v>
      </c>
    </row>
    <row r="570" spans="1:5" ht="102">
      <c r="A570" t="s">
        <v>58</v>
      </c>
      <c r="E570" s="39" t="s">
        <v>7140</v>
      </c>
    </row>
    <row r="571" spans="1:16" ht="12.75">
      <c r="A571" t="s">
        <v>50</v>
      </c>
      <c s="34" t="s">
        <v>573</v>
      </c>
      <c s="34" t="s">
        <v>7145</v>
      </c>
      <c s="35" t="s">
        <v>5</v>
      </c>
      <c s="6" t="s">
        <v>7146</v>
      </c>
      <c s="36" t="s">
        <v>75</v>
      </c>
      <c s="37">
        <v>8</v>
      </c>
      <c s="36">
        <v>0</v>
      </c>
      <c s="36">
        <f>ROUND(G571*H571,6)</f>
      </c>
      <c r="L571" s="38">
        <v>0</v>
      </c>
      <c s="32">
        <f>ROUND(ROUND(L571,2)*ROUND(G571,3),2)</f>
      </c>
      <c s="36" t="s">
        <v>55</v>
      </c>
      <c>
        <f>(M571*21)/100</f>
      </c>
      <c t="s">
        <v>28</v>
      </c>
    </row>
    <row r="572" spans="1:5" ht="12.75">
      <c r="A572" s="35" t="s">
        <v>56</v>
      </c>
      <c r="E572" s="39" t="s">
        <v>5</v>
      </c>
    </row>
    <row r="573" spans="1:5" ht="12.75">
      <c r="A573" s="35" t="s">
        <v>57</v>
      </c>
      <c r="E573" s="40" t="s">
        <v>6912</v>
      </c>
    </row>
    <row r="574" spans="1:5" ht="102">
      <c r="A574" t="s">
        <v>58</v>
      </c>
      <c r="E574" s="39" t="s">
        <v>7140</v>
      </c>
    </row>
    <row r="575" spans="1:16" ht="12.75">
      <c r="A575" t="s">
        <v>50</v>
      </c>
      <c s="34" t="s">
        <v>577</v>
      </c>
      <c s="34" t="s">
        <v>7147</v>
      </c>
      <c s="35" t="s">
        <v>5</v>
      </c>
      <c s="6" t="s">
        <v>7148</v>
      </c>
      <c s="36" t="s">
        <v>75</v>
      </c>
      <c s="37">
        <v>22</v>
      </c>
      <c s="36">
        <v>0</v>
      </c>
      <c s="36">
        <f>ROUND(G575*H575,6)</f>
      </c>
      <c r="L575" s="38">
        <v>0</v>
      </c>
      <c s="32">
        <f>ROUND(ROUND(L575,2)*ROUND(G575,3),2)</f>
      </c>
      <c s="36" t="s">
        <v>55</v>
      </c>
      <c>
        <f>(M575*21)/100</f>
      </c>
      <c t="s">
        <v>28</v>
      </c>
    </row>
    <row r="576" spans="1:5" ht="12.75">
      <c r="A576" s="35" t="s">
        <v>56</v>
      </c>
      <c r="E576" s="39" t="s">
        <v>5</v>
      </c>
    </row>
    <row r="577" spans="1:5" ht="12.75">
      <c r="A577" s="35" t="s">
        <v>57</v>
      </c>
      <c r="E577" s="40" t="s">
        <v>6912</v>
      </c>
    </row>
    <row r="578" spans="1:5" ht="102">
      <c r="A578" t="s">
        <v>58</v>
      </c>
      <c r="E578" s="39" t="s">
        <v>7140</v>
      </c>
    </row>
    <row r="579" spans="1:16" ht="12.75">
      <c r="A579" t="s">
        <v>50</v>
      </c>
      <c s="34" t="s">
        <v>582</v>
      </c>
      <c s="34" t="s">
        <v>7149</v>
      </c>
      <c s="35" t="s">
        <v>5</v>
      </c>
      <c s="6" t="s">
        <v>7150</v>
      </c>
      <c s="36" t="s">
        <v>75</v>
      </c>
      <c s="37">
        <v>5</v>
      </c>
      <c s="36">
        <v>0</v>
      </c>
      <c s="36">
        <f>ROUND(G579*H579,6)</f>
      </c>
      <c r="L579" s="38">
        <v>0</v>
      </c>
      <c s="32">
        <f>ROUND(ROUND(L579,2)*ROUND(G579,3),2)</f>
      </c>
      <c s="36" t="s">
        <v>55</v>
      </c>
      <c>
        <f>(M579*21)/100</f>
      </c>
      <c t="s">
        <v>28</v>
      </c>
    </row>
    <row r="580" spans="1:5" ht="12.75">
      <c r="A580" s="35" t="s">
        <v>56</v>
      </c>
      <c r="E580" s="39" t="s">
        <v>5</v>
      </c>
    </row>
    <row r="581" spans="1:5" ht="12.75">
      <c r="A581" s="35" t="s">
        <v>57</v>
      </c>
      <c r="E581" s="40" t="s">
        <v>6912</v>
      </c>
    </row>
    <row r="582" spans="1:5" ht="102">
      <c r="A582" t="s">
        <v>58</v>
      </c>
      <c r="E582" s="39" t="s">
        <v>7140</v>
      </c>
    </row>
    <row r="583" spans="1:16" ht="12.75">
      <c r="A583" t="s">
        <v>50</v>
      </c>
      <c s="34" t="s">
        <v>585</v>
      </c>
      <c s="34" t="s">
        <v>7151</v>
      </c>
      <c s="35" t="s">
        <v>5</v>
      </c>
      <c s="6" t="s">
        <v>7152</v>
      </c>
      <c s="36" t="s">
        <v>75</v>
      </c>
      <c s="37">
        <v>11</v>
      </c>
      <c s="36">
        <v>0</v>
      </c>
      <c s="36">
        <f>ROUND(G583*H583,6)</f>
      </c>
      <c r="L583" s="38">
        <v>0</v>
      </c>
      <c s="32">
        <f>ROUND(ROUND(L583,2)*ROUND(G583,3),2)</f>
      </c>
      <c s="36" t="s">
        <v>55</v>
      </c>
      <c>
        <f>(M583*21)/100</f>
      </c>
      <c t="s">
        <v>28</v>
      </c>
    </row>
    <row r="584" spans="1:5" ht="12.75">
      <c r="A584" s="35" t="s">
        <v>56</v>
      </c>
      <c r="E584" s="39" t="s">
        <v>5</v>
      </c>
    </row>
    <row r="585" spans="1:5" ht="12.75">
      <c r="A585" s="35" t="s">
        <v>57</v>
      </c>
      <c r="E585" s="40" t="s">
        <v>6912</v>
      </c>
    </row>
    <row r="586" spans="1:5" ht="102">
      <c r="A586" t="s">
        <v>58</v>
      </c>
      <c r="E586" s="39" t="s">
        <v>7140</v>
      </c>
    </row>
    <row r="587" spans="1:16" ht="12.75">
      <c r="A587" t="s">
        <v>50</v>
      </c>
      <c s="34" t="s">
        <v>589</v>
      </c>
      <c s="34" t="s">
        <v>7153</v>
      </c>
      <c s="35" t="s">
        <v>5</v>
      </c>
      <c s="6" t="s">
        <v>7154</v>
      </c>
      <c s="36" t="s">
        <v>75</v>
      </c>
      <c s="37">
        <v>35</v>
      </c>
      <c s="36">
        <v>0</v>
      </c>
      <c s="36">
        <f>ROUND(G587*H587,6)</f>
      </c>
      <c r="L587" s="38">
        <v>0</v>
      </c>
      <c s="32">
        <f>ROUND(ROUND(L587,2)*ROUND(G587,3),2)</f>
      </c>
      <c s="36" t="s">
        <v>55</v>
      </c>
      <c>
        <f>(M587*21)/100</f>
      </c>
      <c t="s">
        <v>28</v>
      </c>
    </row>
    <row r="588" spans="1:5" ht="12.75">
      <c r="A588" s="35" t="s">
        <v>56</v>
      </c>
      <c r="E588" s="39" t="s">
        <v>5</v>
      </c>
    </row>
    <row r="589" spans="1:5" ht="12.75">
      <c r="A589" s="35" t="s">
        <v>57</v>
      </c>
      <c r="E589" s="40" t="s">
        <v>6912</v>
      </c>
    </row>
    <row r="590" spans="1:5" ht="102">
      <c r="A590" t="s">
        <v>58</v>
      </c>
      <c r="E590" s="39" t="s">
        <v>7140</v>
      </c>
    </row>
    <row r="591" spans="1:16" ht="25.5">
      <c r="A591" t="s">
        <v>50</v>
      </c>
      <c s="34" t="s">
        <v>592</v>
      </c>
      <c s="34" t="s">
        <v>7155</v>
      </c>
      <c s="35" t="s">
        <v>5</v>
      </c>
      <c s="6" t="s">
        <v>7156</v>
      </c>
      <c s="36" t="s">
        <v>75</v>
      </c>
      <c s="37">
        <v>22</v>
      </c>
      <c s="36">
        <v>0</v>
      </c>
      <c s="36">
        <f>ROUND(G591*H591,6)</f>
      </c>
      <c r="L591" s="38">
        <v>0</v>
      </c>
      <c s="32">
        <f>ROUND(ROUND(L591,2)*ROUND(G591,3),2)</f>
      </c>
      <c s="36" t="s">
        <v>55</v>
      </c>
      <c>
        <f>(M591*21)/100</f>
      </c>
      <c t="s">
        <v>28</v>
      </c>
    </row>
    <row r="592" spans="1:5" ht="12.75">
      <c r="A592" s="35" t="s">
        <v>56</v>
      </c>
      <c r="E592" s="39" t="s">
        <v>5</v>
      </c>
    </row>
    <row r="593" spans="1:5" ht="12.75">
      <c r="A593" s="35" t="s">
        <v>57</v>
      </c>
      <c r="E593" s="40" t="s">
        <v>6912</v>
      </c>
    </row>
    <row r="594" spans="1:5" ht="102">
      <c r="A594" t="s">
        <v>58</v>
      </c>
      <c r="E594" s="39" t="s">
        <v>7140</v>
      </c>
    </row>
    <row r="595" spans="1:16" ht="12.75">
      <c r="A595" t="s">
        <v>50</v>
      </c>
      <c s="34" t="s">
        <v>597</v>
      </c>
      <c s="34" t="s">
        <v>7157</v>
      </c>
      <c s="35" t="s">
        <v>5</v>
      </c>
      <c s="6" t="s">
        <v>7158</v>
      </c>
      <c s="36" t="s">
        <v>75</v>
      </c>
      <c s="37">
        <v>12</v>
      </c>
      <c s="36">
        <v>0</v>
      </c>
      <c s="36">
        <f>ROUND(G595*H595,6)</f>
      </c>
      <c r="L595" s="38">
        <v>0</v>
      </c>
      <c s="32">
        <f>ROUND(ROUND(L595,2)*ROUND(G595,3),2)</f>
      </c>
      <c s="36" t="s">
        <v>55</v>
      </c>
      <c>
        <f>(M595*21)/100</f>
      </c>
      <c t="s">
        <v>28</v>
      </c>
    </row>
    <row r="596" spans="1:5" ht="12.75">
      <c r="A596" s="35" t="s">
        <v>56</v>
      </c>
      <c r="E596" s="39" t="s">
        <v>5</v>
      </c>
    </row>
    <row r="597" spans="1:5" ht="12.75">
      <c r="A597" s="35" t="s">
        <v>57</v>
      </c>
      <c r="E597" s="40" t="s">
        <v>6912</v>
      </c>
    </row>
    <row r="598" spans="1:5" ht="102">
      <c r="A598" t="s">
        <v>58</v>
      </c>
      <c r="E598" s="39" t="s">
        <v>7140</v>
      </c>
    </row>
    <row r="599" spans="1:16" ht="12.75">
      <c r="A599" t="s">
        <v>50</v>
      </c>
      <c s="34" t="s">
        <v>601</v>
      </c>
      <c s="34" t="s">
        <v>7159</v>
      </c>
      <c s="35" t="s">
        <v>5</v>
      </c>
      <c s="6" t="s">
        <v>7160</v>
      </c>
      <c s="36" t="s">
        <v>75</v>
      </c>
      <c s="37">
        <v>20</v>
      </c>
      <c s="36">
        <v>0</v>
      </c>
      <c s="36">
        <f>ROUND(G599*H599,6)</f>
      </c>
      <c r="L599" s="38">
        <v>0</v>
      </c>
      <c s="32">
        <f>ROUND(ROUND(L599,2)*ROUND(G599,3),2)</f>
      </c>
      <c s="36" t="s">
        <v>55</v>
      </c>
      <c>
        <f>(M599*21)/100</f>
      </c>
      <c t="s">
        <v>28</v>
      </c>
    </row>
    <row r="600" spans="1:5" ht="12.75">
      <c r="A600" s="35" t="s">
        <v>56</v>
      </c>
      <c r="E600" s="39" t="s">
        <v>5</v>
      </c>
    </row>
    <row r="601" spans="1:5" ht="12.75">
      <c r="A601" s="35" t="s">
        <v>57</v>
      </c>
      <c r="E601" s="40" t="s">
        <v>6912</v>
      </c>
    </row>
    <row r="602" spans="1:5" ht="102">
      <c r="A602" t="s">
        <v>58</v>
      </c>
      <c r="E602" s="39" t="s">
        <v>7140</v>
      </c>
    </row>
    <row r="603" spans="1:16" ht="25.5">
      <c r="A603" t="s">
        <v>50</v>
      </c>
      <c s="34" t="s">
        <v>605</v>
      </c>
      <c s="34" t="s">
        <v>7161</v>
      </c>
      <c s="35" t="s">
        <v>5</v>
      </c>
      <c s="6" t="s">
        <v>7162</v>
      </c>
      <c s="36" t="s">
        <v>75</v>
      </c>
      <c s="37">
        <v>10</v>
      </c>
      <c s="36">
        <v>0</v>
      </c>
      <c s="36">
        <f>ROUND(G603*H603,6)</f>
      </c>
      <c r="L603" s="38">
        <v>0</v>
      </c>
      <c s="32">
        <f>ROUND(ROUND(L603,2)*ROUND(G603,3),2)</f>
      </c>
      <c s="36" t="s">
        <v>55</v>
      </c>
      <c>
        <f>(M603*21)/100</f>
      </c>
      <c t="s">
        <v>28</v>
      </c>
    </row>
    <row r="604" spans="1:5" ht="12.75">
      <c r="A604" s="35" t="s">
        <v>56</v>
      </c>
      <c r="E604" s="39" t="s">
        <v>5</v>
      </c>
    </row>
    <row r="605" spans="1:5" ht="12.75">
      <c r="A605" s="35" t="s">
        <v>57</v>
      </c>
      <c r="E605" s="40" t="s">
        <v>6912</v>
      </c>
    </row>
    <row r="606" spans="1:5" ht="102">
      <c r="A606" t="s">
        <v>58</v>
      </c>
      <c r="E606" s="39" t="s">
        <v>7140</v>
      </c>
    </row>
    <row r="607" spans="1:16" ht="12.75">
      <c r="A607" t="s">
        <v>50</v>
      </c>
      <c s="34" t="s">
        <v>609</v>
      </c>
      <c s="34" t="s">
        <v>7163</v>
      </c>
      <c s="35" t="s">
        <v>5</v>
      </c>
      <c s="6" t="s">
        <v>7164</v>
      </c>
      <c s="36" t="s">
        <v>75</v>
      </c>
      <c s="37">
        <v>1643</v>
      </c>
      <c s="36">
        <v>0</v>
      </c>
      <c s="36">
        <f>ROUND(G607*H607,6)</f>
      </c>
      <c r="L607" s="38">
        <v>0</v>
      </c>
      <c s="32">
        <f>ROUND(ROUND(L607,2)*ROUND(G607,3),2)</f>
      </c>
      <c s="36" t="s">
        <v>55</v>
      </c>
      <c>
        <f>(M607*21)/100</f>
      </c>
      <c t="s">
        <v>28</v>
      </c>
    </row>
    <row r="608" spans="1:5" ht="12.75">
      <c r="A608" s="35" t="s">
        <v>56</v>
      </c>
      <c r="E608" s="39" t="s">
        <v>5</v>
      </c>
    </row>
    <row r="609" spans="1:5" ht="12.75">
      <c r="A609" s="35" t="s">
        <v>57</v>
      </c>
      <c r="E609" s="40" t="s">
        <v>6912</v>
      </c>
    </row>
    <row r="610" spans="1:5" ht="102">
      <c r="A610" t="s">
        <v>58</v>
      </c>
      <c r="E610" s="39" t="s">
        <v>7140</v>
      </c>
    </row>
    <row r="611" spans="1:16" ht="12.75">
      <c r="A611" t="s">
        <v>50</v>
      </c>
      <c s="34" t="s">
        <v>613</v>
      </c>
      <c s="34" t="s">
        <v>7165</v>
      </c>
      <c s="35" t="s">
        <v>5</v>
      </c>
      <c s="6" t="s">
        <v>7166</v>
      </c>
      <c s="36" t="s">
        <v>75</v>
      </c>
      <c s="37">
        <v>33</v>
      </c>
      <c s="36">
        <v>0</v>
      </c>
      <c s="36">
        <f>ROUND(G611*H611,6)</f>
      </c>
      <c r="L611" s="38">
        <v>0</v>
      </c>
      <c s="32">
        <f>ROUND(ROUND(L611,2)*ROUND(G611,3),2)</f>
      </c>
      <c s="36" t="s">
        <v>55</v>
      </c>
      <c>
        <f>(M611*21)/100</f>
      </c>
      <c t="s">
        <v>28</v>
      </c>
    </row>
    <row r="612" spans="1:5" ht="12.75">
      <c r="A612" s="35" t="s">
        <v>56</v>
      </c>
      <c r="E612" s="39" t="s">
        <v>5</v>
      </c>
    </row>
    <row r="613" spans="1:5" ht="12.75">
      <c r="A613" s="35" t="s">
        <v>57</v>
      </c>
      <c r="E613" s="40" t="s">
        <v>6912</v>
      </c>
    </row>
    <row r="614" spans="1:5" ht="102">
      <c r="A614" t="s">
        <v>58</v>
      </c>
      <c r="E614" s="39" t="s">
        <v>7140</v>
      </c>
    </row>
    <row r="615" spans="1:16" ht="12.75">
      <c r="A615" t="s">
        <v>50</v>
      </c>
      <c s="34" t="s">
        <v>617</v>
      </c>
      <c s="34" t="s">
        <v>7167</v>
      </c>
      <c s="35" t="s">
        <v>5</v>
      </c>
      <c s="6" t="s">
        <v>7168</v>
      </c>
      <c s="36" t="s">
        <v>75</v>
      </c>
      <c s="37">
        <v>160</v>
      </c>
      <c s="36">
        <v>0</v>
      </c>
      <c s="36">
        <f>ROUND(G615*H615,6)</f>
      </c>
      <c r="L615" s="38">
        <v>0</v>
      </c>
      <c s="32">
        <f>ROUND(ROUND(L615,2)*ROUND(G615,3),2)</f>
      </c>
      <c s="36" t="s">
        <v>55</v>
      </c>
      <c>
        <f>(M615*21)/100</f>
      </c>
      <c t="s">
        <v>28</v>
      </c>
    </row>
    <row r="616" spans="1:5" ht="12.75">
      <c r="A616" s="35" t="s">
        <v>56</v>
      </c>
      <c r="E616" s="39" t="s">
        <v>5</v>
      </c>
    </row>
    <row r="617" spans="1:5" ht="12.75">
      <c r="A617" s="35" t="s">
        <v>57</v>
      </c>
      <c r="E617" s="40" t="s">
        <v>6912</v>
      </c>
    </row>
    <row r="618" spans="1:5" ht="102">
      <c r="A618" t="s">
        <v>58</v>
      </c>
      <c r="E618" s="39" t="s">
        <v>7140</v>
      </c>
    </row>
    <row r="619" spans="1:16" ht="25.5">
      <c r="A619" t="s">
        <v>50</v>
      </c>
      <c s="34" t="s">
        <v>624</v>
      </c>
      <c s="34" t="s">
        <v>7169</v>
      </c>
      <c s="35" t="s">
        <v>5</v>
      </c>
      <c s="6" t="s">
        <v>7170</v>
      </c>
      <c s="36" t="s">
        <v>79</v>
      </c>
      <c s="37">
        <v>11500</v>
      </c>
      <c s="36">
        <v>0</v>
      </c>
      <c s="36">
        <f>ROUND(G619*H619,6)</f>
      </c>
      <c r="L619" s="38">
        <v>0</v>
      </c>
      <c s="32">
        <f>ROUND(ROUND(L619,2)*ROUND(G619,3),2)</f>
      </c>
      <c s="36" t="s">
        <v>55</v>
      </c>
      <c>
        <f>(M619*21)/100</f>
      </c>
      <c t="s">
        <v>28</v>
      </c>
    </row>
    <row r="620" spans="1:5" ht="12.75">
      <c r="A620" s="35" t="s">
        <v>56</v>
      </c>
      <c r="E620" s="39" t="s">
        <v>5</v>
      </c>
    </row>
    <row r="621" spans="1:5" ht="12.75">
      <c r="A621" s="35" t="s">
        <v>57</v>
      </c>
      <c r="E621" s="40" t="s">
        <v>6912</v>
      </c>
    </row>
    <row r="622" spans="1:5" ht="102">
      <c r="A622" t="s">
        <v>58</v>
      </c>
      <c r="E622" s="39" t="s">
        <v>7171</v>
      </c>
    </row>
    <row r="623" spans="1:16" ht="25.5">
      <c r="A623" t="s">
        <v>50</v>
      </c>
      <c s="34" t="s">
        <v>5817</v>
      </c>
      <c s="34" t="s">
        <v>7172</v>
      </c>
      <c s="35" t="s">
        <v>5</v>
      </c>
      <c s="6" t="s">
        <v>7173</v>
      </c>
      <c s="36" t="s">
        <v>79</v>
      </c>
      <c s="37">
        <v>11500</v>
      </c>
      <c s="36">
        <v>0</v>
      </c>
      <c s="36">
        <f>ROUND(G623*H623,6)</f>
      </c>
      <c r="L623" s="38">
        <v>0</v>
      </c>
      <c s="32">
        <f>ROUND(ROUND(L623,2)*ROUND(G623,3),2)</f>
      </c>
      <c s="36" t="s">
        <v>55</v>
      </c>
      <c>
        <f>(M623*21)/100</f>
      </c>
      <c t="s">
        <v>28</v>
      </c>
    </row>
    <row r="624" spans="1:5" ht="12.75">
      <c r="A624" s="35" t="s">
        <v>56</v>
      </c>
      <c r="E624" s="39" t="s">
        <v>5</v>
      </c>
    </row>
    <row r="625" spans="1:5" ht="12.75">
      <c r="A625" s="35" t="s">
        <v>57</v>
      </c>
      <c r="E625" s="40" t="s">
        <v>6912</v>
      </c>
    </row>
    <row r="626" spans="1:5" ht="102">
      <c r="A626" t="s">
        <v>58</v>
      </c>
      <c r="E626" s="39" t="s">
        <v>7171</v>
      </c>
    </row>
    <row r="627" spans="1:16" ht="25.5">
      <c r="A627" t="s">
        <v>50</v>
      </c>
      <c s="34" t="s">
        <v>5821</v>
      </c>
      <c s="34" t="s">
        <v>7174</v>
      </c>
      <c s="35" t="s">
        <v>5</v>
      </c>
      <c s="6" t="s">
        <v>7175</v>
      </c>
      <c s="36" t="s">
        <v>3142</v>
      </c>
      <c s="37">
        <v>21975</v>
      </c>
      <c s="36">
        <v>0</v>
      </c>
      <c s="36">
        <f>ROUND(G627*H627,6)</f>
      </c>
      <c r="L627" s="38">
        <v>0</v>
      </c>
      <c s="32">
        <f>ROUND(ROUND(L627,2)*ROUND(G627,3),2)</f>
      </c>
      <c s="36" t="s">
        <v>55</v>
      </c>
      <c>
        <f>(M627*21)/100</f>
      </c>
      <c t="s">
        <v>28</v>
      </c>
    </row>
    <row r="628" spans="1:5" ht="12.75">
      <c r="A628" s="35" t="s">
        <v>56</v>
      </c>
      <c r="E628" s="39" t="s">
        <v>5</v>
      </c>
    </row>
    <row r="629" spans="1:5" ht="12.75">
      <c r="A629" s="35" t="s">
        <v>57</v>
      </c>
      <c r="E629" s="40" t="s">
        <v>6912</v>
      </c>
    </row>
    <row r="630" spans="1:5" ht="127.5">
      <c r="A630" t="s">
        <v>58</v>
      </c>
      <c r="E630" s="39" t="s">
        <v>7176</v>
      </c>
    </row>
    <row r="631" spans="1:13" ht="12.75">
      <c r="A631" t="s">
        <v>47</v>
      </c>
      <c r="C631" s="31" t="s">
        <v>7177</v>
      </c>
      <c r="E631" s="33" t="s">
        <v>7178</v>
      </c>
      <c r="J631" s="32">
        <f>0</f>
      </c>
      <c s="32">
        <f>0</f>
      </c>
      <c s="32">
        <f>0+L632+L636+L640+L644</f>
      </c>
      <c s="32">
        <f>0+M632+M636+M640+M644</f>
      </c>
    </row>
    <row r="632" spans="1:16" ht="12.75">
      <c r="A632" t="s">
        <v>50</v>
      </c>
      <c s="34" t="s">
        <v>5825</v>
      </c>
      <c s="34" t="s">
        <v>7179</v>
      </c>
      <c s="35" t="s">
        <v>5</v>
      </c>
      <c s="6" t="s">
        <v>7180</v>
      </c>
      <c s="36" t="s">
        <v>75</v>
      </c>
      <c s="37">
        <v>115</v>
      </c>
      <c s="36">
        <v>0</v>
      </c>
      <c s="36">
        <f>ROUND(G632*H632,6)</f>
      </c>
      <c r="L632" s="38">
        <v>0</v>
      </c>
      <c s="32">
        <f>ROUND(ROUND(L632,2)*ROUND(G632,3),2)</f>
      </c>
      <c s="36" t="s">
        <v>55</v>
      </c>
      <c>
        <f>(M632*21)/100</f>
      </c>
      <c t="s">
        <v>28</v>
      </c>
    </row>
    <row r="633" spans="1:5" ht="12.75">
      <c r="A633" s="35" t="s">
        <v>56</v>
      </c>
      <c r="E633" s="39" t="s">
        <v>5</v>
      </c>
    </row>
    <row r="634" spans="1:5" ht="12.75">
      <c r="A634" s="35" t="s">
        <v>57</v>
      </c>
      <c r="E634" s="40" t="s">
        <v>7074</v>
      </c>
    </row>
    <row r="635" spans="1:5" ht="12.75">
      <c r="A635" t="s">
        <v>58</v>
      </c>
      <c r="E635" s="39" t="s">
        <v>5</v>
      </c>
    </row>
    <row r="636" spans="1:16" ht="12.75">
      <c r="A636" t="s">
        <v>50</v>
      </c>
      <c s="34" t="s">
        <v>5829</v>
      </c>
      <c s="34" t="s">
        <v>7181</v>
      </c>
      <c s="35" t="s">
        <v>5</v>
      </c>
      <c s="6" t="s">
        <v>7182</v>
      </c>
      <c s="36" t="s">
        <v>7100</v>
      </c>
      <c s="37">
        <v>115</v>
      </c>
      <c s="36">
        <v>0</v>
      </c>
      <c s="36">
        <f>ROUND(G636*H636,6)</f>
      </c>
      <c r="L636" s="38">
        <v>0</v>
      </c>
      <c s="32">
        <f>ROUND(ROUND(L636,2)*ROUND(G636,3),2)</f>
      </c>
      <c s="36" t="s">
        <v>55</v>
      </c>
      <c>
        <f>(M636*21)/100</f>
      </c>
      <c t="s">
        <v>28</v>
      </c>
    </row>
    <row r="637" spans="1:5" ht="12.75">
      <c r="A637" s="35" t="s">
        <v>56</v>
      </c>
      <c r="E637" s="39" t="s">
        <v>5</v>
      </c>
    </row>
    <row r="638" spans="1:5" ht="12.75">
      <c r="A638" s="35" t="s">
        <v>57</v>
      </c>
      <c r="E638" s="40" t="s">
        <v>7074</v>
      </c>
    </row>
    <row r="639" spans="1:5" ht="12.75">
      <c r="A639" t="s">
        <v>58</v>
      </c>
      <c r="E639" s="39" t="s">
        <v>5</v>
      </c>
    </row>
    <row r="640" spans="1:16" ht="12.75">
      <c r="A640" t="s">
        <v>50</v>
      </c>
      <c s="34" t="s">
        <v>5833</v>
      </c>
      <c s="34" t="s">
        <v>7183</v>
      </c>
      <c s="35" t="s">
        <v>5</v>
      </c>
      <c s="6" t="s">
        <v>7184</v>
      </c>
      <c s="36" t="s">
        <v>75</v>
      </c>
      <c s="37">
        <v>115</v>
      </c>
      <c s="36">
        <v>0</v>
      </c>
      <c s="36">
        <f>ROUND(G640*H640,6)</f>
      </c>
      <c r="L640" s="38">
        <v>0</v>
      </c>
      <c s="32">
        <f>ROUND(ROUND(L640,2)*ROUND(G640,3),2)</f>
      </c>
      <c s="36" t="s">
        <v>55</v>
      </c>
      <c>
        <f>(M640*21)/100</f>
      </c>
      <c t="s">
        <v>28</v>
      </c>
    </row>
    <row r="641" spans="1:5" ht="12.75">
      <c r="A641" s="35" t="s">
        <v>56</v>
      </c>
      <c r="E641" s="39" t="s">
        <v>5</v>
      </c>
    </row>
    <row r="642" spans="1:5" ht="12.75">
      <c r="A642" s="35" t="s">
        <v>57</v>
      </c>
      <c r="E642" s="40" t="s">
        <v>7074</v>
      </c>
    </row>
    <row r="643" spans="1:5" ht="12.75">
      <c r="A643" t="s">
        <v>58</v>
      </c>
      <c r="E643" s="39" t="s">
        <v>5</v>
      </c>
    </row>
    <row r="644" spans="1:16" ht="12.75">
      <c r="A644" t="s">
        <v>50</v>
      </c>
      <c s="34" t="s">
        <v>5837</v>
      </c>
      <c s="34" t="s">
        <v>7185</v>
      </c>
      <c s="35" t="s">
        <v>5</v>
      </c>
      <c s="6" t="s">
        <v>7186</v>
      </c>
      <c s="36" t="s">
        <v>75</v>
      </c>
      <c s="37">
        <v>13</v>
      </c>
      <c s="36">
        <v>0</v>
      </c>
      <c s="36">
        <f>ROUND(G644*H644,6)</f>
      </c>
      <c r="L644" s="38">
        <v>0</v>
      </c>
      <c s="32">
        <f>ROUND(ROUND(L644,2)*ROUND(G644,3),2)</f>
      </c>
      <c s="36" t="s">
        <v>55</v>
      </c>
      <c>
        <f>(M644*21)/100</f>
      </c>
      <c t="s">
        <v>28</v>
      </c>
    </row>
    <row r="645" spans="1:5" ht="12.75">
      <c r="A645" s="35" t="s">
        <v>56</v>
      </c>
      <c r="E645" s="39" t="s">
        <v>5</v>
      </c>
    </row>
    <row r="646" spans="1:5" ht="12.75">
      <c r="A646" s="35" t="s">
        <v>57</v>
      </c>
      <c r="E646" s="40" t="s">
        <v>7074</v>
      </c>
    </row>
    <row r="647" spans="1:5" ht="165.75">
      <c r="A647" t="s">
        <v>58</v>
      </c>
      <c r="E647" s="39" t="s">
        <v>7187</v>
      </c>
    </row>
    <row r="648" spans="1:13" ht="12.75">
      <c r="A648" t="s">
        <v>47</v>
      </c>
      <c r="C648" s="31" t="s">
        <v>551</v>
      </c>
      <c r="E648" s="33" t="s">
        <v>552</v>
      </c>
      <c r="J648" s="32">
        <f>0</f>
      </c>
      <c s="32">
        <f>0</f>
      </c>
      <c s="32">
        <f>0+L649+L653+L657+L661+L665</f>
      </c>
      <c s="32">
        <f>0+M649+M653+M657+M661+M665</f>
      </c>
    </row>
    <row r="649" spans="1:16" ht="38.25">
      <c r="A649" t="s">
        <v>50</v>
      </c>
      <c s="34" t="s">
        <v>5841</v>
      </c>
      <c s="34" t="s">
        <v>3483</v>
      </c>
      <c s="35" t="s">
        <v>555</v>
      </c>
      <c s="6" t="s">
        <v>3484</v>
      </c>
      <c s="36" t="s">
        <v>557</v>
      </c>
      <c s="37">
        <v>1232</v>
      </c>
      <c s="36">
        <v>0</v>
      </c>
      <c s="36">
        <f>ROUND(G649*H649,6)</f>
      </c>
      <c r="L649" s="38">
        <v>0</v>
      </c>
      <c s="32">
        <f>ROUND(ROUND(L649,2)*ROUND(G649,3),2)</f>
      </c>
      <c s="36" t="s">
        <v>55</v>
      </c>
      <c>
        <f>(M649*21)/100</f>
      </c>
      <c t="s">
        <v>28</v>
      </c>
    </row>
    <row r="650" spans="1:5" ht="12.75">
      <c r="A650" s="35" t="s">
        <v>56</v>
      </c>
      <c r="E650" s="39" t="s">
        <v>558</v>
      </c>
    </row>
    <row r="651" spans="1:5" ht="12.75">
      <c r="A651" s="35" t="s">
        <v>57</v>
      </c>
      <c r="E651" s="40" t="s">
        <v>7074</v>
      </c>
    </row>
    <row r="652" spans="1:5" ht="165.75">
      <c r="A652" t="s">
        <v>58</v>
      </c>
      <c r="E652" s="39" t="s">
        <v>1181</v>
      </c>
    </row>
    <row r="653" spans="1:16" ht="38.25">
      <c r="A653" t="s">
        <v>50</v>
      </c>
      <c s="34" t="s">
        <v>5845</v>
      </c>
      <c s="34" t="s">
        <v>561</v>
      </c>
      <c s="35" t="s">
        <v>555</v>
      </c>
      <c s="6" t="s">
        <v>562</v>
      </c>
      <c s="36" t="s">
        <v>557</v>
      </c>
      <c s="37">
        <v>560</v>
      </c>
      <c s="36">
        <v>0</v>
      </c>
      <c s="36">
        <f>ROUND(G653*H653,6)</f>
      </c>
      <c r="L653" s="38">
        <v>0</v>
      </c>
      <c s="32">
        <f>ROUND(ROUND(L653,2)*ROUND(G653,3),2)</f>
      </c>
      <c s="36" t="s">
        <v>55</v>
      </c>
      <c>
        <f>(M653*21)/100</f>
      </c>
      <c t="s">
        <v>28</v>
      </c>
    </row>
    <row r="654" spans="1:5" ht="12.75">
      <c r="A654" s="35" t="s">
        <v>56</v>
      </c>
      <c r="E654" s="39" t="s">
        <v>558</v>
      </c>
    </row>
    <row r="655" spans="1:5" ht="12.75">
      <c r="A655" s="35" t="s">
        <v>57</v>
      </c>
      <c r="E655" s="40" t="s">
        <v>7074</v>
      </c>
    </row>
    <row r="656" spans="1:5" ht="165.75">
      <c r="A656" t="s">
        <v>58</v>
      </c>
      <c r="E656" s="39" t="s">
        <v>1181</v>
      </c>
    </row>
    <row r="657" spans="1:16" ht="25.5">
      <c r="A657" t="s">
        <v>50</v>
      </c>
      <c s="34" t="s">
        <v>5849</v>
      </c>
      <c s="34" t="s">
        <v>2807</v>
      </c>
      <c s="35" t="s">
        <v>555</v>
      </c>
      <c s="6" t="s">
        <v>2808</v>
      </c>
      <c s="36" t="s">
        <v>557</v>
      </c>
      <c s="37">
        <v>6</v>
      </c>
      <c s="36">
        <v>0</v>
      </c>
      <c s="36">
        <f>ROUND(G657*H657,6)</f>
      </c>
      <c r="L657" s="38">
        <v>0</v>
      </c>
      <c s="32">
        <f>ROUND(ROUND(L657,2)*ROUND(G657,3),2)</f>
      </c>
      <c s="36" t="s">
        <v>55</v>
      </c>
      <c>
        <f>(M657*21)/100</f>
      </c>
      <c t="s">
        <v>28</v>
      </c>
    </row>
    <row r="658" spans="1:5" ht="12.75">
      <c r="A658" s="35" t="s">
        <v>56</v>
      </c>
      <c r="E658" s="39" t="s">
        <v>558</v>
      </c>
    </row>
    <row r="659" spans="1:5" ht="12.75">
      <c r="A659" s="35" t="s">
        <v>57</v>
      </c>
      <c r="E659" s="40" t="s">
        <v>7074</v>
      </c>
    </row>
    <row r="660" spans="1:5" ht="165.75">
      <c r="A660" t="s">
        <v>58</v>
      </c>
      <c r="E660" s="39" t="s">
        <v>1181</v>
      </c>
    </row>
    <row r="661" spans="1:16" ht="25.5">
      <c r="A661" t="s">
        <v>50</v>
      </c>
      <c s="34" t="s">
        <v>5853</v>
      </c>
      <c s="34" t="s">
        <v>2480</v>
      </c>
      <c s="35" t="s">
        <v>555</v>
      </c>
      <c s="6" t="s">
        <v>2481</v>
      </c>
      <c s="36" t="s">
        <v>557</v>
      </c>
      <c s="37">
        <v>120</v>
      </c>
      <c s="36">
        <v>0</v>
      </c>
      <c s="36">
        <f>ROUND(G661*H661,6)</f>
      </c>
      <c r="L661" s="38">
        <v>0</v>
      </c>
      <c s="32">
        <f>ROUND(ROUND(L661,2)*ROUND(G661,3),2)</f>
      </c>
      <c s="36" t="s">
        <v>55</v>
      </c>
      <c>
        <f>(M661*21)/100</f>
      </c>
      <c t="s">
        <v>28</v>
      </c>
    </row>
    <row r="662" spans="1:5" ht="25.5">
      <c r="A662" s="35" t="s">
        <v>56</v>
      </c>
      <c r="E662" s="39" t="s">
        <v>1189</v>
      </c>
    </row>
    <row r="663" spans="1:5" ht="12.75">
      <c r="A663" s="35" t="s">
        <v>57</v>
      </c>
      <c r="E663" s="40" t="s">
        <v>7074</v>
      </c>
    </row>
    <row r="664" spans="1:5" ht="165.75">
      <c r="A664" t="s">
        <v>58</v>
      </c>
      <c r="E664" s="39" t="s">
        <v>1181</v>
      </c>
    </row>
    <row r="665" spans="1:16" ht="25.5">
      <c r="A665" t="s">
        <v>50</v>
      </c>
      <c s="34" t="s">
        <v>5857</v>
      </c>
      <c s="34" t="s">
        <v>1187</v>
      </c>
      <c s="35" t="s">
        <v>555</v>
      </c>
      <c s="6" t="s">
        <v>1188</v>
      </c>
      <c s="36" t="s">
        <v>557</v>
      </c>
      <c s="37">
        <v>16</v>
      </c>
      <c s="36">
        <v>0</v>
      </c>
      <c s="36">
        <f>ROUND(G665*H665,6)</f>
      </c>
      <c r="L665" s="38">
        <v>0</v>
      </c>
      <c s="32">
        <f>ROUND(ROUND(L665,2)*ROUND(G665,3),2)</f>
      </c>
      <c s="36" t="s">
        <v>55</v>
      </c>
      <c>
        <f>(M665*21)/100</f>
      </c>
      <c t="s">
        <v>28</v>
      </c>
    </row>
    <row r="666" spans="1:5" ht="25.5">
      <c r="A666" s="35" t="s">
        <v>56</v>
      </c>
      <c r="E666" s="39" t="s">
        <v>1189</v>
      </c>
    </row>
    <row r="667" spans="1:5" ht="12.75">
      <c r="A667" s="35" t="s">
        <v>57</v>
      </c>
      <c r="E667" s="40" t="s">
        <v>7074</v>
      </c>
    </row>
    <row r="668" spans="1:5" ht="165.75">
      <c r="A668" t="s">
        <v>58</v>
      </c>
      <c r="E668" s="39" t="s">
        <v>1181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6784</v>
      </c>
      <c s="41">
        <f>Rekapitulace!C103</f>
      </c>
      <c s="20" t="s">
        <v>0</v>
      </c>
      <c t="s">
        <v>23</v>
      </c>
      <c t="s">
        <v>28</v>
      </c>
    </row>
    <row r="4" spans="1:16" ht="32" customHeight="1">
      <c r="A4" s="24" t="s">
        <v>20</v>
      </c>
      <c s="25" t="s">
        <v>29</v>
      </c>
      <c s="27" t="s">
        <v>6784</v>
      </c>
      <c r="E4" s="26" t="s">
        <v>6785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7190</v>
      </c>
      <c r="E8" s="30" t="s">
        <v>7189</v>
      </c>
      <c r="J8" s="29">
        <f>0+J9+J62</f>
      </c>
      <c s="29">
        <f>0+K9+K62</f>
      </c>
      <c s="29">
        <f>0+L9+L62</f>
      </c>
      <c s="29">
        <f>0+M9+M62</f>
      </c>
    </row>
    <row r="9" spans="1:13" ht="12.75">
      <c r="A9" t="s">
        <v>47</v>
      </c>
      <c r="C9" s="31" t="s">
        <v>6908</v>
      </c>
      <c r="E9" s="33" t="s">
        <v>6909</v>
      </c>
      <c r="J9" s="32">
        <f>0</f>
      </c>
      <c s="32">
        <f>0</f>
      </c>
      <c s="32">
        <f>0+L10+L14+L18+L22+L26+L30+L34+L38+L42+L46+L50+L54+L58</f>
      </c>
      <c s="32">
        <f>0+M10+M14+M18+M22+M26+M30+M34+M38+M42+M46+M50+M54+M58</f>
      </c>
    </row>
    <row r="10" spans="1:16" ht="12.75">
      <c r="A10" t="s">
        <v>50</v>
      </c>
      <c s="34" t="s">
        <v>51</v>
      </c>
      <c s="34" t="s">
        <v>7009</v>
      </c>
      <c s="35" t="s">
        <v>5</v>
      </c>
      <c s="6" t="s">
        <v>7010</v>
      </c>
      <c s="36" t="s">
        <v>75</v>
      </c>
      <c s="37">
        <v>1</v>
      </c>
      <c s="36">
        <v>0</v>
      </c>
      <c s="36">
        <f>ROUND(G10*H10,6)</f>
      </c>
      <c r="L10" s="38">
        <v>0</v>
      </c>
      <c s="32">
        <f>ROUND(ROUND(L10,2)*ROUND(G10,3),2)</f>
      </c>
      <c s="36" t="s">
        <v>970</v>
      </c>
      <c>
        <f>(M10*21)/100</f>
      </c>
      <c t="s">
        <v>28</v>
      </c>
    </row>
    <row r="11" spans="1:5" ht="12.75">
      <c r="A11" s="35" t="s">
        <v>56</v>
      </c>
      <c r="E11" s="39" t="s">
        <v>5</v>
      </c>
    </row>
    <row r="12" spans="1:5" ht="12.75">
      <c r="A12" s="35" t="s">
        <v>57</v>
      </c>
      <c r="E12" s="40" t="s">
        <v>7191</v>
      </c>
    </row>
    <row r="13" spans="1:5" ht="114.75">
      <c r="A13" t="s">
        <v>58</v>
      </c>
      <c r="E13" s="39" t="s">
        <v>7192</v>
      </c>
    </row>
    <row r="14" spans="1:16" ht="12.75">
      <c r="A14" t="s">
        <v>50</v>
      </c>
      <c s="34" t="s">
        <v>28</v>
      </c>
      <c s="34" t="s">
        <v>7011</v>
      </c>
      <c s="35" t="s">
        <v>5</v>
      </c>
      <c s="6" t="s">
        <v>7012</v>
      </c>
      <c s="36" t="s">
        <v>75</v>
      </c>
      <c s="37">
        <v>1</v>
      </c>
      <c s="36">
        <v>0</v>
      </c>
      <c s="36">
        <f>ROUND(G14*H14,6)</f>
      </c>
      <c r="L14" s="38">
        <v>0</v>
      </c>
      <c s="32">
        <f>ROUND(ROUND(L14,2)*ROUND(G14,3),2)</f>
      </c>
      <c s="36" t="s">
        <v>970</v>
      </c>
      <c>
        <f>(M14*21)/100</f>
      </c>
      <c t="s">
        <v>28</v>
      </c>
    </row>
    <row r="15" spans="1:5" ht="12.75">
      <c r="A15" s="35" t="s">
        <v>56</v>
      </c>
      <c r="E15" s="39" t="s">
        <v>5</v>
      </c>
    </row>
    <row r="16" spans="1:5" ht="12.75">
      <c r="A16" s="35" t="s">
        <v>57</v>
      </c>
      <c r="E16" s="40" t="s">
        <v>7191</v>
      </c>
    </row>
    <row r="17" spans="1:5" ht="114.75">
      <c r="A17" t="s">
        <v>58</v>
      </c>
      <c r="E17" s="39" t="s">
        <v>7192</v>
      </c>
    </row>
    <row r="18" spans="1:16" ht="25.5">
      <c r="A18" t="s">
        <v>50</v>
      </c>
      <c s="34" t="s">
        <v>26</v>
      </c>
      <c s="34" t="s">
        <v>7023</v>
      </c>
      <c s="35" t="s">
        <v>5</v>
      </c>
      <c s="6" t="s">
        <v>7024</v>
      </c>
      <c s="36" t="s">
        <v>75</v>
      </c>
      <c s="37">
        <v>1</v>
      </c>
      <c s="36">
        <v>0</v>
      </c>
      <c s="36">
        <f>ROUND(G18*H18,6)</f>
      </c>
      <c r="L18" s="38">
        <v>0</v>
      </c>
      <c s="32">
        <f>ROUND(ROUND(L18,2)*ROUND(G18,3),2)</f>
      </c>
      <c s="36" t="s">
        <v>970</v>
      </c>
      <c>
        <f>(M18*21)/100</f>
      </c>
      <c t="s">
        <v>28</v>
      </c>
    </row>
    <row r="19" spans="1:5" ht="12.75">
      <c r="A19" s="35" t="s">
        <v>56</v>
      </c>
      <c r="E19" s="39" t="s">
        <v>5</v>
      </c>
    </row>
    <row r="20" spans="1:5" ht="12.75">
      <c r="A20" s="35" t="s">
        <v>57</v>
      </c>
      <c r="E20" s="40" t="s">
        <v>5</v>
      </c>
    </row>
    <row r="21" spans="1:5" ht="114.75">
      <c r="A21" t="s">
        <v>58</v>
      </c>
      <c r="E21" s="39" t="s">
        <v>7192</v>
      </c>
    </row>
    <row r="22" spans="1:16" ht="12.75">
      <c r="A22" t="s">
        <v>50</v>
      </c>
      <c s="34" t="s">
        <v>65</v>
      </c>
      <c s="34" t="s">
        <v>7027</v>
      </c>
      <c s="35" t="s">
        <v>5</v>
      </c>
      <c s="6" t="s">
        <v>7028</v>
      </c>
      <c s="36" t="s">
        <v>75</v>
      </c>
      <c s="37">
        <v>1</v>
      </c>
      <c s="36">
        <v>0</v>
      </c>
      <c s="36">
        <f>ROUND(G22*H22,6)</f>
      </c>
      <c r="L22" s="38">
        <v>0</v>
      </c>
      <c s="32">
        <f>ROUND(ROUND(L22,2)*ROUND(G22,3),2)</f>
      </c>
      <c s="36" t="s">
        <v>970</v>
      </c>
      <c>
        <f>(M22*21)/100</f>
      </c>
      <c t="s">
        <v>28</v>
      </c>
    </row>
    <row r="23" spans="1:5" ht="12.75">
      <c r="A23" s="35" t="s">
        <v>56</v>
      </c>
      <c r="E23" s="39" t="s">
        <v>5</v>
      </c>
    </row>
    <row r="24" spans="1:5" ht="12.75">
      <c r="A24" s="35" t="s">
        <v>57</v>
      </c>
      <c r="E24" s="40" t="s">
        <v>5</v>
      </c>
    </row>
    <row r="25" spans="1:5" ht="114.75">
      <c r="A25" t="s">
        <v>58</v>
      </c>
      <c r="E25" s="39" t="s">
        <v>7192</v>
      </c>
    </row>
    <row r="26" spans="1:16" ht="25.5">
      <c r="A26" t="s">
        <v>50</v>
      </c>
      <c s="34" t="s">
        <v>72</v>
      </c>
      <c s="34" t="s">
        <v>7193</v>
      </c>
      <c s="35" t="s">
        <v>5</v>
      </c>
      <c s="6" t="s">
        <v>7194</v>
      </c>
      <c s="36" t="s">
        <v>75</v>
      </c>
      <c s="37">
        <v>1</v>
      </c>
      <c s="36">
        <v>0</v>
      </c>
      <c s="36">
        <f>ROUND(G26*H26,6)</f>
      </c>
      <c r="L26" s="38">
        <v>0</v>
      </c>
      <c s="32">
        <f>ROUND(ROUND(L26,2)*ROUND(G26,3),2)</f>
      </c>
      <c s="36" t="s">
        <v>970</v>
      </c>
      <c>
        <f>(M26*21)/100</f>
      </c>
      <c t="s">
        <v>28</v>
      </c>
    </row>
    <row r="27" spans="1:5" ht="12.75">
      <c r="A27" s="35" t="s">
        <v>56</v>
      </c>
      <c r="E27" s="39" t="s">
        <v>5</v>
      </c>
    </row>
    <row r="28" spans="1:5" ht="12.75">
      <c r="A28" s="35" t="s">
        <v>57</v>
      </c>
      <c r="E28" s="40" t="s">
        <v>7191</v>
      </c>
    </row>
    <row r="29" spans="1:5" ht="114.75">
      <c r="A29" t="s">
        <v>58</v>
      </c>
      <c r="E29" s="39" t="s">
        <v>7192</v>
      </c>
    </row>
    <row r="30" spans="1:16" ht="12.75">
      <c r="A30" t="s">
        <v>50</v>
      </c>
      <c s="34" t="s">
        <v>27</v>
      </c>
      <c s="34" t="s">
        <v>7195</v>
      </c>
      <c s="35" t="s">
        <v>5</v>
      </c>
      <c s="6" t="s">
        <v>7196</v>
      </c>
      <c s="36" t="s">
        <v>75</v>
      </c>
      <c s="37">
        <v>4</v>
      </c>
      <c s="36">
        <v>0</v>
      </c>
      <c s="36">
        <f>ROUND(G30*H30,6)</f>
      </c>
      <c r="L30" s="38">
        <v>0</v>
      </c>
      <c s="32">
        <f>ROUND(ROUND(L30,2)*ROUND(G30,3),2)</f>
      </c>
      <c s="36" t="s">
        <v>970</v>
      </c>
      <c>
        <f>(M30*21)/100</f>
      </c>
      <c t="s">
        <v>28</v>
      </c>
    </row>
    <row r="31" spans="1:5" ht="12.75">
      <c r="A31" s="35" t="s">
        <v>56</v>
      </c>
      <c r="E31" s="39" t="s">
        <v>5</v>
      </c>
    </row>
    <row r="32" spans="1:5" ht="12.75">
      <c r="A32" s="35" t="s">
        <v>57</v>
      </c>
      <c r="E32" s="40" t="s">
        <v>7191</v>
      </c>
    </row>
    <row r="33" spans="1:5" ht="114.75">
      <c r="A33" t="s">
        <v>58</v>
      </c>
      <c r="E33" s="39" t="s">
        <v>7192</v>
      </c>
    </row>
    <row r="34" spans="1:16" ht="12.75">
      <c r="A34" t="s">
        <v>50</v>
      </c>
      <c s="34" t="s">
        <v>70</v>
      </c>
      <c s="34" t="s">
        <v>7197</v>
      </c>
      <c s="35" t="s">
        <v>5</v>
      </c>
      <c s="6" t="s">
        <v>7198</v>
      </c>
      <c s="36" t="s">
        <v>75</v>
      </c>
      <c s="37">
        <v>1</v>
      </c>
      <c s="36">
        <v>0</v>
      </c>
      <c s="36">
        <f>ROUND(G34*H34,6)</f>
      </c>
      <c r="L34" s="38">
        <v>0</v>
      </c>
      <c s="32">
        <f>ROUND(ROUND(L34,2)*ROUND(G34,3),2)</f>
      </c>
      <c s="36" t="s">
        <v>970</v>
      </c>
      <c>
        <f>(M34*21)/100</f>
      </c>
      <c t="s">
        <v>28</v>
      </c>
    </row>
    <row r="35" spans="1:5" ht="12.75">
      <c r="A35" s="35" t="s">
        <v>56</v>
      </c>
      <c r="E35" s="39" t="s">
        <v>5</v>
      </c>
    </row>
    <row r="36" spans="1:5" ht="12.75">
      <c r="A36" s="35" t="s">
        <v>57</v>
      </c>
      <c r="E36" s="40" t="s">
        <v>7191</v>
      </c>
    </row>
    <row r="37" spans="1:5" ht="114.75">
      <c r="A37" t="s">
        <v>58</v>
      </c>
      <c r="E37" s="39" t="s">
        <v>7192</v>
      </c>
    </row>
    <row r="38" spans="1:16" ht="12.75">
      <c r="A38" t="s">
        <v>50</v>
      </c>
      <c s="34" t="s">
        <v>83</v>
      </c>
      <c s="34" t="s">
        <v>7034</v>
      </c>
      <c s="35" t="s">
        <v>5</v>
      </c>
      <c s="6" t="s">
        <v>7035</v>
      </c>
      <c s="36" t="s">
        <v>79</v>
      </c>
      <c s="37">
        <v>10</v>
      </c>
      <c s="36">
        <v>0</v>
      </c>
      <c s="36">
        <f>ROUND(G38*H38,6)</f>
      </c>
      <c r="L38" s="38">
        <v>0</v>
      </c>
      <c s="32">
        <f>ROUND(ROUND(L38,2)*ROUND(G38,3),2)</f>
      </c>
      <c s="36" t="s">
        <v>970</v>
      </c>
      <c>
        <f>(M38*21)/100</f>
      </c>
      <c t="s">
        <v>28</v>
      </c>
    </row>
    <row r="39" spans="1:5" ht="12.75">
      <c r="A39" s="35" t="s">
        <v>56</v>
      </c>
      <c r="E39" s="39" t="s">
        <v>5</v>
      </c>
    </row>
    <row r="40" spans="1:5" ht="12.75">
      <c r="A40" s="35" t="s">
        <v>57</v>
      </c>
      <c r="E40" s="40" t="s">
        <v>7191</v>
      </c>
    </row>
    <row r="41" spans="1:5" ht="114.75">
      <c r="A41" t="s">
        <v>58</v>
      </c>
      <c r="E41" s="39" t="s">
        <v>7199</v>
      </c>
    </row>
    <row r="42" spans="1:16" ht="25.5">
      <c r="A42" t="s">
        <v>50</v>
      </c>
      <c s="34" t="s">
        <v>87</v>
      </c>
      <c s="34" t="s">
        <v>7044</v>
      </c>
      <c s="35" t="s">
        <v>5</v>
      </c>
      <c s="6" t="s">
        <v>7045</v>
      </c>
      <c s="36" t="s">
        <v>75</v>
      </c>
      <c s="37">
        <v>1</v>
      </c>
      <c s="36">
        <v>0</v>
      </c>
      <c s="36">
        <f>ROUND(G42*H42,6)</f>
      </c>
      <c r="L42" s="38">
        <v>0</v>
      </c>
      <c s="32">
        <f>ROUND(ROUND(L42,2)*ROUND(G42,3),2)</f>
      </c>
      <c s="36" t="s">
        <v>970</v>
      </c>
      <c>
        <f>(M42*21)/100</f>
      </c>
      <c t="s">
        <v>28</v>
      </c>
    </row>
    <row r="43" spans="1:5" ht="12.75">
      <c r="A43" s="35" t="s">
        <v>56</v>
      </c>
      <c r="E43" s="39" t="s">
        <v>5</v>
      </c>
    </row>
    <row r="44" spans="1:5" ht="12.75">
      <c r="A44" s="35" t="s">
        <v>57</v>
      </c>
      <c r="E44" s="40" t="s">
        <v>7191</v>
      </c>
    </row>
    <row r="45" spans="1:5" ht="102">
      <c r="A45" t="s">
        <v>58</v>
      </c>
      <c r="E45" s="39" t="s">
        <v>7200</v>
      </c>
    </row>
    <row r="46" spans="1:16" ht="12.75">
      <c r="A46" t="s">
        <v>50</v>
      </c>
      <c s="34" t="s">
        <v>91</v>
      </c>
      <c s="34" t="s">
        <v>7047</v>
      </c>
      <c s="35" t="s">
        <v>5</v>
      </c>
      <c s="6" t="s">
        <v>7048</v>
      </c>
      <c s="36" t="s">
        <v>75</v>
      </c>
      <c s="37">
        <v>1</v>
      </c>
      <c s="36">
        <v>0</v>
      </c>
      <c s="36">
        <f>ROUND(G46*H46,6)</f>
      </c>
      <c r="L46" s="38">
        <v>0</v>
      </c>
      <c s="32">
        <f>ROUND(ROUND(L46,2)*ROUND(G46,3),2)</f>
      </c>
      <c s="36" t="s">
        <v>970</v>
      </c>
      <c>
        <f>(M46*21)/100</f>
      </c>
      <c t="s">
        <v>28</v>
      </c>
    </row>
    <row r="47" spans="1:5" ht="12.75">
      <c r="A47" s="35" t="s">
        <v>56</v>
      </c>
      <c r="E47" s="39" t="s">
        <v>5</v>
      </c>
    </row>
    <row r="48" spans="1:5" ht="12.75">
      <c r="A48" s="35" t="s">
        <v>57</v>
      </c>
      <c r="E48" s="40" t="s">
        <v>7191</v>
      </c>
    </row>
    <row r="49" spans="1:5" ht="114.75">
      <c r="A49" t="s">
        <v>58</v>
      </c>
      <c r="E49" s="39" t="s">
        <v>7192</v>
      </c>
    </row>
    <row r="50" spans="1:16" ht="12.75">
      <c r="A50" t="s">
        <v>50</v>
      </c>
      <c s="34" t="s">
        <v>95</v>
      </c>
      <c s="34" t="s">
        <v>7055</v>
      </c>
      <c s="35" t="s">
        <v>5</v>
      </c>
      <c s="6" t="s">
        <v>7056</v>
      </c>
      <c s="36" t="s">
        <v>75</v>
      </c>
      <c s="37">
        <v>1</v>
      </c>
      <c s="36">
        <v>0</v>
      </c>
      <c s="36">
        <f>ROUND(G50*H50,6)</f>
      </c>
      <c r="L50" s="38">
        <v>0</v>
      </c>
      <c s="32">
        <f>ROUND(ROUND(L50,2)*ROUND(G50,3),2)</f>
      </c>
      <c s="36" t="s">
        <v>970</v>
      </c>
      <c>
        <f>(M50*21)/100</f>
      </c>
      <c t="s">
        <v>28</v>
      </c>
    </row>
    <row r="51" spans="1:5" ht="12.75">
      <c r="A51" s="35" t="s">
        <v>56</v>
      </c>
      <c r="E51" s="39" t="s">
        <v>5</v>
      </c>
    </row>
    <row r="52" spans="1:5" ht="12.75">
      <c r="A52" s="35" t="s">
        <v>57</v>
      </c>
      <c r="E52" s="40" t="s">
        <v>7191</v>
      </c>
    </row>
    <row r="53" spans="1:5" ht="114.75">
      <c r="A53" t="s">
        <v>58</v>
      </c>
      <c r="E53" s="39" t="s">
        <v>7192</v>
      </c>
    </row>
    <row r="54" spans="1:16" ht="12.75">
      <c r="A54" t="s">
        <v>50</v>
      </c>
      <c s="34" t="s">
        <v>99</v>
      </c>
      <c s="34" t="s">
        <v>7057</v>
      </c>
      <c s="35" t="s">
        <v>5</v>
      </c>
      <c s="6" t="s">
        <v>7058</v>
      </c>
      <c s="36" t="s">
        <v>75</v>
      </c>
      <c s="37">
        <v>1</v>
      </c>
      <c s="36">
        <v>0</v>
      </c>
      <c s="36">
        <f>ROUND(G54*H54,6)</f>
      </c>
      <c r="L54" s="38">
        <v>0</v>
      </c>
      <c s="32">
        <f>ROUND(ROUND(L54,2)*ROUND(G54,3),2)</f>
      </c>
      <c s="36" t="s">
        <v>970</v>
      </c>
      <c>
        <f>(M54*21)/100</f>
      </c>
      <c t="s">
        <v>28</v>
      </c>
    </row>
    <row r="55" spans="1:5" ht="12.75">
      <c r="A55" s="35" t="s">
        <v>56</v>
      </c>
      <c r="E55" s="39" t="s">
        <v>5</v>
      </c>
    </row>
    <row r="56" spans="1:5" ht="12.75">
      <c r="A56" s="35" t="s">
        <v>57</v>
      </c>
      <c r="E56" s="40" t="s">
        <v>7191</v>
      </c>
    </row>
    <row r="57" spans="1:5" ht="114.75">
      <c r="A57" t="s">
        <v>58</v>
      </c>
      <c r="E57" s="39" t="s">
        <v>7192</v>
      </c>
    </row>
    <row r="58" spans="1:16" ht="12.75">
      <c r="A58" t="s">
        <v>50</v>
      </c>
      <c s="34" t="s">
        <v>103</v>
      </c>
      <c s="34" t="s">
        <v>7067</v>
      </c>
      <c s="35" t="s">
        <v>5</v>
      </c>
      <c s="6" t="s">
        <v>7068</v>
      </c>
      <c s="36" t="s">
        <v>54</v>
      </c>
      <c s="37">
        <v>22</v>
      </c>
      <c s="36">
        <v>0</v>
      </c>
      <c s="36">
        <f>ROUND(G58*H58,6)</f>
      </c>
      <c r="L58" s="38">
        <v>0</v>
      </c>
      <c s="32">
        <f>ROUND(ROUND(L58,2)*ROUND(G58,3),2)</f>
      </c>
      <c s="36" t="s">
        <v>970</v>
      </c>
      <c>
        <f>(M58*21)/100</f>
      </c>
      <c t="s">
        <v>28</v>
      </c>
    </row>
    <row r="59" spans="1:5" ht="12.75">
      <c r="A59" s="35" t="s">
        <v>56</v>
      </c>
      <c r="E59" s="39" t="s">
        <v>5</v>
      </c>
    </row>
    <row r="60" spans="1:5" ht="12.75">
      <c r="A60" s="35" t="s">
        <v>57</v>
      </c>
      <c r="E60" s="40" t="s">
        <v>5</v>
      </c>
    </row>
    <row r="61" spans="1:5" ht="89.25">
      <c r="A61" t="s">
        <v>58</v>
      </c>
      <c r="E61" s="39" t="s">
        <v>7201</v>
      </c>
    </row>
    <row r="62" spans="1:13" ht="12.75">
      <c r="A62" t="s">
        <v>47</v>
      </c>
      <c r="C62" s="31" t="s">
        <v>7083</v>
      </c>
      <c r="E62" s="33" t="s">
        <v>7084</v>
      </c>
      <c r="J62" s="32">
        <f>0</f>
      </c>
      <c s="32">
        <f>0</f>
      </c>
      <c s="32">
        <f>0+L63+L67+L71+L75+L79</f>
      </c>
      <c s="32">
        <f>0+M63+M67+M71+M75+M79</f>
      </c>
    </row>
    <row r="63" spans="1:16" ht="12.75">
      <c r="A63" t="s">
        <v>50</v>
      </c>
      <c s="34" t="s">
        <v>107</v>
      </c>
      <c s="34" t="s">
        <v>7102</v>
      </c>
      <c s="35" t="s">
        <v>5</v>
      </c>
      <c s="6" t="s">
        <v>7103</v>
      </c>
      <c s="36" t="s">
        <v>75</v>
      </c>
      <c s="37">
        <v>1</v>
      </c>
      <c s="36">
        <v>0</v>
      </c>
      <c s="36">
        <f>ROUND(G63*H63,6)</f>
      </c>
      <c r="L63" s="38">
        <v>0</v>
      </c>
      <c s="32">
        <f>ROUND(ROUND(L63,2)*ROUND(G63,3),2)</f>
      </c>
      <c s="36" t="s">
        <v>970</v>
      </c>
      <c>
        <f>(M63*21)/100</f>
      </c>
      <c t="s">
        <v>28</v>
      </c>
    </row>
    <row r="64" spans="1:5" ht="12.75">
      <c r="A64" s="35" t="s">
        <v>56</v>
      </c>
      <c r="E64" s="39" t="s">
        <v>5</v>
      </c>
    </row>
    <row r="65" spans="1:5" ht="12.75">
      <c r="A65" s="35" t="s">
        <v>57</v>
      </c>
      <c r="E65" s="40" t="s">
        <v>5</v>
      </c>
    </row>
    <row r="66" spans="1:5" ht="89.25">
      <c r="A66" t="s">
        <v>58</v>
      </c>
      <c r="E66" s="39" t="s">
        <v>7202</v>
      </c>
    </row>
    <row r="67" spans="1:16" ht="12.75">
      <c r="A67" t="s">
        <v>50</v>
      </c>
      <c s="34" t="s">
        <v>112</v>
      </c>
      <c s="34" t="s">
        <v>7105</v>
      </c>
      <c s="35" t="s">
        <v>5</v>
      </c>
      <c s="6" t="s">
        <v>7106</v>
      </c>
      <c s="36" t="s">
        <v>75</v>
      </c>
      <c s="37">
        <v>1</v>
      </c>
      <c s="36">
        <v>0</v>
      </c>
      <c s="36">
        <f>ROUND(G67*H67,6)</f>
      </c>
      <c r="L67" s="38">
        <v>0</v>
      </c>
      <c s="32">
        <f>ROUND(ROUND(L67,2)*ROUND(G67,3),2)</f>
      </c>
      <c s="36" t="s">
        <v>970</v>
      </c>
      <c>
        <f>(M67*21)/100</f>
      </c>
      <c t="s">
        <v>28</v>
      </c>
    </row>
    <row r="68" spans="1:5" ht="12.75">
      <c r="A68" s="35" t="s">
        <v>56</v>
      </c>
      <c r="E68" s="39" t="s">
        <v>5</v>
      </c>
    </row>
    <row r="69" spans="1:5" ht="12.75">
      <c r="A69" s="35" t="s">
        <v>57</v>
      </c>
      <c r="E69" s="40" t="s">
        <v>5</v>
      </c>
    </row>
    <row r="70" spans="1:5" ht="89.25">
      <c r="A70" t="s">
        <v>58</v>
      </c>
      <c r="E70" s="39" t="s">
        <v>7203</v>
      </c>
    </row>
    <row r="71" spans="1:16" ht="12.75">
      <c r="A71" t="s">
        <v>50</v>
      </c>
      <c s="34" t="s">
        <v>116</v>
      </c>
      <c s="34" t="s">
        <v>7108</v>
      </c>
      <c s="35" t="s">
        <v>5</v>
      </c>
      <c s="6" t="s">
        <v>523</v>
      </c>
      <c s="36" t="s">
        <v>75</v>
      </c>
      <c s="37">
        <v>1</v>
      </c>
      <c s="36">
        <v>0</v>
      </c>
      <c s="36">
        <f>ROUND(G71*H71,6)</f>
      </c>
      <c r="L71" s="38">
        <v>0</v>
      </c>
      <c s="32">
        <f>ROUND(ROUND(L71,2)*ROUND(G71,3),2)</f>
      </c>
      <c s="36" t="s">
        <v>970</v>
      </c>
      <c>
        <f>(M71*21)/100</f>
      </c>
      <c t="s">
        <v>28</v>
      </c>
    </row>
    <row r="72" spans="1:5" ht="12.75">
      <c r="A72" s="35" t="s">
        <v>56</v>
      </c>
      <c r="E72" s="39" t="s">
        <v>5</v>
      </c>
    </row>
    <row r="73" spans="1:5" ht="12.75">
      <c r="A73" s="35" t="s">
        <v>57</v>
      </c>
      <c r="E73" s="40" t="s">
        <v>5</v>
      </c>
    </row>
    <row r="74" spans="1:5" ht="89.25">
      <c r="A74" t="s">
        <v>58</v>
      </c>
      <c r="E74" s="39" t="s">
        <v>7204</v>
      </c>
    </row>
    <row r="75" spans="1:16" ht="12.75">
      <c r="A75" t="s">
        <v>50</v>
      </c>
      <c s="34" t="s">
        <v>119</v>
      </c>
      <c s="34" t="s">
        <v>7110</v>
      </c>
      <c s="35" t="s">
        <v>5</v>
      </c>
      <c s="6" t="s">
        <v>7111</v>
      </c>
      <c s="36" t="s">
        <v>54</v>
      </c>
      <c s="37">
        <v>10</v>
      </c>
      <c s="36">
        <v>0</v>
      </c>
      <c s="36">
        <f>ROUND(G75*H75,6)</f>
      </c>
      <c r="L75" s="38">
        <v>0</v>
      </c>
      <c s="32">
        <f>ROUND(ROUND(L75,2)*ROUND(G75,3),2)</f>
      </c>
      <c s="36" t="s">
        <v>970</v>
      </c>
      <c>
        <f>(M75*21)/100</f>
      </c>
      <c t="s">
        <v>28</v>
      </c>
    </row>
    <row r="76" spans="1:5" ht="12.75">
      <c r="A76" s="35" t="s">
        <v>56</v>
      </c>
      <c r="E76" s="39" t="s">
        <v>5</v>
      </c>
    </row>
    <row r="77" spans="1:5" ht="12.75">
      <c r="A77" s="35" t="s">
        <v>57</v>
      </c>
      <c r="E77" s="40" t="s">
        <v>5</v>
      </c>
    </row>
    <row r="78" spans="1:5" ht="89.25">
      <c r="A78" t="s">
        <v>58</v>
      </c>
      <c r="E78" s="39" t="s">
        <v>1657</v>
      </c>
    </row>
    <row r="79" spans="1:16" ht="12.75">
      <c r="A79" t="s">
        <v>50</v>
      </c>
      <c s="34" t="s">
        <v>122</v>
      </c>
      <c s="34" t="s">
        <v>7113</v>
      </c>
      <c s="35" t="s">
        <v>5</v>
      </c>
      <c s="6" t="s">
        <v>7114</v>
      </c>
      <c s="36" t="s">
        <v>54</v>
      </c>
      <c s="37">
        <v>10</v>
      </c>
      <c s="36">
        <v>0</v>
      </c>
      <c s="36">
        <f>ROUND(G79*H79,6)</f>
      </c>
      <c r="L79" s="38">
        <v>0</v>
      </c>
      <c s="32">
        <f>ROUND(ROUND(L79,2)*ROUND(G79,3),2)</f>
      </c>
      <c s="36" t="s">
        <v>970</v>
      </c>
      <c>
        <f>(M79*21)/100</f>
      </c>
      <c t="s">
        <v>28</v>
      </c>
    </row>
    <row r="80" spans="1:5" ht="12.75">
      <c r="A80" s="35" t="s">
        <v>56</v>
      </c>
      <c r="E80" s="39" t="s">
        <v>5</v>
      </c>
    </row>
    <row r="81" spans="1:5" ht="12.75">
      <c r="A81" s="35" t="s">
        <v>57</v>
      </c>
      <c r="E81" s="40" t="s">
        <v>5</v>
      </c>
    </row>
    <row r="82" spans="1:5" ht="89.25">
      <c r="A82" t="s">
        <v>58</v>
      </c>
      <c r="E82" s="39" t="s">
        <v>7205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6784</v>
      </c>
      <c s="41">
        <f>Rekapitulace!C103</f>
      </c>
      <c s="20" t="s">
        <v>0</v>
      </c>
      <c t="s">
        <v>23</v>
      </c>
      <c t="s">
        <v>28</v>
      </c>
    </row>
    <row r="4" spans="1:16" ht="32" customHeight="1">
      <c r="A4" s="24" t="s">
        <v>20</v>
      </c>
      <c s="25" t="s">
        <v>29</v>
      </c>
      <c s="27" t="s">
        <v>6784</v>
      </c>
      <c r="E4" s="26" t="s">
        <v>6785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7208</v>
      </c>
      <c r="E8" s="30" t="s">
        <v>7207</v>
      </c>
      <c r="J8" s="29">
        <f>0+J9+J18</f>
      </c>
      <c s="29">
        <f>0+K9+K18</f>
      </c>
      <c s="29">
        <f>0+L9+L18</f>
      </c>
      <c s="29">
        <f>0+M9+M18</f>
      </c>
    </row>
    <row r="9" spans="1:13" ht="12.75">
      <c r="A9" t="s">
        <v>47</v>
      </c>
      <c r="C9" s="31" t="s">
        <v>6908</v>
      </c>
      <c r="E9" s="33" t="s">
        <v>6909</v>
      </c>
      <c r="J9" s="32">
        <f>0</f>
      </c>
      <c s="32">
        <f>0</f>
      </c>
      <c s="32">
        <f>0+L10+L14</f>
      </c>
      <c s="32">
        <f>0+M10+M14</f>
      </c>
    </row>
    <row r="10" spans="1:16" ht="12.75">
      <c r="A10" t="s">
        <v>50</v>
      </c>
      <c s="34" t="s">
        <v>51</v>
      </c>
      <c s="34" t="s">
        <v>7195</v>
      </c>
      <c s="35" t="s">
        <v>5</v>
      </c>
      <c s="6" t="s">
        <v>7196</v>
      </c>
      <c s="36" t="s">
        <v>75</v>
      </c>
      <c s="37">
        <v>3</v>
      </c>
      <c s="36">
        <v>0</v>
      </c>
      <c s="36">
        <f>ROUND(G10*H10,6)</f>
      </c>
      <c r="L10" s="38">
        <v>0</v>
      </c>
      <c s="32">
        <f>ROUND(ROUND(L10,2)*ROUND(G10,3),2)</f>
      </c>
      <c s="36" t="s">
        <v>970</v>
      </c>
      <c>
        <f>(M10*21)/100</f>
      </c>
      <c t="s">
        <v>28</v>
      </c>
    </row>
    <row r="11" spans="1:5" ht="12.75">
      <c r="A11" s="35" t="s">
        <v>56</v>
      </c>
      <c r="E11" s="39" t="s">
        <v>5</v>
      </c>
    </row>
    <row r="12" spans="1:5" ht="12.75">
      <c r="A12" s="35" t="s">
        <v>57</v>
      </c>
      <c r="E12" s="40" t="s">
        <v>7209</v>
      </c>
    </row>
    <row r="13" spans="1:5" ht="12.75">
      <c r="A13" t="s">
        <v>58</v>
      </c>
      <c r="E13" s="39" t="s">
        <v>5</v>
      </c>
    </row>
    <row r="14" spans="1:16" ht="12.75">
      <c r="A14" t="s">
        <v>50</v>
      </c>
      <c s="34" t="s">
        <v>28</v>
      </c>
      <c s="34" t="s">
        <v>7197</v>
      </c>
      <c s="35" t="s">
        <v>5</v>
      </c>
      <c s="6" t="s">
        <v>7198</v>
      </c>
      <c s="36" t="s">
        <v>75</v>
      </c>
      <c s="37">
        <v>1</v>
      </c>
      <c s="36">
        <v>0</v>
      </c>
      <c s="36">
        <f>ROUND(G14*H14,6)</f>
      </c>
      <c r="L14" s="38">
        <v>0</v>
      </c>
      <c s="32">
        <f>ROUND(ROUND(L14,2)*ROUND(G14,3),2)</f>
      </c>
      <c s="36" t="s">
        <v>970</v>
      </c>
      <c>
        <f>(M14*21)/100</f>
      </c>
      <c t="s">
        <v>28</v>
      </c>
    </row>
    <row r="15" spans="1:5" ht="12.75">
      <c r="A15" s="35" t="s">
        <v>56</v>
      </c>
      <c r="E15" s="39" t="s">
        <v>5</v>
      </c>
    </row>
    <row r="16" spans="1:5" ht="12.75">
      <c r="A16" s="35" t="s">
        <v>57</v>
      </c>
      <c r="E16" s="40" t="s">
        <v>7209</v>
      </c>
    </row>
    <row r="17" spans="1:5" ht="12.75">
      <c r="A17" t="s">
        <v>58</v>
      </c>
      <c r="E17" s="39" t="s">
        <v>5</v>
      </c>
    </row>
    <row r="18" spans="1:13" ht="12.75">
      <c r="A18" t="s">
        <v>47</v>
      </c>
      <c r="C18" s="31" t="s">
        <v>7210</v>
      </c>
      <c r="E18" s="33" t="s">
        <v>7211</v>
      </c>
      <c r="J18" s="32">
        <f>0</f>
      </c>
      <c s="32">
        <f>0</f>
      </c>
      <c s="32">
        <f>0+L19+L23+L27+L31+L35+L39</f>
      </c>
      <c s="32">
        <f>0+M19+M23+M27+M31+M35+M39</f>
      </c>
    </row>
    <row r="19" spans="1:16" ht="12.75">
      <c r="A19" t="s">
        <v>50</v>
      </c>
      <c s="34" t="s">
        <v>26</v>
      </c>
      <c s="34" t="s">
        <v>7212</v>
      </c>
      <c s="35" t="s">
        <v>5</v>
      </c>
      <c s="6" t="s">
        <v>7213</v>
      </c>
      <c s="36" t="s">
        <v>75</v>
      </c>
      <c s="37">
        <v>34</v>
      </c>
      <c s="36">
        <v>0</v>
      </c>
      <c s="36">
        <f>ROUND(G19*H19,6)</f>
      </c>
      <c r="L19" s="38">
        <v>0</v>
      </c>
      <c s="32">
        <f>ROUND(ROUND(L19,2)*ROUND(G19,3),2)</f>
      </c>
      <c s="36" t="s">
        <v>7214</v>
      </c>
      <c>
        <f>(M19*21)/100</f>
      </c>
      <c t="s">
        <v>28</v>
      </c>
    </row>
    <row r="20" spans="1:5" ht="12.75">
      <c r="A20" s="35" t="s">
        <v>56</v>
      </c>
      <c r="E20" s="39" t="s">
        <v>5</v>
      </c>
    </row>
    <row r="21" spans="1:5" ht="12.75">
      <c r="A21" s="35" t="s">
        <v>57</v>
      </c>
      <c r="E21" s="40" t="s">
        <v>7215</v>
      </c>
    </row>
    <row r="22" spans="1:5" ht="12.75">
      <c r="A22" t="s">
        <v>58</v>
      </c>
      <c r="E22" s="39" t="s">
        <v>5</v>
      </c>
    </row>
    <row r="23" spans="1:16" ht="25.5">
      <c r="A23" t="s">
        <v>50</v>
      </c>
      <c s="34" t="s">
        <v>65</v>
      </c>
      <c s="34" t="s">
        <v>7216</v>
      </c>
      <c s="35" t="s">
        <v>5</v>
      </c>
      <c s="6" t="s">
        <v>7217</v>
      </c>
      <c s="36" t="s">
        <v>54</v>
      </c>
      <c s="37">
        <v>42</v>
      </c>
      <c s="36">
        <v>0</v>
      </c>
      <c s="36">
        <f>ROUND(G23*H23,6)</f>
      </c>
      <c r="L23" s="38">
        <v>0</v>
      </c>
      <c s="32">
        <f>ROUND(ROUND(L23,2)*ROUND(G23,3),2)</f>
      </c>
      <c s="36" t="s">
        <v>7214</v>
      </c>
      <c>
        <f>(M23*21)/100</f>
      </c>
      <c t="s">
        <v>28</v>
      </c>
    </row>
    <row r="24" spans="1:5" ht="12.75">
      <c r="A24" s="35" t="s">
        <v>56</v>
      </c>
      <c r="E24" s="39" t="s">
        <v>5</v>
      </c>
    </row>
    <row r="25" spans="1:5" ht="12.75">
      <c r="A25" s="35" t="s">
        <v>57</v>
      </c>
      <c r="E25" s="40" t="s">
        <v>7218</v>
      </c>
    </row>
    <row r="26" spans="1:5" ht="12.75">
      <c r="A26" t="s">
        <v>58</v>
      </c>
      <c r="E26" s="39" t="s">
        <v>5</v>
      </c>
    </row>
    <row r="27" spans="1:16" ht="25.5">
      <c r="A27" t="s">
        <v>50</v>
      </c>
      <c s="34" t="s">
        <v>72</v>
      </c>
      <c s="34" t="s">
        <v>7219</v>
      </c>
      <c s="35" t="s">
        <v>5</v>
      </c>
      <c s="6" t="s">
        <v>7220</v>
      </c>
      <c s="36" t="s">
        <v>75</v>
      </c>
      <c s="37">
        <v>2</v>
      </c>
      <c s="36">
        <v>0</v>
      </c>
      <c s="36">
        <f>ROUND(G27*H27,6)</f>
      </c>
      <c r="L27" s="38">
        <v>0</v>
      </c>
      <c s="32">
        <f>ROUND(ROUND(L27,2)*ROUND(G27,3),2)</f>
      </c>
      <c s="36" t="s">
        <v>7214</v>
      </c>
      <c>
        <f>(M27*21)/100</f>
      </c>
      <c t="s">
        <v>28</v>
      </c>
    </row>
    <row r="28" spans="1:5" ht="12.75">
      <c r="A28" s="35" t="s">
        <v>56</v>
      </c>
      <c r="E28" s="39" t="s">
        <v>5</v>
      </c>
    </row>
    <row r="29" spans="1:5" ht="12.75">
      <c r="A29" s="35" t="s">
        <v>57</v>
      </c>
      <c r="E29" s="40" t="s">
        <v>7209</v>
      </c>
    </row>
    <row r="30" spans="1:5" ht="12.75">
      <c r="A30" t="s">
        <v>58</v>
      </c>
      <c r="E30" s="39" t="s">
        <v>5</v>
      </c>
    </row>
    <row r="31" spans="1:16" ht="25.5">
      <c r="A31" t="s">
        <v>50</v>
      </c>
      <c s="34" t="s">
        <v>27</v>
      </c>
      <c s="34" t="s">
        <v>7221</v>
      </c>
      <c s="35" t="s">
        <v>5</v>
      </c>
      <c s="6" t="s">
        <v>7222</v>
      </c>
      <c s="36" t="s">
        <v>75</v>
      </c>
      <c s="37">
        <v>29</v>
      </c>
      <c s="36">
        <v>0</v>
      </c>
      <c s="36">
        <f>ROUND(G31*H31,6)</f>
      </c>
      <c r="L31" s="38">
        <v>0</v>
      </c>
      <c s="32">
        <f>ROUND(ROUND(L31,2)*ROUND(G31,3),2)</f>
      </c>
      <c s="36" t="s">
        <v>7214</v>
      </c>
      <c>
        <f>(M31*21)/100</f>
      </c>
      <c t="s">
        <v>28</v>
      </c>
    </row>
    <row r="32" spans="1:5" ht="12.75">
      <c r="A32" s="35" t="s">
        <v>56</v>
      </c>
      <c r="E32" s="39" t="s">
        <v>5</v>
      </c>
    </row>
    <row r="33" spans="1:5" ht="12.75">
      <c r="A33" s="35" t="s">
        <v>57</v>
      </c>
      <c r="E33" s="40" t="s">
        <v>7223</v>
      </c>
    </row>
    <row r="34" spans="1:5" ht="12.75">
      <c r="A34" t="s">
        <v>58</v>
      </c>
      <c r="E34" s="39" t="s">
        <v>5</v>
      </c>
    </row>
    <row r="35" spans="1:16" ht="25.5">
      <c r="A35" t="s">
        <v>50</v>
      </c>
      <c s="34" t="s">
        <v>70</v>
      </c>
      <c s="34" t="s">
        <v>7224</v>
      </c>
      <c s="35" t="s">
        <v>5</v>
      </c>
      <c s="6" t="s">
        <v>7225</v>
      </c>
      <c s="36" t="s">
        <v>75</v>
      </c>
      <c s="37">
        <v>1</v>
      </c>
      <c s="36">
        <v>0</v>
      </c>
      <c s="36">
        <f>ROUND(G35*H35,6)</f>
      </c>
      <c r="L35" s="38">
        <v>0</v>
      </c>
      <c s="32">
        <f>ROUND(ROUND(L35,2)*ROUND(G35,3),2)</f>
      </c>
      <c s="36" t="s">
        <v>7214</v>
      </c>
      <c>
        <f>(M35*21)/100</f>
      </c>
      <c t="s">
        <v>28</v>
      </c>
    </row>
    <row r="36" spans="1:5" ht="12.75">
      <c r="A36" s="35" t="s">
        <v>56</v>
      </c>
      <c r="E36" s="39" t="s">
        <v>5</v>
      </c>
    </row>
    <row r="37" spans="1:5" ht="12.75">
      <c r="A37" s="35" t="s">
        <v>57</v>
      </c>
      <c r="E37" s="40" t="s">
        <v>7226</v>
      </c>
    </row>
    <row r="38" spans="1:5" ht="12.75">
      <c r="A38" t="s">
        <v>58</v>
      </c>
      <c r="E38" s="39" t="s">
        <v>5</v>
      </c>
    </row>
    <row r="39" spans="1:16" ht="25.5">
      <c r="A39" t="s">
        <v>50</v>
      </c>
      <c s="34" t="s">
        <v>83</v>
      </c>
      <c s="34" t="s">
        <v>7227</v>
      </c>
      <c s="35" t="s">
        <v>5</v>
      </c>
      <c s="6" t="s">
        <v>7228</v>
      </c>
      <c s="36" t="s">
        <v>75</v>
      </c>
      <c s="37">
        <v>2</v>
      </c>
      <c s="36">
        <v>0</v>
      </c>
      <c s="36">
        <f>ROUND(G39*H39,6)</f>
      </c>
      <c r="L39" s="38">
        <v>0</v>
      </c>
      <c s="32">
        <f>ROUND(ROUND(L39,2)*ROUND(G39,3),2)</f>
      </c>
      <c s="36" t="s">
        <v>7214</v>
      </c>
      <c>
        <f>(M39*21)/100</f>
      </c>
      <c t="s">
        <v>28</v>
      </c>
    </row>
    <row r="40" spans="1:5" ht="12.75">
      <c r="A40" s="35" t="s">
        <v>56</v>
      </c>
      <c r="E40" s="39" t="s">
        <v>5</v>
      </c>
    </row>
    <row r="41" spans="1:5" ht="12.75">
      <c r="A41" s="35" t="s">
        <v>57</v>
      </c>
      <c r="E41" s="40" t="s">
        <v>7226</v>
      </c>
    </row>
    <row r="42" spans="1:5" ht="12.75">
      <c r="A42" t="s">
        <v>58</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1066</v>
      </c>
      <c s="41">
        <f>Rekapitulace!C18</f>
      </c>
      <c s="20" t="s">
        <v>0</v>
      </c>
      <c t="s">
        <v>23</v>
      </c>
      <c t="s">
        <v>28</v>
      </c>
    </row>
    <row r="4" spans="1:16" ht="32" customHeight="1">
      <c r="A4" s="24" t="s">
        <v>20</v>
      </c>
      <c s="25" t="s">
        <v>29</v>
      </c>
      <c s="27" t="s">
        <v>1066</v>
      </c>
      <c r="E4" s="26" t="s">
        <v>1067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COUNTIFS(L8:L196,"=0",A8:A196,"P")+COUNTIFS(L8:L196,"",A8:A196,"P")+SUM(Q8:Q196)</f>
      </c>
    </row>
    <row r="8" spans="1:13" ht="12.75">
      <c r="A8" t="s">
        <v>45</v>
      </c>
      <c r="C8" s="28" t="s">
        <v>1070</v>
      </c>
      <c r="E8" s="30" t="s">
        <v>1069</v>
      </c>
      <c r="J8" s="29">
        <f>0+J9+J22+J171</f>
      </c>
      <c s="29">
        <f>0+K9+K22+K171</f>
      </c>
      <c s="29">
        <f>0+L9+L22+L171</f>
      </c>
      <c s="29">
        <f>0+M9+M22+M171</f>
      </c>
    </row>
    <row r="9" spans="1:13" ht="12.75">
      <c r="A9" t="s">
        <v>47</v>
      </c>
      <c r="C9" s="31" t="s">
        <v>51</v>
      </c>
      <c r="E9" s="33" t="s">
        <v>60</v>
      </c>
      <c r="J9" s="32">
        <f>0</f>
      </c>
      <c s="32">
        <f>0</f>
      </c>
      <c s="32">
        <f>0+L10+L14+L18</f>
      </c>
      <c s="32">
        <f>0+M10+M14+M18</f>
      </c>
    </row>
    <row r="10" spans="1:16" ht="12.75">
      <c r="A10" t="s">
        <v>50</v>
      </c>
      <c s="34" t="s">
        <v>51</v>
      </c>
      <c s="34" t="s">
        <v>1071</v>
      </c>
      <c s="35" t="s">
        <v>5</v>
      </c>
      <c s="6" t="s">
        <v>1072</v>
      </c>
      <c s="36" t="s">
        <v>63</v>
      </c>
      <c s="37">
        <v>2.5</v>
      </c>
      <c s="36">
        <v>0</v>
      </c>
      <c s="36">
        <f>ROUND(G10*H10,6)</f>
      </c>
      <c r="L10" s="38">
        <v>0</v>
      </c>
      <c s="32">
        <f>ROUND(ROUND(L10,2)*ROUND(G10,3),2)</f>
      </c>
      <c s="36" t="s">
        <v>55</v>
      </c>
      <c>
        <f>(M10*21)/100</f>
      </c>
      <c t="s">
        <v>28</v>
      </c>
    </row>
    <row r="11" spans="1:5" ht="12.75">
      <c r="A11" s="35" t="s">
        <v>56</v>
      </c>
      <c r="E11" s="39" t="s">
        <v>5</v>
      </c>
    </row>
    <row r="12" spans="1:5" ht="63.75">
      <c r="A12" s="35" t="s">
        <v>57</v>
      </c>
      <c r="E12" s="40" t="s">
        <v>1073</v>
      </c>
    </row>
    <row r="13" spans="1:5" ht="63.75">
      <c r="A13" t="s">
        <v>58</v>
      </c>
      <c r="E13" s="39" t="s">
        <v>1074</v>
      </c>
    </row>
    <row r="14" spans="1:16" ht="12.75">
      <c r="A14" t="s">
        <v>50</v>
      </c>
      <c s="34" t="s">
        <v>28</v>
      </c>
      <c s="34" t="s">
        <v>794</v>
      </c>
      <c s="35" t="s">
        <v>5</v>
      </c>
      <c s="6" t="s">
        <v>795</v>
      </c>
      <c s="36" t="s">
        <v>63</v>
      </c>
      <c s="37">
        <v>72</v>
      </c>
      <c s="36">
        <v>0</v>
      </c>
      <c s="36">
        <f>ROUND(G14*H14,6)</f>
      </c>
      <c r="L14" s="38">
        <v>0</v>
      </c>
      <c s="32">
        <f>ROUND(ROUND(L14,2)*ROUND(G14,3),2)</f>
      </c>
      <c s="36" t="s">
        <v>55</v>
      </c>
      <c>
        <f>(M14*21)/100</f>
      </c>
      <c t="s">
        <v>28</v>
      </c>
    </row>
    <row r="15" spans="1:5" ht="12.75">
      <c r="A15" s="35" t="s">
        <v>56</v>
      </c>
      <c r="E15" s="39" t="s">
        <v>5</v>
      </c>
    </row>
    <row r="16" spans="1:5" ht="63.75">
      <c r="A16" s="35" t="s">
        <v>57</v>
      </c>
      <c r="E16" s="40" t="s">
        <v>1075</v>
      </c>
    </row>
    <row r="17" spans="1:5" ht="318.75">
      <c r="A17" t="s">
        <v>58</v>
      </c>
      <c r="E17" s="39" t="s">
        <v>1076</v>
      </c>
    </row>
    <row r="18" spans="1:16" ht="12.75">
      <c r="A18" t="s">
        <v>50</v>
      </c>
      <c s="34" t="s">
        <v>26</v>
      </c>
      <c s="34" t="s">
        <v>61</v>
      </c>
      <c s="35" t="s">
        <v>5</v>
      </c>
      <c s="6" t="s">
        <v>62</v>
      </c>
      <c s="36" t="s">
        <v>63</v>
      </c>
      <c s="37">
        <v>43.2</v>
      </c>
      <c s="36">
        <v>0</v>
      </c>
      <c s="36">
        <f>ROUND(G18*H18,6)</f>
      </c>
      <c r="L18" s="38">
        <v>0</v>
      </c>
      <c s="32">
        <f>ROUND(ROUND(L18,2)*ROUND(G18,3),2)</f>
      </c>
      <c s="36" t="s">
        <v>55</v>
      </c>
      <c>
        <f>(M18*21)/100</f>
      </c>
      <c t="s">
        <v>28</v>
      </c>
    </row>
    <row r="19" spans="1:5" ht="12.75">
      <c r="A19" s="35" t="s">
        <v>56</v>
      </c>
      <c r="E19" s="39" t="s">
        <v>5</v>
      </c>
    </row>
    <row r="20" spans="1:5" ht="51">
      <c r="A20" s="35" t="s">
        <v>57</v>
      </c>
      <c r="E20" s="40" t="s">
        <v>1077</v>
      </c>
    </row>
    <row r="21" spans="1:5" ht="229.5">
      <c r="A21" t="s">
        <v>58</v>
      </c>
      <c r="E21" s="39" t="s">
        <v>1078</v>
      </c>
    </row>
    <row r="22" spans="1:13" ht="12.75">
      <c r="A22" t="s">
        <v>47</v>
      </c>
      <c r="C22" s="31" t="s">
        <v>70</v>
      </c>
      <c r="E22" s="33" t="s">
        <v>71</v>
      </c>
      <c r="J22" s="32">
        <f>0</f>
      </c>
      <c s="32">
        <f>0</f>
      </c>
      <c s="32">
        <f>0+L23+L27+L31+L35+L39+L43+L47+L51+L55+L59+L63+L67+L71+L75+L79+L83+L87+L91+L95+L99+L103+L107+L111+L115+L119+L123+L127+L131+L135+L139+L143+L147+L151+L155+L159+L163+L167</f>
      </c>
      <c s="32">
        <f>0+M23+M27+M31+M35+M39+M43+M47+M51+M55+M59+M63+M67+M71+M75+M79+M83+M87+M91+M95+M99+M103+M107+M111+M115+M119+M123+M127+M131+M135+M139+M143+M147+M151+M155+M159+M163+M167</f>
      </c>
    </row>
    <row r="23" spans="1:16" ht="12.75">
      <c r="A23" t="s">
        <v>50</v>
      </c>
      <c s="34" t="s">
        <v>65</v>
      </c>
      <c s="34" t="s">
        <v>77</v>
      </c>
      <c s="35" t="s">
        <v>5</v>
      </c>
      <c s="6" t="s">
        <v>78</v>
      </c>
      <c s="36" t="s">
        <v>79</v>
      </c>
      <c s="37">
        <v>150</v>
      </c>
      <c s="36">
        <v>0</v>
      </c>
      <c s="36">
        <f>ROUND(G23*H23,6)</f>
      </c>
      <c r="L23" s="38">
        <v>0</v>
      </c>
      <c s="32">
        <f>ROUND(ROUND(L23,2)*ROUND(G23,3),2)</f>
      </c>
      <c s="36" t="s">
        <v>55</v>
      </c>
      <c>
        <f>(M23*21)/100</f>
      </c>
      <c t="s">
        <v>28</v>
      </c>
    </row>
    <row r="24" spans="1:5" ht="12.75">
      <c r="A24" s="35" t="s">
        <v>56</v>
      </c>
      <c r="E24" s="39" t="s">
        <v>5</v>
      </c>
    </row>
    <row r="25" spans="1:5" ht="51">
      <c r="A25" s="35" t="s">
        <v>57</v>
      </c>
      <c r="E25" s="40" t="s">
        <v>1079</v>
      </c>
    </row>
    <row r="26" spans="1:5" ht="114.75">
      <c r="A26" t="s">
        <v>58</v>
      </c>
      <c r="E26" s="39" t="s">
        <v>1080</v>
      </c>
    </row>
    <row r="27" spans="1:16" ht="12.75">
      <c r="A27" t="s">
        <v>50</v>
      </c>
      <c s="34" t="s">
        <v>72</v>
      </c>
      <c s="34" t="s">
        <v>1081</v>
      </c>
      <c s="35" t="s">
        <v>5</v>
      </c>
      <c s="6" t="s">
        <v>1082</v>
      </c>
      <c s="36" t="s">
        <v>79</v>
      </c>
      <c s="37">
        <v>300</v>
      </c>
      <c s="36">
        <v>0</v>
      </c>
      <c s="36">
        <f>ROUND(G27*H27,6)</f>
      </c>
      <c r="L27" s="38">
        <v>0</v>
      </c>
      <c s="32">
        <f>ROUND(ROUND(L27,2)*ROUND(G27,3),2)</f>
      </c>
      <c s="36" t="s">
        <v>55</v>
      </c>
      <c>
        <f>(M27*21)/100</f>
      </c>
      <c t="s">
        <v>28</v>
      </c>
    </row>
    <row r="28" spans="1:5" ht="12.75">
      <c r="A28" s="35" t="s">
        <v>56</v>
      </c>
      <c r="E28" s="39" t="s">
        <v>5</v>
      </c>
    </row>
    <row r="29" spans="1:5" ht="12.75">
      <c r="A29" s="35" t="s">
        <v>57</v>
      </c>
      <c r="E29" s="40" t="s">
        <v>5</v>
      </c>
    </row>
    <row r="30" spans="1:5" ht="102">
      <c r="A30" t="s">
        <v>58</v>
      </c>
      <c r="E30" s="39" t="s">
        <v>1083</v>
      </c>
    </row>
    <row r="31" spans="1:16" ht="12.75">
      <c r="A31" t="s">
        <v>50</v>
      </c>
      <c s="34" t="s">
        <v>27</v>
      </c>
      <c s="34" t="s">
        <v>1084</v>
      </c>
      <c s="35" t="s">
        <v>5</v>
      </c>
      <c s="6" t="s">
        <v>1085</v>
      </c>
      <c s="36" t="s">
        <v>79</v>
      </c>
      <c s="37">
        <v>150</v>
      </c>
      <c s="36">
        <v>0</v>
      </c>
      <c s="36">
        <f>ROUND(G31*H31,6)</f>
      </c>
      <c r="L31" s="38">
        <v>0</v>
      </c>
      <c s="32">
        <f>ROUND(ROUND(L31,2)*ROUND(G31,3),2)</f>
      </c>
      <c s="36" t="s">
        <v>55</v>
      </c>
      <c>
        <f>(M31*21)/100</f>
      </c>
      <c t="s">
        <v>28</v>
      </c>
    </row>
    <row r="32" spans="1:5" ht="12.75">
      <c r="A32" s="35" t="s">
        <v>56</v>
      </c>
      <c r="E32" s="39" t="s">
        <v>5</v>
      </c>
    </row>
    <row r="33" spans="1:5" ht="12.75">
      <c r="A33" s="35" t="s">
        <v>57</v>
      </c>
      <c r="E33" s="40" t="s">
        <v>613</v>
      </c>
    </row>
    <row r="34" spans="1:5" ht="140.25">
      <c r="A34" t="s">
        <v>58</v>
      </c>
      <c r="E34" s="39" t="s">
        <v>1086</v>
      </c>
    </row>
    <row r="35" spans="1:16" ht="25.5">
      <c r="A35" t="s">
        <v>50</v>
      </c>
      <c s="34" t="s">
        <v>70</v>
      </c>
      <c s="34" t="s">
        <v>1087</v>
      </c>
      <c s="35" t="s">
        <v>5</v>
      </c>
      <c s="6" t="s">
        <v>1088</v>
      </c>
      <c s="36" t="s">
        <v>79</v>
      </c>
      <c s="37">
        <v>150</v>
      </c>
      <c s="36">
        <v>0</v>
      </c>
      <c s="36">
        <f>ROUND(G35*H35,6)</f>
      </c>
      <c r="L35" s="38">
        <v>0</v>
      </c>
      <c s="32">
        <f>ROUND(ROUND(L35,2)*ROUND(G35,3),2)</f>
      </c>
      <c s="36" t="s">
        <v>55</v>
      </c>
      <c>
        <f>(M35*21)/100</f>
      </c>
      <c t="s">
        <v>28</v>
      </c>
    </row>
    <row r="36" spans="1:5" ht="12.75">
      <c r="A36" s="35" t="s">
        <v>56</v>
      </c>
      <c r="E36" s="39" t="s">
        <v>5</v>
      </c>
    </row>
    <row r="37" spans="1:5" ht="51">
      <c r="A37" s="35" t="s">
        <v>57</v>
      </c>
      <c r="E37" s="40" t="s">
        <v>1079</v>
      </c>
    </row>
    <row r="38" spans="1:5" ht="140.25">
      <c r="A38" t="s">
        <v>58</v>
      </c>
      <c r="E38" s="39" t="s">
        <v>1086</v>
      </c>
    </row>
    <row r="39" spans="1:16" ht="25.5">
      <c r="A39" t="s">
        <v>50</v>
      </c>
      <c s="34" t="s">
        <v>83</v>
      </c>
      <c s="34" t="s">
        <v>1089</v>
      </c>
      <c s="35" t="s">
        <v>5</v>
      </c>
      <c s="6" t="s">
        <v>1090</v>
      </c>
      <c s="36" t="s">
        <v>75</v>
      </c>
      <c s="37">
        <v>5</v>
      </c>
      <c s="36">
        <v>0</v>
      </c>
      <c s="36">
        <f>ROUND(G39*H39,6)</f>
      </c>
      <c r="L39" s="38">
        <v>0</v>
      </c>
      <c s="32">
        <f>ROUND(ROUND(L39,2)*ROUND(G39,3),2)</f>
      </c>
      <c s="36" t="s">
        <v>55</v>
      </c>
      <c>
        <f>(M39*21)/100</f>
      </c>
      <c t="s">
        <v>28</v>
      </c>
    </row>
    <row r="40" spans="1:5" ht="12.75">
      <c r="A40" s="35" t="s">
        <v>56</v>
      </c>
      <c r="E40" s="39" t="s">
        <v>5</v>
      </c>
    </row>
    <row r="41" spans="1:5" ht="25.5">
      <c r="A41" s="35" t="s">
        <v>57</v>
      </c>
      <c r="E41" s="40" t="s">
        <v>1091</v>
      </c>
    </row>
    <row r="42" spans="1:5" ht="89.25">
      <c r="A42" t="s">
        <v>58</v>
      </c>
      <c r="E42" s="39" t="s">
        <v>1092</v>
      </c>
    </row>
    <row r="43" spans="1:16" ht="12.75">
      <c r="A43" t="s">
        <v>50</v>
      </c>
      <c s="34" t="s">
        <v>87</v>
      </c>
      <c s="34" t="s">
        <v>893</v>
      </c>
      <c s="35" t="s">
        <v>5</v>
      </c>
      <c s="6" t="s">
        <v>894</v>
      </c>
      <c s="36" t="s">
        <v>75</v>
      </c>
      <c s="37">
        <v>1</v>
      </c>
      <c s="36">
        <v>0</v>
      </c>
      <c s="36">
        <f>ROUND(G43*H43,6)</f>
      </c>
      <c r="L43" s="38">
        <v>0</v>
      </c>
      <c s="32">
        <f>ROUND(ROUND(L43,2)*ROUND(G43,3),2)</f>
      </c>
      <c s="36" t="s">
        <v>55</v>
      </c>
      <c>
        <f>(M43*21)/100</f>
      </c>
      <c t="s">
        <v>28</v>
      </c>
    </row>
    <row r="44" spans="1:5" ht="12.75">
      <c r="A44" s="35" t="s">
        <v>56</v>
      </c>
      <c r="E44" s="39" t="s">
        <v>5</v>
      </c>
    </row>
    <row r="45" spans="1:5" ht="12.75">
      <c r="A45" s="35" t="s">
        <v>57</v>
      </c>
      <c r="E45" s="40" t="s">
        <v>1093</v>
      </c>
    </row>
    <row r="46" spans="1:5" ht="178.5">
      <c r="A46" t="s">
        <v>58</v>
      </c>
      <c r="E46" s="39" t="s">
        <v>1094</v>
      </c>
    </row>
    <row r="47" spans="1:16" ht="12.75">
      <c r="A47" t="s">
        <v>50</v>
      </c>
      <c s="34" t="s">
        <v>91</v>
      </c>
      <c s="34" t="s">
        <v>895</v>
      </c>
      <c s="35" t="s">
        <v>5</v>
      </c>
      <c s="6" t="s">
        <v>896</v>
      </c>
      <c s="36" t="s">
        <v>75</v>
      </c>
      <c s="37">
        <v>2</v>
      </c>
      <c s="36">
        <v>0</v>
      </c>
      <c s="36">
        <f>ROUND(G47*H47,6)</f>
      </c>
      <c r="L47" s="38">
        <v>0</v>
      </c>
      <c s="32">
        <f>ROUND(ROUND(L47,2)*ROUND(G47,3),2)</f>
      </c>
      <c s="36" t="s">
        <v>55</v>
      </c>
      <c>
        <f>(M47*21)/100</f>
      </c>
      <c t="s">
        <v>28</v>
      </c>
    </row>
    <row r="48" spans="1:5" ht="12.75">
      <c r="A48" s="35" t="s">
        <v>56</v>
      </c>
      <c r="E48" s="39" t="s">
        <v>5</v>
      </c>
    </row>
    <row r="49" spans="1:5" ht="38.25">
      <c r="A49" s="35" t="s">
        <v>57</v>
      </c>
      <c r="E49" s="40" t="s">
        <v>1095</v>
      </c>
    </row>
    <row r="50" spans="1:5" ht="127.5">
      <c r="A50" t="s">
        <v>58</v>
      </c>
      <c r="E50" s="39" t="s">
        <v>1096</v>
      </c>
    </row>
    <row r="51" spans="1:16" ht="12.75">
      <c r="A51" t="s">
        <v>50</v>
      </c>
      <c s="34" t="s">
        <v>95</v>
      </c>
      <c s="34" t="s">
        <v>1097</v>
      </c>
      <c s="35" t="s">
        <v>5</v>
      </c>
      <c s="6" t="s">
        <v>1098</v>
      </c>
      <c s="36" t="s">
        <v>75</v>
      </c>
      <c s="37">
        <v>1</v>
      </c>
      <c s="36">
        <v>0</v>
      </c>
      <c s="36">
        <f>ROUND(G51*H51,6)</f>
      </c>
      <c r="L51" s="38">
        <v>0</v>
      </c>
      <c s="32">
        <f>ROUND(ROUND(L51,2)*ROUND(G51,3),2)</f>
      </c>
      <c s="36" t="s">
        <v>55</v>
      </c>
      <c>
        <f>(M51*21)/100</f>
      </c>
      <c t="s">
        <v>28</v>
      </c>
    </row>
    <row r="52" spans="1:5" ht="12.75">
      <c r="A52" s="35" t="s">
        <v>56</v>
      </c>
      <c r="E52" s="39" t="s">
        <v>5</v>
      </c>
    </row>
    <row r="53" spans="1:5" ht="12.75">
      <c r="A53" s="35" t="s">
        <v>57</v>
      </c>
      <c r="E53" s="40" t="s">
        <v>1099</v>
      </c>
    </row>
    <row r="54" spans="1:5" ht="153">
      <c r="A54" t="s">
        <v>58</v>
      </c>
      <c r="E54" s="39" t="s">
        <v>1100</v>
      </c>
    </row>
    <row r="55" spans="1:16" ht="12.75">
      <c r="A55" t="s">
        <v>50</v>
      </c>
      <c s="34" t="s">
        <v>99</v>
      </c>
      <c s="34" t="s">
        <v>901</v>
      </c>
      <c s="35" t="s">
        <v>5</v>
      </c>
      <c s="6" t="s">
        <v>902</v>
      </c>
      <c s="36" t="s">
        <v>75</v>
      </c>
      <c s="37">
        <v>1</v>
      </c>
      <c s="36">
        <v>0</v>
      </c>
      <c s="36">
        <f>ROUND(G55*H55,6)</f>
      </c>
      <c r="L55" s="38">
        <v>0</v>
      </c>
      <c s="32">
        <f>ROUND(ROUND(L55,2)*ROUND(G55,3),2)</f>
      </c>
      <c s="36" t="s">
        <v>55</v>
      </c>
      <c>
        <f>(M55*21)/100</f>
      </c>
      <c t="s">
        <v>28</v>
      </c>
    </row>
    <row r="56" spans="1:5" ht="12.75">
      <c r="A56" s="35" t="s">
        <v>56</v>
      </c>
      <c r="E56" s="39" t="s">
        <v>5</v>
      </c>
    </row>
    <row r="57" spans="1:5" ht="12.75">
      <c r="A57" s="35" t="s">
        <v>57</v>
      </c>
      <c r="E57" s="40" t="s">
        <v>1101</v>
      </c>
    </row>
    <row r="58" spans="1:5" ht="178.5">
      <c r="A58" t="s">
        <v>58</v>
      </c>
      <c r="E58" s="39" t="s">
        <v>1094</v>
      </c>
    </row>
    <row r="59" spans="1:16" ht="12.75">
      <c r="A59" t="s">
        <v>50</v>
      </c>
      <c s="34" t="s">
        <v>103</v>
      </c>
      <c s="34" t="s">
        <v>903</v>
      </c>
      <c s="35" t="s">
        <v>5</v>
      </c>
      <c s="6" t="s">
        <v>904</v>
      </c>
      <c s="36" t="s">
        <v>75</v>
      </c>
      <c s="37">
        <v>1</v>
      </c>
      <c s="36">
        <v>0</v>
      </c>
      <c s="36">
        <f>ROUND(G59*H59,6)</f>
      </c>
      <c r="L59" s="38">
        <v>0</v>
      </c>
      <c s="32">
        <f>ROUND(ROUND(L59,2)*ROUND(G59,3),2)</f>
      </c>
      <c s="36" t="s">
        <v>55</v>
      </c>
      <c>
        <f>(M59*21)/100</f>
      </c>
      <c t="s">
        <v>28</v>
      </c>
    </row>
    <row r="60" spans="1:5" ht="12.75">
      <c r="A60" s="35" t="s">
        <v>56</v>
      </c>
      <c r="E60" s="39" t="s">
        <v>5</v>
      </c>
    </row>
    <row r="61" spans="1:5" ht="12.75">
      <c r="A61" s="35" t="s">
        <v>57</v>
      </c>
      <c r="E61" s="40" t="s">
        <v>1101</v>
      </c>
    </row>
    <row r="62" spans="1:5" ht="127.5">
      <c r="A62" t="s">
        <v>58</v>
      </c>
      <c r="E62" s="39" t="s">
        <v>1096</v>
      </c>
    </row>
    <row r="63" spans="1:16" ht="12.75">
      <c r="A63" t="s">
        <v>50</v>
      </c>
      <c s="34" t="s">
        <v>107</v>
      </c>
      <c s="34" t="s">
        <v>905</v>
      </c>
      <c s="35" t="s">
        <v>5</v>
      </c>
      <c s="6" t="s">
        <v>906</v>
      </c>
      <c s="36" t="s">
        <v>75</v>
      </c>
      <c s="37">
        <v>1</v>
      </c>
      <c s="36">
        <v>0</v>
      </c>
      <c s="36">
        <f>ROUND(G63*H63,6)</f>
      </c>
      <c r="L63" s="38">
        <v>0</v>
      </c>
      <c s="32">
        <f>ROUND(ROUND(L63,2)*ROUND(G63,3),2)</f>
      </c>
      <c s="36" t="s">
        <v>55</v>
      </c>
      <c>
        <f>(M63*21)/100</f>
      </c>
      <c t="s">
        <v>28</v>
      </c>
    </row>
    <row r="64" spans="1:5" ht="12.75">
      <c r="A64" s="35" t="s">
        <v>56</v>
      </c>
      <c r="E64" s="39" t="s">
        <v>5</v>
      </c>
    </row>
    <row r="65" spans="1:5" ht="12.75">
      <c r="A65" s="35" t="s">
        <v>57</v>
      </c>
      <c r="E65" s="40" t="s">
        <v>1101</v>
      </c>
    </row>
    <row r="66" spans="1:5" ht="178.5">
      <c r="A66" t="s">
        <v>58</v>
      </c>
      <c r="E66" s="39" t="s">
        <v>1094</v>
      </c>
    </row>
    <row r="67" spans="1:16" ht="12.75">
      <c r="A67" t="s">
        <v>50</v>
      </c>
      <c s="34" t="s">
        <v>112</v>
      </c>
      <c s="34" t="s">
        <v>909</v>
      </c>
      <c s="35" t="s">
        <v>5</v>
      </c>
      <c s="6" t="s">
        <v>910</v>
      </c>
      <c s="36" t="s">
        <v>75</v>
      </c>
      <c s="37">
        <v>6</v>
      </c>
      <c s="36">
        <v>0</v>
      </c>
      <c s="36">
        <f>ROUND(G67*H67,6)</f>
      </c>
      <c r="L67" s="38">
        <v>0</v>
      </c>
      <c s="32">
        <f>ROUND(ROUND(L67,2)*ROUND(G67,3),2)</f>
      </c>
      <c s="36" t="s">
        <v>55</v>
      </c>
      <c>
        <f>(M67*21)/100</f>
      </c>
      <c t="s">
        <v>28</v>
      </c>
    </row>
    <row r="68" spans="1:5" ht="12.75">
      <c r="A68" s="35" t="s">
        <v>56</v>
      </c>
      <c r="E68" s="39" t="s">
        <v>5</v>
      </c>
    </row>
    <row r="69" spans="1:5" ht="12.75">
      <c r="A69" s="35" t="s">
        <v>57</v>
      </c>
      <c r="E69" s="40" t="s">
        <v>1102</v>
      </c>
    </row>
    <row r="70" spans="1:5" ht="178.5">
      <c r="A70" t="s">
        <v>58</v>
      </c>
      <c r="E70" s="39" t="s">
        <v>1094</v>
      </c>
    </row>
    <row r="71" spans="1:16" ht="12.75">
      <c r="A71" t="s">
        <v>50</v>
      </c>
      <c s="34" t="s">
        <v>116</v>
      </c>
      <c s="34" t="s">
        <v>911</v>
      </c>
      <c s="35" t="s">
        <v>5</v>
      </c>
      <c s="6" t="s">
        <v>912</v>
      </c>
      <c s="36" t="s">
        <v>75</v>
      </c>
      <c s="37">
        <v>6</v>
      </c>
      <c s="36">
        <v>0</v>
      </c>
      <c s="36">
        <f>ROUND(G71*H71,6)</f>
      </c>
      <c r="L71" s="38">
        <v>0</v>
      </c>
      <c s="32">
        <f>ROUND(ROUND(L71,2)*ROUND(G71,3),2)</f>
      </c>
      <c s="36" t="s">
        <v>55</v>
      </c>
      <c>
        <f>(M71*21)/100</f>
      </c>
      <c t="s">
        <v>28</v>
      </c>
    </row>
    <row r="72" spans="1:5" ht="12.75">
      <c r="A72" s="35" t="s">
        <v>56</v>
      </c>
      <c r="E72" s="39" t="s">
        <v>5</v>
      </c>
    </row>
    <row r="73" spans="1:5" ht="12.75">
      <c r="A73" s="35" t="s">
        <v>57</v>
      </c>
      <c r="E73" s="40" t="s">
        <v>1102</v>
      </c>
    </row>
    <row r="74" spans="1:5" ht="127.5">
      <c r="A74" t="s">
        <v>58</v>
      </c>
      <c r="E74" s="39" t="s">
        <v>1096</v>
      </c>
    </row>
    <row r="75" spans="1:16" ht="12.75">
      <c r="A75" t="s">
        <v>50</v>
      </c>
      <c s="34" t="s">
        <v>119</v>
      </c>
      <c s="34" t="s">
        <v>1103</v>
      </c>
      <c s="35" t="s">
        <v>5</v>
      </c>
      <c s="6" t="s">
        <v>1104</v>
      </c>
      <c s="36" t="s">
        <v>75</v>
      </c>
      <c s="37">
        <v>2</v>
      </c>
      <c s="36">
        <v>0</v>
      </c>
      <c s="36">
        <f>ROUND(G75*H75,6)</f>
      </c>
      <c r="L75" s="38">
        <v>0</v>
      </c>
      <c s="32">
        <f>ROUND(ROUND(L75,2)*ROUND(G75,3),2)</f>
      </c>
      <c s="36" t="s">
        <v>55</v>
      </c>
      <c>
        <f>(M75*21)/100</f>
      </c>
      <c t="s">
        <v>28</v>
      </c>
    </row>
    <row r="76" spans="1:5" ht="12.75">
      <c r="A76" s="35" t="s">
        <v>56</v>
      </c>
      <c r="E76" s="39" t="s">
        <v>5</v>
      </c>
    </row>
    <row r="77" spans="1:5" ht="51">
      <c r="A77" s="35" t="s">
        <v>57</v>
      </c>
      <c r="E77" s="40" t="s">
        <v>1105</v>
      </c>
    </row>
    <row r="78" spans="1:5" ht="127.5">
      <c r="A78" t="s">
        <v>58</v>
      </c>
      <c r="E78" s="39" t="s">
        <v>1106</v>
      </c>
    </row>
    <row r="79" spans="1:16" ht="12.75">
      <c r="A79" t="s">
        <v>50</v>
      </c>
      <c s="34" t="s">
        <v>122</v>
      </c>
      <c s="34" t="s">
        <v>923</v>
      </c>
      <c s="35" t="s">
        <v>5</v>
      </c>
      <c s="6" t="s">
        <v>924</v>
      </c>
      <c s="36" t="s">
        <v>75</v>
      </c>
      <c s="37">
        <v>2</v>
      </c>
      <c s="36">
        <v>0</v>
      </c>
      <c s="36">
        <f>ROUND(G79*H79,6)</f>
      </c>
      <c r="L79" s="38">
        <v>0</v>
      </c>
      <c s="32">
        <f>ROUND(ROUND(L79,2)*ROUND(G79,3),2)</f>
      </c>
      <c s="36" t="s">
        <v>55</v>
      </c>
      <c>
        <f>(M79*21)/100</f>
      </c>
      <c t="s">
        <v>28</v>
      </c>
    </row>
    <row r="80" spans="1:5" ht="12.75">
      <c r="A80" s="35" t="s">
        <v>56</v>
      </c>
      <c r="E80" s="39" t="s">
        <v>5</v>
      </c>
    </row>
    <row r="81" spans="1:5" ht="12.75">
      <c r="A81" s="35" t="s">
        <v>57</v>
      </c>
      <c r="E81" s="40" t="s">
        <v>1107</v>
      </c>
    </row>
    <row r="82" spans="1:5" ht="165.75">
      <c r="A82" t="s">
        <v>58</v>
      </c>
      <c r="E82" s="39" t="s">
        <v>1108</v>
      </c>
    </row>
    <row r="83" spans="1:16" ht="12.75">
      <c r="A83" t="s">
        <v>50</v>
      </c>
      <c s="34" t="s">
        <v>126</v>
      </c>
      <c s="34" t="s">
        <v>925</v>
      </c>
      <c s="35" t="s">
        <v>5</v>
      </c>
      <c s="6" t="s">
        <v>926</v>
      </c>
      <c s="36" t="s">
        <v>75</v>
      </c>
      <c s="37">
        <v>2</v>
      </c>
      <c s="36">
        <v>0</v>
      </c>
      <c s="36">
        <f>ROUND(G83*H83,6)</f>
      </c>
      <c r="L83" s="38">
        <v>0</v>
      </c>
      <c s="32">
        <f>ROUND(ROUND(L83,2)*ROUND(G83,3),2)</f>
      </c>
      <c s="36" t="s">
        <v>55</v>
      </c>
      <c>
        <f>(M83*21)/100</f>
      </c>
      <c t="s">
        <v>28</v>
      </c>
    </row>
    <row r="84" spans="1:5" ht="12.75">
      <c r="A84" s="35" t="s">
        <v>56</v>
      </c>
      <c r="E84" s="39" t="s">
        <v>5</v>
      </c>
    </row>
    <row r="85" spans="1:5" ht="12.75">
      <c r="A85" s="35" t="s">
        <v>57</v>
      </c>
      <c r="E85" s="40" t="s">
        <v>1107</v>
      </c>
    </row>
    <row r="86" spans="1:5" ht="127.5">
      <c r="A86" t="s">
        <v>58</v>
      </c>
      <c r="E86" s="39" t="s">
        <v>1096</v>
      </c>
    </row>
    <row r="87" spans="1:16" ht="12.75">
      <c r="A87" t="s">
        <v>50</v>
      </c>
      <c s="34" t="s">
        <v>129</v>
      </c>
      <c s="34" t="s">
        <v>1109</v>
      </c>
      <c s="35" t="s">
        <v>5</v>
      </c>
      <c s="6" t="s">
        <v>1110</v>
      </c>
      <c s="36" t="s">
        <v>132</v>
      </c>
      <c s="37">
        <v>0.08</v>
      </c>
      <c s="36">
        <v>0</v>
      </c>
      <c s="36">
        <f>ROUND(G87*H87,6)</f>
      </c>
      <c r="L87" s="38">
        <v>0</v>
      </c>
      <c s="32">
        <f>ROUND(ROUND(L87,2)*ROUND(G87,3),2)</f>
      </c>
      <c s="36" t="s">
        <v>55</v>
      </c>
      <c>
        <f>(M87*21)/100</f>
      </c>
      <c t="s">
        <v>28</v>
      </c>
    </row>
    <row r="88" spans="1:5" ht="12.75">
      <c r="A88" s="35" t="s">
        <v>56</v>
      </c>
      <c r="E88" s="39" t="s">
        <v>5</v>
      </c>
    </row>
    <row r="89" spans="1:5" ht="51">
      <c r="A89" s="35" t="s">
        <v>57</v>
      </c>
      <c r="E89" s="40" t="s">
        <v>1111</v>
      </c>
    </row>
    <row r="90" spans="1:5" ht="102">
      <c r="A90" t="s">
        <v>58</v>
      </c>
      <c r="E90" s="39" t="s">
        <v>1112</v>
      </c>
    </row>
    <row r="91" spans="1:16" ht="12.75">
      <c r="A91" t="s">
        <v>50</v>
      </c>
      <c s="34" t="s">
        <v>134</v>
      </c>
      <c s="34" t="s">
        <v>1113</v>
      </c>
      <c s="35" t="s">
        <v>5</v>
      </c>
      <c s="6" t="s">
        <v>1114</v>
      </c>
      <c s="36" t="s">
        <v>132</v>
      </c>
      <c s="37">
        <v>0.08</v>
      </c>
      <c s="36">
        <v>0</v>
      </c>
      <c s="36">
        <f>ROUND(G91*H91,6)</f>
      </c>
      <c r="L91" s="38">
        <v>0</v>
      </c>
      <c s="32">
        <f>ROUND(ROUND(L91,2)*ROUND(G91,3),2)</f>
      </c>
      <c s="36" t="s">
        <v>55</v>
      </c>
      <c>
        <f>(M91*21)/100</f>
      </c>
      <c t="s">
        <v>28</v>
      </c>
    </row>
    <row r="92" spans="1:5" ht="12.75">
      <c r="A92" s="35" t="s">
        <v>56</v>
      </c>
      <c r="E92" s="39" t="s">
        <v>5</v>
      </c>
    </row>
    <row r="93" spans="1:5" ht="51">
      <c r="A93" s="35" t="s">
        <v>57</v>
      </c>
      <c r="E93" s="40" t="s">
        <v>1111</v>
      </c>
    </row>
    <row r="94" spans="1:5" ht="102">
      <c r="A94" t="s">
        <v>58</v>
      </c>
      <c r="E94" s="39" t="s">
        <v>1115</v>
      </c>
    </row>
    <row r="95" spans="1:16" ht="25.5">
      <c r="A95" t="s">
        <v>50</v>
      </c>
      <c s="34" t="s">
        <v>137</v>
      </c>
      <c s="34" t="s">
        <v>1116</v>
      </c>
      <c s="35" t="s">
        <v>5</v>
      </c>
      <c s="6" t="s">
        <v>1117</v>
      </c>
      <c s="36" t="s">
        <v>75</v>
      </c>
      <c s="37">
        <v>1</v>
      </c>
      <c s="36">
        <v>0</v>
      </c>
      <c s="36">
        <f>ROUND(G95*H95,6)</f>
      </c>
      <c r="L95" s="38">
        <v>0</v>
      </c>
      <c s="32">
        <f>ROUND(ROUND(L95,2)*ROUND(G95,3),2)</f>
      </c>
      <c s="36" t="s">
        <v>55</v>
      </c>
      <c>
        <f>(M95*21)/100</f>
      </c>
      <c t="s">
        <v>28</v>
      </c>
    </row>
    <row r="96" spans="1:5" ht="12.75">
      <c r="A96" s="35" t="s">
        <v>56</v>
      </c>
      <c r="E96" s="39" t="s">
        <v>5</v>
      </c>
    </row>
    <row r="97" spans="1:5" ht="12.75">
      <c r="A97" s="35" t="s">
        <v>57</v>
      </c>
      <c r="E97" s="40" t="s">
        <v>1118</v>
      </c>
    </row>
    <row r="98" spans="1:5" ht="191.25">
      <c r="A98" t="s">
        <v>58</v>
      </c>
      <c r="E98" s="39" t="s">
        <v>1119</v>
      </c>
    </row>
    <row r="99" spans="1:16" ht="12.75">
      <c r="A99" t="s">
        <v>50</v>
      </c>
      <c s="34" t="s">
        <v>140</v>
      </c>
      <c s="34" t="s">
        <v>1120</v>
      </c>
      <c s="35" t="s">
        <v>5</v>
      </c>
      <c s="6" t="s">
        <v>1121</v>
      </c>
      <c s="36" t="s">
        <v>75</v>
      </c>
      <c s="37">
        <v>2</v>
      </c>
      <c s="36">
        <v>0</v>
      </c>
      <c s="36">
        <f>ROUND(G99*H99,6)</f>
      </c>
      <c r="L99" s="38">
        <v>0</v>
      </c>
      <c s="32">
        <f>ROUND(ROUND(L99,2)*ROUND(G99,3),2)</f>
      </c>
      <c s="36" t="s">
        <v>55</v>
      </c>
      <c>
        <f>(M99*21)/100</f>
      </c>
      <c t="s">
        <v>28</v>
      </c>
    </row>
    <row r="100" spans="1:5" ht="12.75">
      <c r="A100" s="35" t="s">
        <v>56</v>
      </c>
      <c r="E100" s="39" t="s">
        <v>5</v>
      </c>
    </row>
    <row r="101" spans="1:5" ht="38.25">
      <c r="A101" s="35" t="s">
        <v>57</v>
      </c>
      <c r="E101" s="40" t="s">
        <v>1122</v>
      </c>
    </row>
    <row r="102" spans="1:5" ht="140.25">
      <c r="A102" t="s">
        <v>58</v>
      </c>
      <c r="E102" s="39" t="s">
        <v>1123</v>
      </c>
    </row>
    <row r="103" spans="1:16" ht="12.75">
      <c r="A103" t="s">
        <v>50</v>
      </c>
      <c s="34" t="s">
        <v>143</v>
      </c>
      <c s="34" t="s">
        <v>1124</v>
      </c>
      <c s="35" t="s">
        <v>5</v>
      </c>
      <c s="6" t="s">
        <v>1125</v>
      </c>
      <c s="36" t="s">
        <v>75</v>
      </c>
      <c s="37">
        <v>1</v>
      </c>
      <c s="36">
        <v>0</v>
      </c>
      <c s="36">
        <f>ROUND(G103*H103,6)</f>
      </c>
      <c r="L103" s="38">
        <v>0</v>
      </c>
      <c s="32">
        <f>ROUND(ROUND(L103,2)*ROUND(G103,3),2)</f>
      </c>
      <c s="36" t="s">
        <v>55</v>
      </c>
      <c>
        <f>(M103*21)/100</f>
      </c>
      <c t="s">
        <v>28</v>
      </c>
    </row>
    <row r="104" spans="1:5" ht="12.75">
      <c r="A104" s="35" t="s">
        <v>56</v>
      </c>
      <c r="E104" s="39" t="s">
        <v>5</v>
      </c>
    </row>
    <row r="105" spans="1:5" ht="12.75">
      <c r="A105" s="35" t="s">
        <v>57</v>
      </c>
      <c r="E105" s="40" t="s">
        <v>1126</v>
      </c>
    </row>
    <row r="106" spans="1:5" ht="153">
      <c r="A106" t="s">
        <v>58</v>
      </c>
      <c r="E106" s="39" t="s">
        <v>1100</v>
      </c>
    </row>
    <row r="107" spans="1:16" ht="12.75">
      <c r="A107" t="s">
        <v>50</v>
      </c>
      <c s="34" t="s">
        <v>147</v>
      </c>
      <c s="34" t="s">
        <v>1127</v>
      </c>
      <c s="35" t="s">
        <v>5</v>
      </c>
      <c s="6" t="s">
        <v>1128</v>
      </c>
      <c s="36" t="s">
        <v>75</v>
      </c>
      <c s="37">
        <v>1</v>
      </c>
      <c s="36">
        <v>0</v>
      </c>
      <c s="36">
        <f>ROUND(G107*H107,6)</f>
      </c>
      <c r="L107" s="38">
        <v>0</v>
      </c>
      <c s="32">
        <f>ROUND(ROUND(L107,2)*ROUND(G107,3),2)</f>
      </c>
      <c s="36" t="s">
        <v>55</v>
      </c>
      <c>
        <f>(M107*21)/100</f>
      </c>
      <c t="s">
        <v>28</v>
      </c>
    </row>
    <row r="108" spans="1:5" ht="12.75">
      <c r="A108" s="35" t="s">
        <v>56</v>
      </c>
      <c r="E108" s="39" t="s">
        <v>5</v>
      </c>
    </row>
    <row r="109" spans="1:5" ht="12.75">
      <c r="A109" s="35" t="s">
        <v>57</v>
      </c>
      <c r="E109" s="40" t="s">
        <v>5</v>
      </c>
    </row>
    <row r="110" spans="1:5" ht="191.25">
      <c r="A110" t="s">
        <v>58</v>
      </c>
      <c r="E110" s="39" t="s">
        <v>1129</v>
      </c>
    </row>
    <row r="111" spans="1:16" ht="12.75">
      <c r="A111" t="s">
        <v>50</v>
      </c>
      <c s="34" t="s">
        <v>151</v>
      </c>
      <c s="34" t="s">
        <v>1130</v>
      </c>
      <c s="35" t="s">
        <v>5</v>
      </c>
      <c s="6" t="s">
        <v>1131</v>
      </c>
      <c s="36" t="s">
        <v>75</v>
      </c>
      <c s="37">
        <v>1</v>
      </c>
      <c s="36">
        <v>0</v>
      </c>
      <c s="36">
        <f>ROUND(G111*H111,6)</f>
      </c>
      <c r="L111" s="38">
        <v>0</v>
      </c>
      <c s="32">
        <f>ROUND(ROUND(L111,2)*ROUND(G111,3),2)</f>
      </c>
      <c s="36" t="s">
        <v>55</v>
      </c>
      <c>
        <f>(M111*21)/100</f>
      </c>
      <c t="s">
        <v>28</v>
      </c>
    </row>
    <row r="112" spans="1:5" ht="12.75">
      <c r="A112" s="35" t="s">
        <v>56</v>
      </c>
      <c r="E112" s="39" t="s">
        <v>5</v>
      </c>
    </row>
    <row r="113" spans="1:5" ht="12.75">
      <c r="A113" s="35" t="s">
        <v>57</v>
      </c>
      <c r="E113" s="40" t="s">
        <v>5</v>
      </c>
    </row>
    <row r="114" spans="1:5" ht="140.25">
      <c r="A114" t="s">
        <v>58</v>
      </c>
      <c r="E114" s="39" t="s">
        <v>1123</v>
      </c>
    </row>
    <row r="115" spans="1:16" ht="12.75">
      <c r="A115" t="s">
        <v>50</v>
      </c>
      <c s="34" t="s">
        <v>155</v>
      </c>
      <c s="34" t="s">
        <v>1132</v>
      </c>
      <c s="35" t="s">
        <v>5</v>
      </c>
      <c s="6" t="s">
        <v>1133</v>
      </c>
      <c s="36" t="s">
        <v>75</v>
      </c>
      <c s="37">
        <v>14</v>
      </c>
      <c s="36">
        <v>0</v>
      </c>
      <c s="36">
        <f>ROUND(G115*H115,6)</f>
      </c>
      <c r="L115" s="38">
        <v>0</v>
      </c>
      <c s="32">
        <f>ROUND(ROUND(L115,2)*ROUND(G115,3),2)</f>
      </c>
      <c s="36" t="s">
        <v>55</v>
      </c>
      <c>
        <f>(M115*21)/100</f>
      </c>
      <c t="s">
        <v>28</v>
      </c>
    </row>
    <row r="116" spans="1:5" ht="12.75">
      <c r="A116" s="35" t="s">
        <v>56</v>
      </c>
      <c r="E116" s="39" t="s">
        <v>5</v>
      </c>
    </row>
    <row r="117" spans="1:5" ht="38.25">
      <c r="A117" s="35" t="s">
        <v>57</v>
      </c>
      <c r="E117" s="40" t="s">
        <v>1134</v>
      </c>
    </row>
    <row r="118" spans="1:5" ht="191.25">
      <c r="A118" t="s">
        <v>58</v>
      </c>
      <c r="E118" s="39" t="s">
        <v>1119</v>
      </c>
    </row>
    <row r="119" spans="1:16" ht="12.75">
      <c r="A119" t="s">
        <v>50</v>
      </c>
      <c s="34" t="s">
        <v>158</v>
      </c>
      <c s="34" t="s">
        <v>1135</v>
      </c>
      <c s="35" t="s">
        <v>5</v>
      </c>
      <c s="6" t="s">
        <v>1136</v>
      </c>
      <c s="36" t="s">
        <v>75</v>
      </c>
      <c s="37">
        <v>11</v>
      </c>
      <c s="36">
        <v>0</v>
      </c>
      <c s="36">
        <f>ROUND(G119*H119,6)</f>
      </c>
      <c r="L119" s="38">
        <v>0</v>
      </c>
      <c s="32">
        <f>ROUND(ROUND(L119,2)*ROUND(G119,3),2)</f>
      </c>
      <c s="36" t="s">
        <v>55</v>
      </c>
      <c>
        <f>(M119*21)/100</f>
      </c>
      <c t="s">
        <v>28</v>
      </c>
    </row>
    <row r="120" spans="1:5" ht="12.75">
      <c r="A120" s="35" t="s">
        <v>56</v>
      </c>
      <c r="E120" s="39" t="s">
        <v>5</v>
      </c>
    </row>
    <row r="121" spans="1:5" ht="38.25">
      <c r="A121" s="35" t="s">
        <v>57</v>
      </c>
      <c r="E121" s="40" t="s">
        <v>1137</v>
      </c>
    </row>
    <row r="122" spans="1:5" ht="191.25">
      <c r="A122" t="s">
        <v>58</v>
      </c>
      <c r="E122" s="39" t="s">
        <v>1119</v>
      </c>
    </row>
    <row r="123" spans="1:16" ht="12.75">
      <c r="A123" t="s">
        <v>50</v>
      </c>
      <c s="34" t="s">
        <v>162</v>
      </c>
      <c s="34" t="s">
        <v>1138</v>
      </c>
      <c s="35" t="s">
        <v>5</v>
      </c>
      <c s="6" t="s">
        <v>1139</v>
      </c>
      <c s="36" t="s">
        <v>75</v>
      </c>
      <c s="37">
        <v>23</v>
      </c>
      <c s="36">
        <v>0</v>
      </c>
      <c s="36">
        <f>ROUND(G123*H123,6)</f>
      </c>
      <c r="L123" s="38">
        <v>0</v>
      </c>
      <c s="32">
        <f>ROUND(ROUND(L123,2)*ROUND(G123,3),2)</f>
      </c>
      <c s="36" t="s">
        <v>55</v>
      </c>
      <c>
        <f>(M123*21)/100</f>
      </c>
      <c t="s">
        <v>28</v>
      </c>
    </row>
    <row r="124" spans="1:5" ht="12.75">
      <c r="A124" s="35" t="s">
        <v>56</v>
      </c>
      <c r="E124" s="39" t="s">
        <v>5</v>
      </c>
    </row>
    <row r="125" spans="1:5" ht="25.5">
      <c r="A125" s="35" t="s">
        <v>57</v>
      </c>
      <c r="E125" s="40" t="s">
        <v>1140</v>
      </c>
    </row>
    <row r="126" spans="1:5" ht="140.25">
      <c r="A126" t="s">
        <v>58</v>
      </c>
      <c r="E126" s="39" t="s">
        <v>1123</v>
      </c>
    </row>
    <row r="127" spans="1:16" ht="12.75">
      <c r="A127" t="s">
        <v>50</v>
      </c>
      <c s="34" t="s">
        <v>165</v>
      </c>
      <c s="34" t="s">
        <v>1141</v>
      </c>
      <c s="35" t="s">
        <v>5</v>
      </c>
      <c s="6" t="s">
        <v>1142</v>
      </c>
      <c s="36" t="s">
        <v>75</v>
      </c>
      <c s="37">
        <v>10</v>
      </c>
      <c s="36">
        <v>0</v>
      </c>
      <c s="36">
        <f>ROUND(G127*H127,6)</f>
      </c>
      <c r="L127" s="38">
        <v>0</v>
      </c>
      <c s="32">
        <f>ROUND(ROUND(L127,2)*ROUND(G127,3),2)</f>
      </c>
      <c s="36" t="s">
        <v>55</v>
      </c>
      <c>
        <f>(M127*21)/100</f>
      </c>
      <c t="s">
        <v>28</v>
      </c>
    </row>
    <row r="128" spans="1:5" ht="12.75">
      <c r="A128" s="35" t="s">
        <v>56</v>
      </c>
      <c r="E128" s="39" t="s">
        <v>5</v>
      </c>
    </row>
    <row r="129" spans="1:5" ht="51">
      <c r="A129" s="35" t="s">
        <v>57</v>
      </c>
      <c r="E129" s="40" t="s">
        <v>1143</v>
      </c>
    </row>
    <row r="130" spans="1:5" ht="191.25">
      <c r="A130" t="s">
        <v>58</v>
      </c>
      <c r="E130" s="39" t="s">
        <v>1119</v>
      </c>
    </row>
    <row r="131" spans="1:16" ht="12.75">
      <c r="A131" t="s">
        <v>50</v>
      </c>
      <c s="34" t="s">
        <v>169</v>
      </c>
      <c s="34" t="s">
        <v>1144</v>
      </c>
      <c s="35" t="s">
        <v>5</v>
      </c>
      <c s="6" t="s">
        <v>1145</v>
      </c>
      <c s="36" t="s">
        <v>75</v>
      </c>
      <c s="37">
        <v>12</v>
      </c>
      <c s="36">
        <v>0</v>
      </c>
      <c s="36">
        <f>ROUND(G131*H131,6)</f>
      </c>
      <c r="L131" s="38">
        <v>0</v>
      </c>
      <c s="32">
        <f>ROUND(ROUND(L131,2)*ROUND(G131,3),2)</f>
      </c>
      <c s="36" t="s">
        <v>55</v>
      </c>
      <c>
        <f>(M131*21)/100</f>
      </c>
      <c t="s">
        <v>28</v>
      </c>
    </row>
    <row r="132" spans="1:5" ht="12.75">
      <c r="A132" s="35" t="s">
        <v>56</v>
      </c>
      <c r="E132" s="39" t="s">
        <v>5</v>
      </c>
    </row>
    <row r="133" spans="1:5" ht="63.75">
      <c r="A133" s="35" t="s">
        <v>57</v>
      </c>
      <c r="E133" s="40" t="s">
        <v>1146</v>
      </c>
    </row>
    <row r="134" spans="1:5" ht="140.25">
      <c r="A134" t="s">
        <v>58</v>
      </c>
      <c r="E134" s="39" t="s">
        <v>1123</v>
      </c>
    </row>
    <row r="135" spans="1:16" ht="12.75">
      <c r="A135" t="s">
        <v>50</v>
      </c>
      <c s="34" t="s">
        <v>173</v>
      </c>
      <c s="34" t="s">
        <v>1147</v>
      </c>
      <c s="35" t="s">
        <v>5</v>
      </c>
      <c s="6" t="s">
        <v>1148</v>
      </c>
      <c s="36" t="s">
        <v>75</v>
      </c>
      <c s="37">
        <v>2</v>
      </c>
      <c s="36">
        <v>0</v>
      </c>
      <c s="36">
        <f>ROUND(G135*H135,6)</f>
      </c>
      <c r="L135" s="38">
        <v>0</v>
      </c>
      <c s="32">
        <f>ROUND(ROUND(L135,2)*ROUND(G135,3),2)</f>
      </c>
      <c s="36" t="s">
        <v>55</v>
      </c>
      <c>
        <f>(M135*21)/100</f>
      </c>
      <c t="s">
        <v>28</v>
      </c>
    </row>
    <row r="136" spans="1:5" ht="12.75">
      <c r="A136" s="35" t="s">
        <v>56</v>
      </c>
      <c r="E136" s="39" t="s">
        <v>5</v>
      </c>
    </row>
    <row r="137" spans="1:5" ht="12.75">
      <c r="A137" s="35" t="s">
        <v>57</v>
      </c>
      <c r="E137" s="40" t="s">
        <v>1149</v>
      </c>
    </row>
    <row r="138" spans="1:5" ht="153">
      <c r="A138" t="s">
        <v>58</v>
      </c>
      <c r="E138" s="39" t="s">
        <v>1100</v>
      </c>
    </row>
    <row r="139" spans="1:16" ht="12.75">
      <c r="A139" t="s">
        <v>50</v>
      </c>
      <c s="34" t="s">
        <v>177</v>
      </c>
      <c s="34" t="s">
        <v>1150</v>
      </c>
      <c s="35" t="s">
        <v>5</v>
      </c>
      <c s="6" t="s">
        <v>1151</v>
      </c>
      <c s="36" t="s">
        <v>1152</v>
      </c>
      <c s="37">
        <v>2.04</v>
      </c>
      <c s="36">
        <v>0</v>
      </c>
      <c s="36">
        <f>ROUND(G139*H139,6)</f>
      </c>
      <c r="L139" s="38">
        <v>0</v>
      </c>
      <c s="32">
        <f>ROUND(ROUND(L139,2)*ROUND(G139,3),2)</f>
      </c>
      <c s="36" t="s">
        <v>55</v>
      </c>
      <c>
        <f>(M139*21)/100</f>
      </c>
      <c t="s">
        <v>28</v>
      </c>
    </row>
    <row r="140" spans="1:5" ht="12.75">
      <c r="A140" s="35" t="s">
        <v>56</v>
      </c>
      <c r="E140" s="39" t="s">
        <v>5</v>
      </c>
    </row>
    <row r="141" spans="1:5" ht="165.75">
      <c r="A141" s="35" t="s">
        <v>57</v>
      </c>
      <c r="E141" s="40" t="s">
        <v>1153</v>
      </c>
    </row>
    <row r="142" spans="1:5" ht="178.5">
      <c r="A142" t="s">
        <v>58</v>
      </c>
      <c r="E142" s="39" t="s">
        <v>1154</v>
      </c>
    </row>
    <row r="143" spans="1:16" ht="12.75">
      <c r="A143" t="s">
        <v>50</v>
      </c>
      <c s="34" t="s">
        <v>181</v>
      </c>
      <c s="34" t="s">
        <v>1155</v>
      </c>
      <c s="35" t="s">
        <v>5</v>
      </c>
      <c s="6" t="s">
        <v>1156</v>
      </c>
      <c s="36" t="s">
        <v>1152</v>
      </c>
      <c s="37">
        <v>2.04</v>
      </c>
      <c s="36">
        <v>0</v>
      </c>
      <c s="36">
        <f>ROUND(G143*H143,6)</f>
      </c>
      <c r="L143" s="38">
        <v>0</v>
      </c>
      <c s="32">
        <f>ROUND(ROUND(L143,2)*ROUND(G143,3),2)</f>
      </c>
      <c s="36" t="s">
        <v>55</v>
      </c>
      <c>
        <f>(M143*21)/100</f>
      </c>
      <c t="s">
        <v>28</v>
      </c>
    </row>
    <row r="144" spans="1:5" ht="12.75">
      <c r="A144" s="35" t="s">
        <v>56</v>
      </c>
      <c r="E144" s="39" t="s">
        <v>5</v>
      </c>
    </row>
    <row r="145" spans="1:5" ht="165.75">
      <c r="A145" s="35" t="s">
        <v>57</v>
      </c>
      <c r="E145" s="40" t="s">
        <v>1153</v>
      </c>
    </row>
    <row r="146" spans="1:5" ht="102">
      <c r="A146" t="s">
        <v>58</v>
      </c>
      <c r="E146" s="39" t="s">
        <v>1157</v>
      </c>
    </row>
    <row r="147" spans="1:16" ht="12.75">
      <c r="A147" t="s">
        <v>50</v>
      </c>
      <c s="34" t="s">
        <v>185</v>
      </c>
      <c s="34" t="s">
        <v>1158</v>
      </c>
      <c s="35" t="s">
        <v>5</v>
      </c>
      <c s="6" t="s">
        <v>1159</v>
      </c>
      <c s="36" t="s">
        <v>1152</v>
      </c>
      <c s="37">
        <v>0.9</v>
      </c>
      <c s="36">
        <v>0</v>
      </c>
      <c s="36">
        <f>ROUND(G147*H147,6)</f>
      </c>
      <c r="L147" s="38">
        <v>0</v>
      </c>
      <c s="32">
        <f>ROUND(ROUND(L147,2)*ROUND(G147,3),2)</f>
      </c>
      <c s="36" t="s">
        <v>55</v>
      </c>
      <c>
        <f>(M147*21)/100</f>
      </c>
      <c t="s">
        <v>28</v>
      </c>
    </row>
    <row r="148" spans="1:5" ht="12.75">
      <c r="A148" s="35" t="s">
        <v>56</v>
      </c>
      <c r="E148" s="39" t="s">
        <v>5</v>
      </c>
    </row>
    <row r="149" spans="1:5" ht="63.75">
      <c r="A149" s="35" t="s">
        <v>57</v>
      </c>
      <c r="E149" s="40" t="s">
        <v>1160</v>
      </c>
    </row>
    <row r="150" spans="1:5" ht="153">
      <c r="A150" t="s">
        <v>58</v>
      </c>
      <c r="E150" s="39" t="s">
        <v>1161</v>
      </c>
    </row>
    <row r="151" spans="1:16" ht="12.75">
      <c r="A151" t="s">
        <v>50</v>
      </c>
      <c s="34" t="s">
        <v>682</v>
      </c>
      <c s="34" t="s">
        <v>1162</v>
      </c>
      <c s="35" t="s">
        <v>5</v>
      </c>
      <c s="6" t="s">
        <v>1163</v>
      </c>
      <c s="36" t="s">
        <v>1164</v>
      </c>
      <c s="37">
        <v>1</v>
      </c>
      <c s="36">
        <v>0</v>
      </c>
      <c s="36">
        <f>ROUND(G151*H151,6)</f>
      </c>
      <c r="L151" s="38">
        <v>0</v>
      </c>
      <c s="32">
        <f>ROUND(ROUND(L151,2)*ROUND(G151,3),2)</f>
      </c>
      <c s="36" t="s">
        <v>55</v>
      </c>
      <c>
        <f>(M151*21)/100</f>
      </c>
      <c t="s">
        <v>28</v>
      </c>
    </row>
    <row r="152" spans="1:5" ht="12.75">
      <c r="A152" s="35" t="s">
        <v>56</v>
      </c>
      <c r="E152" s="39" t="s">
        <v>5</v>
      </c>
    </row>
    <row r="153" spans="1:5" ht="12.75">
      <c r="A153" s="35" t="s">
        <v>57</v>
      </c>
      <c r="E153" s="40" t="s">
        <v>5</v>
      </c>
    </row>
    <row r="154" spans="1:5" ht="140.25">
      <c r="A154" t="s">
        <v>58</v>
      </c>
      <c r="E154" s="39" t="s">
        <v>1165</v>
      </c>
    </row>
    <row r="155" spans="1:16" ht="12.75">
      <c r="A155" t="s">
        <v>50</v>
      </c>
      <c s="34" t="s">
        <v>686</v>
      </c>
      <c s="34" t="s">
        <v>1166</v>
      </c>
      <c s="35" t="s">
        <v>5</v>
      </c>
      <c s="6" t="s">
        <v>1167</v>
      </c>
      <c s="36" t="s">
        <v>1164</v>
      </c>
      <c s="37">
        <v>1</v>
      </c>
      <c s="36">
        <v>0</v>
      </c>
      <c s="36">
        <f>ROUND(G155*H155,6)</f>
      </c>
      <c r="L155" s="38">
        <v>0</v>
      </c>
      <c s="32">
        <f>ROUND(ROUND(L155,2)*ROUND(G155,3),2)</f>
      </c>
      <c s="36" t="s">
        <v>55</v>
      </c>
      <c>
        <f>(M155*21)/100</f>
      </c>
      <c t="s">
        <v>28</v>
      </c>
    </row>
    <row r="156" spans="1:5" ht="12.75">
      <c r="A156" s="35" t="s">
        <v>56</v>
      </c>
      <c r="E156" s="39" t="s">
        <v>5</v>
      </c>
    </row>
    <row r="157" spans="1:5" ht="12.75">
      <c r="A157" s="35" t="s">
        <v>57</v>
      </c>
      <c r="E157" s="40" t="s">
        <v>5</v>
      </c>
    </row>
    <row r="158" spans="1:5" ht="140.25">
      <c r="A158" t="s">
        <v>58</v>
      </c>
      <c r="E158" s="39" t="s">
        <v>1168</v>
      </c>
    </row>
    <row r="159" spans="1:16" ht="12.75">
      <c r="A159" t="s">
        <v>50</v>
      </c>
      <c s="34" t="s">
        <v>189</v>
      </c>
      <c s="34" t="s">
        <v>1169</v>
      </c>
      <c s="35" t="s">
        <v>5</v>
      </c>
      <c s="6" t="s">
        <v>1170</v>
      </c>
      <c s="36" t="s">
        <v>1164</v>
      </c>
      <c s="37">
        <v>1</v>
      </c>
      <c s="36">
        <v>0</v>
      </c>
      <c s="36">
        <f>ROUND(G159*H159,6)</f>
      </c>
      <c r="L159" s="38">
        <v>0</v>
      </c>
      <c s="32">
        <f>ROUND(ROUND(L159,2)*ROUND(G159,3),2)</f>
      </c>
      <c s="36" t="s">
        <v>55</v>
      </c>
      <c>
        <f>(M159*21)/100</f>
      </c>
      <c t="s">
        <v>28</v>
      </c>
    </row>
    <row r="160" spans="1:5" ht="12.75">
      <c r="A160" s="35" t="s">
        <v>56</v>
      </c>
      <c r="E160" s="39" t="s">
        <v>5</v>
      </c>
    </row>
    <row r="161" spans="1:5" ht="12.75">
      <c r="A161" s="35" t="s">
        <v>57</v>
      </c>
      <c r="E161" s="40" t="s">
        <v>1171</v>
      </c>
    </row>
    <row r="162" spans="1:5" ht="165.75">
      <c r="A162" t="s">
        <v>58</v>
      </c>
      <c r="E162" s="39" t="s">
        <v>1172</v>
      </c>
    </row>
    <row r="163" spans="1:16" ht="12.75">
      <c r="A163" t="s">
        <v>50</v>
      </c>
      <c s="34" t="s">
        <v>193</v>
      </c>
      <c s="34" t="s">
        <v>1173</v>
      </c>
      <c s="35" t="s">
        <v>5</v>
      </c>
      <c s="6" t="s">
        <v>1174</v>
      </c>
      <c s="36" t="s">
        <v>75</v>
      </c>
      <c s="37">
        <v>1</v>
      </c>
      <c s="36">
        <v>0</v>
      </c>
      <c s="36">
        <f>ROUND(G163*H163,6)</f>
      </c>
      <c r="L163" s="38">
        <v>0</v>
      </c>
      <c s="32">
        <f>ROUND(ROUND(L163,2)*ROUND(G163,3),2)</f>
      </c>
      <c s="36" t="s">
        <v>55</v>
      </c>
      <c>
        <f>(M163*21)/100</f>
      </c>
      <c t="s">
        <v>28</v>
      </c>
    </row>
    <row r="164" spans="1:5" ht="12.75">
      <c r="A164" s="35" t="s">
        <v>56</v>
      </c>
      <c r="E164" s="39" t="s">
        <v>5</v>
      </c>
    </row>
    <row r="165" spans="1:5" ht="12.75">
      <c r="A165" s="35" t="s">
        <v>57</v>
      </c>
      <c r="E165" s="40" t="s">
        <v>1175</v>
      </c>
    </row>
    <row r="166" spans="1:5" ht="140.25">
      <c r="A166" t="s">
        <v>58</v>
      </c>
      <c r="E166" s="39" t="s">
        <v>1123</v>
      </c>
    </row>
    <row r="167" spans="1:16" ht="12.75">
      <c r="A167" t="s">
        <v>50</v>
      </c>
      <c s="34" t="s">
        <v>197</v>
      </c>
      <c s="34" t="s">
        <v>1176</v>
      </c>
      <c s="35" t="s">
        <v>5</v>
      </c>
      <c s="6" t="s">
        <v>1177</v>
      </c>
      <c s="36" t="s">
        <v>75</v>
      </c>
      <c s="37">
        <v>1</v>
      </c>
      <c s="36">
        <v>0</v>
      </c>
      <c s="36">
        <f>ROUND(G167*H167,6)</f>
      </c>
      <c r="L167" s="38">
        <v>0</v>
      </c>
      <c s="32">
        <f>ROUND(ROUND(L167,2)*ROUND(G167,3),2)</f>
      </c>
      <c s="36" t="s">
        <v>55</v>
      </c>
      <c>
        <f>(M167*21)/100</f>
      </c>
      <c t="s">
        <v>28</v>
      </c>
    </row>
    <row r="168" spans="1:5" ht="12.75">
      <c r="A168" s="35" t="s">
        <v>56</v>
      </c>
      <c r="E168" s="39" t="s">
        <v>5</v>
      </c>
    </row>
    <row r="169" spans="1:5" ht="12.75">
      <c r="A169" s="35" t="s">
        <v>57</v>
      </c>
      <c r="E169" s="40" t="s">
        <v>1175</v>
      </c>
    </row>
    <row r="170" spans="1:5" ht="153">
      <c r="A170" t="s">
        <v>58</v>
      </c>
      <c r="E170" s="39" t="s">
        <v>1100</v>
      </c>
    </row>
    <row r="171" spans="1:13" ht="12.75">
      <c r="A171" t="s">
        <v>47</v>
      </c>
      <c r="C171" s="31" t="s">
        <v>551</v>
      </c>
      <c r="E171" s="33" t="s">
        <v>1178</v>
      </c>
      <c r="J171" s="32">
        <f>0</f>
      </c>
      <c s="32">
        <f>0</f>
      </c>
      <c s="32">
        <f>0+L172+L176+L180+L184+L188+L192+L196</f>
      </c>
      <c s="32">
        <f>0+M172+M176+M180+M184+M188+M192+M196</f>
      </c>
    </row>
    <row r="172" spans="1:16" ht="38.25">
      <c r="A172" t="s">
        <v>50</v>
      </c>
      <c s="34" t="s">
        <v>201</v>
      </c>
      <c s="34" t="s">
        <v>1179</v>
      </c>
      <c s="35" t="s">
        <v>555</v>
      </c>
      <c s="6" t="s">
        <v>1180</v>
      </c>
      <c s="36" t="s">
        <v>557</v>
      </c>
      <c s="37">
        <v>1</v>
      </c>
      <c s="36">
        <v>0</v>
      </c>
      <c s="36">
        <f>ROUND(G172*H172,6)</f>
      </c>
      <c r="L172" s="38">
        <v>0</v>
      </c>
      <c s="32">
        <f>ROUND(ROUND(L172,2)*ROUND(G172,3),2)</f>
      </c>
      <c s="36" t="s">
        <v>55</v>
      </c>
      <c>
        <f>(M172*21)/100</f>
      </c>
      <c t="s">
        <v>28</v>
      </c>
    </row>
    <row r="173" spans="1:5" ht="12.75">
      <c r="A173" s="35" t="s">
        <v>56</v>
      </c>
      <c r="E173" s="39" t="s">
        <v>558</v>
      </c>
    </row>
    <row r="174" spans="1:5" ht="12.75">
      <c r="A174" s="35" t="s">
        <v>57</v>
      </c>
      <c r="E174" s="40" t="s">
        <v>5</v>
      </c>
    </row>
    <row r="175" spans="1:5" ht="165.75">
      <c r="A175" t="s">
        <v>58</v>
      </c>
      <c r="E175" s="39" t="s">
        <v>1181</v>
      </c>
    </row>
    <row r="176" spans="1:16" ht="25.5">
      <c r="A176" t="s">
        <v>50</v>
      </c>
      <c s="34" t="s">
        <v>205</v>
      </c>
      <c s="34" t="s">
        <v>1182</v>
      </c>
      <c s="35" t="s">
        <v>555</v>
      </c>
      <c s="6" t="s">
        <v>1183</v>
      </c>
      <c s="36" t="s">
        <v>557</v>
      </c>
      <c s="37">
        <v>0.5</v>
      </c>
      <c s="36">
        <v>0</v>
      </c>
      <c s="36">
        <f>ROUND(G176*H176,6)</f>
      </c>
      <c r="L176" s="38">
        <v>0</v>
      </c>
      <c s="32">
        <f>ROUND(ROUND(L176,2)*ROUND(G176,3),2)</f>
      </c>
      <c s="36" t="s">
        <v>55</v>
      </c>
      <c>
        <f>(M176*21)/100</f>
      </c>
      <c t="s">
        <v>28</v>
      </c>
    </row>
    <row r="177" spans="1:5" ht="12.75">
      <c r="A177" s="35" t="s">
        <v>56</v>
      </c>
      <c r="E177" s="39" t="s">
        <v>558</v>
      </c>
    </row>
    <row r="178" spans="1:5" ht="12.75">
      <c r="A178" s="35" t="s">
        <v>57</v>
      </c>
      <c r="E178" s="40" t="s">
        <v>5</v>
      </c>
    </row>
    <row r="179" spans="1:5" ht="165.75">
      <c r="A179" t="s">
        <v>58</v>
      </c>
      <c r="E179" s="39" t="s">
        <v>1181</v>
      </c>
    </row>
    <row r="180" spans="1:16" ht="38.25">
      <c r="A180" t="s">
        <v>50</v>
      </c>
      <c s="34" t="s">
        <v>209</v>
      </c>
      <c s="34" t="s">
        <v>1184</v>
      </c>
      <c s="35" t="s">
        <v>555</v>
      </c>
      <c s="6" t="s">
        <v>1185</v>
      </c>
      <c s="36" t="s">
        <v>557</v>
      </c>
      <c s="37">
        <v>0.1</v>
      </c>
      <c s="36">
        <v>0</v>
      </c>
      <c s="36">
        <f>ROUND(G180*H180,6)</f>
      </c>
      <c r="L180" s="38">
        <v>0</v>
      </c>
      <c s="32">
        <f>ROUND(ROUND(L180,2)*ROUND(G180,3),2)</f>
      </c>
      <c s="36" t="s">
        <v>55</v>
      </c>
      <c>
        <f>(M180*21)/100</f>
      </c>
      <c t="s">
        <v>28</v>
      </c>
    </row>
    <row r="181" spans="1:5" ht="25.5">
      <c r="A181" s="35" t="s">
        <v>56</v>
      </c>
      <c r="E181" s="39" t="s">
        <v>1186</v>
      </c>
    </row>
    <row r="182" spans="1:5" ht="12.75">
      <c r="A182" s="35" t="s">
        <v>57</v>
      </c>
      <c r="E182" s="40" t="s">
        <v>5</v>
      </c>
    </row>
    <row r="183" spans="1:5" ht="165.75">
      <c r="A183" t="s">
        <v>58</v>
      </c>
      <c r="E183" s="39" t="s">
        <v>1181</v>
      </c>
    </row>
    <row r="184" spans="1:16" ht="25.5">
      <c r="A184" t="s">
        <v>50</v>
      </c>
      <c s="34" t="s">
        <v>213</v>
      </c>
      <c s="34" t="s">
        <v>1187</v>
      </c>
      <c s="35" t="s">
        <v>555</v>
      </c>
      <c s="6" t="s">
        <v>1188</v>
      </c>
      <c s="36" t="s">
        <v>557</v>
      </c>
      <c s="37">
        <v>0.1</v>
      </c>
      <c s="36">
        <v>0</v>
      </c>
      <c s="36">
        <f>ROUND(G184*H184,6)</f>
      </c>
      <c r="L184" s="38">
        <v>0</v>
      </c>
      <c s="32">
        <f>ROUND(ROUND(L184,2)*ROUND(G184,3),2)</f>
      </c>
      <c s="36" t="s">
        <v>55</v>
      </c>
      <c>
        <f>(M184*21)/100</f>
      </c>
      <c t="s">
        <v>28</v>
      </c>
    </row>
    <row r="185" spans="1:5" ht="25.5">
      <c r="A185" s="35" t="s">
        <v>56</v>
      </c>
      <c r="E185" s="39" t="s">
        <v>1189</v>
      </c>
    </row>
    <row r="186" spans="1:5" ht="12.75">
      <c r="A186" s="35" t="s">
        <v>57</v>
      </c>
      <c r="E186" s="40" t="s">
        <v>5</v>
      </c>
    </row>
    <row r="187" spans="1:5" ht="165.75">
      <c r="A187" t="s">
        <v>58</v>
      </c>
      <c r="E187" s="39" t="s">
        <v>1181</v>
      </c>
    </row>
    <row r="188" spans="1:16" ht="38.25">
      <c r="A188" t="s">
        <v>50</v>
      </c>
      <c s="34" t="s">
        <v>218</v>
      </c>
      <c s="34" t="s">
        <v>1190</v>
      </c>
      <c s="35" t="s">
        <v>555</v>
      </c>
      <c s="6" t="s">
        <v>1191</v>
      </c>
      <c s="36" t="s">
        <v>557</v>
      </c>
      <c s="37">
        <v>0.2</v>
      </c>
      <c s="36">
        <v>0</v>
      </c>
      <c s="36">
        <f>ROUND(G188*H188,6)</f>
      </c>
      <c r="L188" s="38">
        <v>0</v>
      </c>
      <c s="32">
        <f>ROUND(ROUND(L188,2)*ROUND(G188,3),2)</f>
      </c>
      <c s="36" t="s">
        <v>55</v>
      </c>
      <c>
        <f>(M188*21)/100</f>
      </c>
      <c t="s">
        <v>28</v>
      </c>
    </row>
    <row r="189" spans="1:5" ht="25.5">
      <c r="A189" s="35" t="s">
        <v>56</v>
      </c>
      <c r="E189" s="39" t="s">
        <v>1189</v>
      </c>
    </row>
    <row r="190" spans="1:5" ht="12.75">
      <c r="A190" s="35" t="s">
        <v>57</v>
      </c>
      <c r="E190" s="40" t="s">
        <v>5</v>
      </c>
    </row>
    <row r="191" spans="1:5" ht="165.75">
      <c r="A191" t="s">
        <v>58</v>
      </c>
      <c r="E191" s="39" t="s">
        <v>1181</v>
      </c>
    </row>
    <row r="192" spans="1:16" ht="25.5">
      <c r="A192" t="s">
        <v>50</v>
      </c>
      <c s="34" t="s">
        <v>222</v>
      </c>
      <c s="34" t="s">
        <v>1192</v>
      </c>
      <c s="35" t="s">
        <v>555</v>
      </c>
      <c s="6" t="s">
        <v>1193</v>
      </c>
      <c s="36" t="s">
        <v>557</v>
      </c>
      <c s="37">
        <v>0.05</v>
      </c>
      <c s="36">
        <v>0</v>
      </c>
      <c s="36">
        <f>ROUND(G192*H192,6)</f>
      </c>
      <c r="L192" s="38">
        <v>0</v>
      </c>
      <c s="32">
        <f>ROUND(ROUND(L192,2)*ROUND(G192,3),2)</f>
      </c>
      <c s="36" t="s">
        <v>55</v>
      </c>
      <c>
        <f>(M192*21)/100</f>
      </c>
      <c t="s">
        <v>28</v>
      </c>
    </row>
    <row r="193" spans="1:5" ht="12.75">
      <c r="A193" s="35" t="s">
        <v>56</v>
      </c>
      <c r="E193" s="39" t="s">
        <v>558</v>
      </c>
    </row>
    <row r="194" spans="1:5" ht="12.75">
      <c r="A194" s="35" t="s">
        <v>57</v>
      </c>
      <c r="E194" s="40" t="s">
        <v>5</v>
      </c>
    </row>
    <row r="195" spans="1:5" ht="165.75">
      <c r="A195" t="s">
        <v>58</v>
      </c>
      <c r="E195" s="39" t="s">
        <v>1181</v>
      </c>
    </row>
    <row r="196" spans="1:16" ht="25.5">
      <c r="A196" t="s">
        <v>50</v>
      </c>
      <c s="34" t="s">
        <v>226</v>
      </c>
      <c s="34" t="s">
        <v>1194</v>
      </c>
      <c s="35" t="s">
        <v>555</v>
      </c>
      <c s="6" t="s">
        <v>1195</v>
      </c>
      <c s="36" t="s">
        <v>557</v>
      </c>
      <c s="37">
        <v>0.05</v>
      </c>
      <c s="36">
        <v>0</v>
      </c>
      <c s="36">
        <f>ROUND(G196*H196,6)</f>
      </c>
      <c r="L196" s="38">
        <v>0</v>
      </c>
      <c s="32">
        <f>ROUND(ROUND(L196,2)*ROUND(G196,3),2)</f>
      </c>
      <c s="36" t="s">
        <v>55</v>
      </c>
      <c>
        <f>(M196*21)/100</f>
      </c>
      <c t="s">
        <v>28</v>
      </c>
    </row>
    <row r="197" spans="1:5" ht="12.75">
      <c r="A197" s="35" t="s">
        <v>56</v>
      </c>
      <c r="E197" s="39" t="s">
        <v>558</v>
      </c>
    </row>
    <row r="198" spans="1:5" ht="12.75">
      <c r="A198" s="35" t="s">
        <v>57</v>
      </c>
      <c r="E198" s="40" t="s">
        <v>5</v>
      </c>
    </row>
    <row r="199" spans="1:5" ht="165.75">
      <c r="A199" t="s">
        <v>58</v>
      </c>
      <c r="E199" s="39" t="s">
        <v>1181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6784</v>
      </c>
      <c s="41">
        <f>Rekapitulace!C103</f>
      </c>
      <c s="20" t="s">
        <v>0</v>
      </c>
      <c t="s">
        <v>23</v>
      </c>
      <c t="s">
        <v>28</v>
      </c>
    </row>
    <row r="4" spans="1:16" ht="32" customHeight="1">
      <c r="A4" s="24" t="s">
        <v>20</v>
      </c>
      <c s="25" t="s">
        <v>29</v>
      </c>
      <c s="27" t="s">
        <v>6784</v>
      </c>
      <c r="E4" s="26" t="s">
        <v>6785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7231</v>
      </c>
      <c r="E8" s="30" t="s">
        <v>7230</v>
      </c>
      <c r="J8" s="29">
        <f>0+J9+J14+J39+J48+J157+J182</f>
      </c>
      <c s="29">
        <f>0+K9+K14+K39+K48+K157+K182</f>
      </c>
      <c s="29">
        <f>0+L9+L14+L39+L48+L157+L182</f>
      </c>
      <c s="29">
        <f>0+M9+M14+M39+M48+M157+M182</f>
      </c>
    </row>
    <row r="9" spans="1:13" ht="12.75">
      <c r="A9" t="s">
        <v>47</v>
      </c>
      <c r="C9" s="31" t="s">
        <v>51</v>
      </c>
      <c r="E9" s="33" t="s">
        <v>60</v>
      </c>
      <c r="J9" s="32">
        <f>0</f>
      </c>
      <c s="32">
        <f>0</f>
      </c>
      <c s="32">
        <f>0+L10</f>
      </c>
      <c s="32">
        <f>0+M10</f>
      </c>
    </row>
    <row r="10" spans="1:16" ht="12.75">
      <c r="A10" t="s">
        <v>50</v>
      </c>
      <c s="34" t="s">
        <v>51</v>
      </c>
      <c s="34" t="s">
        <v>598</v>
      </c>
      <c s="35" t="s">
        <v>5</v>
      </c>
      <c s="6" t="s">
        <v>599</v>
      </c>
      <c s="36" t="s">
        <v>63</v>
      </c>
      <c s="37">
        <v>5</v>
      </c>
      <c s="36">
        <v>0</v>
      </c>
      <c s="36">
        <f>ROUND(G10*H10,6)</f>
      </c>
      <c r="L10" s="38">
        <v>0</v>
      </c>
      <c s="32">
        <f>ROUND(ROUND(L10,2)*ROUND(G10,3),2)</f>
      </c>
      <c s="36" t="s">
        <v>970</v>
      </c>
      <c>
        <f>(M10*21)/100</f>
      </c>
      <c t="s">
        <v>28</v>
      </c>
    </row>
    <row r="11" spans="1:5" ht="12.75">
      <c r="A11" s="35" t="s">
        <v>56</v>
      </c>
      <c r="E11" s="39" t="s">
        <v>5</v>
      </c>
    </row>
    <row r="12" spans="1:5" ht="12.75">
      <c r="A12" s="35" t="s">
        <v>57</v>
      </c>
      <c r="E12" s="40" t="s">
        <v>5</v>
      </c>
    </row>
    <row r="13" spans="1:5" ht="318.75">
      <c r="A13" t="s">
        <v>58</v>
      </c>
      <c r="E13" s="39" t="s">
        <v>4631</v>
      </c>
    </row>
    <row r="14" spans="1:13" ht="12.75">
      <c r="A14" t="s">
        <v>47</v>
      </c>
      <c r="C14" s="31" t="s">
        <v>6789</v>
      </c>
      <c r="E14" s="33" t="s">
        <v>6790</v>
      </c>
      <c r="J14" s="32">
        <f>0</f>
      </c>
      <c s="32">
        <f>0</f>
      </c>
      <c s="32">
        <f>0+L15+L19+L23+L27+L31+L35</f>
      </c>
      <c s="32">
        <f>0+M15+M19+M23+M27+M31+M35</f>
      </c>
    </row>
    <row r="15" spans="1:16" ht="12.75">
      <c r="A15" t="s">
        <v>50</v>
      </c>
      <c s="34" t="s">
        <v>28</v>
      </c>
      <c s="34" t="s">
        <v>6791</v>
      </c>
      <c s="35" t="s">
        <v>5</v>
      </c>
      <c s="6" t="s">
        <v>6792</v>
      </c>
      <c s="36" t="s">
        <v>63</v>
      </c>
      <c s="37">
        <v>28.56</v>
      </c>
      <c s="36">
        <v>0</v>
      </c>
      <c s="36">
        <f>ROUND(G15*H15,6)</f>
      </c>
      <c r="L15" s="38">
        <v>0</v>
      </c>
      <c s="32">
        <f>ROUND(ROUND(L15,2)*ROUND(G15,3),2)</f>
      </c>
      <c s="36" t="s">
        <v>970</v>
      </c>
      <c>
        <f>(M15*21)/100</f>
      </c>
      <c t="s">
        <v>28</v>
      </c>
    </row>
    <row r="16" spans="1:5" ht="12.75">
      <c r="A16" s="35" t="s">
        <v>56</v>
      </c>
      <c r="E16" s="39" t="s">
        <v>5</v>
      </c>
    </row>
    <row r="17" spans="1:5" ht="12.75">
      <c r="A17" s="35" t="s">
        <v>57</v>
      </c>
      <c r="E17" s="40" t="s">
        <v>5</v>
      </c>
    </row>
    <row r="18" spans="1:5" ht="216.75">
      <c r="A18" t="s">
        <v>58</v>
      </c>
      <c r="E18" s="39" t="s">
        <v>7232</v>
      </c>
    </row>
    <row r="19" spans="1:16" ht="12.75">
      <c r="A19" t="s">
        <v>50</v>
      </c>
      <c s="34" t="s">
        <v>26</v>
      </c>
      <c s="34" t="s">
        <v>6807</v>
      </c>
      <c s="35" t="s">
        <v>5</v>
      </c>
      <c s="6" t="s">
        <v>6808</v>
      </c>
      <c s="36" t="s">
        <v>75</v>
      </c>
      <c s="37">
        <v>6</v>
      </c>
      <c s="36">
        <v>0</v>
      </c>
      <c s="36">
        <f>ROUND(G19*H19,6)</f>
      </c>
      <c r="L19" s="38">
        <v>0</v>
      </c>
      <c s="32">
        <f>ROUND(ROUND(L19,2)*ROUND(G19,3),2)</f>
      </c>
      <c s="36" t="s">
        <v>970</v>
      </c>
      <c>
        <f>(M19*21)/100</f>
      </c>
      <c t="s">
        <v>28</v>
      </c>
    </row>
    <row r="20" spans="1:5" ht="12.75">
      <c r="A20" s="35" t="s">
        <v>56</v>
      </c>
      <c r="E20" s="39" t="s">
        <v>5</v>
      </c>
    </row>
    <row r="21" spans="1:5" ht="12.75">
      <c r="A21" s="35" t="s">
        <v>57</v>
      </c>
      <c r="E21" s="40" t="s">
        <v>5</v>
      </c>
    </row>
    <row r="22" spans="1:5" ht="89.25">
      <c r="A22" t="s">
        <v>58</v>
      </c>
      <c r="E22" s="39" t="s">
        <v>7233</v>
      </c>
    </row>
    <row r="23" spans="1:16" ht="12.75">
      <c r="A23" t="s">
        <v>50</v>
      </c>
      <c s="34" t="s">
        <v>65</v>
      </c>
      <c s="34" t="s">
        <v>6810</v>
      </c>
      <c s="35" t="s">
        <v>5</v>
      </c>
      <c s="6" t="s">
        <v>6811</v>
      </c>
      <c s="36" t="s">
        <v>75</v>
      </c>
      <c s="37">
        <v>36</v>
      </c>
      <c s="36">
        <v>0</v>
      </c>
      <c s="36">
        <f>ROUND(G23*H23,6)</f>
      </c>
      <c r="L23" s="38">
        <v>0</v>
      </c>
      <c s="32">
        <f>ROUND(ROUND(L23,2)*ROUND(G23,3),2)</f>
      </c>
      <c s="36" t="s">
        <v>970</v>
      </c>
      <c>
        <f>(M23*21)/100</f>
      </c>
      <c t="s">
        <v>28</v>
      </c>
    </row>
    <row r="24" spans="1:5" ht="12.75">
      <c r="A24" s="35" t="s">
        <v>56</v>
      </c>
      <c r="E24" s="39" t="s">
        <v>5</v>
      </c>
    </row>
    <row r="25" spans="1:5" ht="12.75">
      <c r="A25" s="35" t="s">
        <v>57</v>
      </c>
      <c r="E25" s="40" t="s">
        <v>5</v>
      </c>
    </row>
    <row r="26" spans="1:5" ht="76.5">
      <c r="A26" t="s">
        <v>58</v>
      </c>
      <c r="E26" s="39" t="s">
        <v>7234</v>
      </c>
    </row>
    <row r="27" spans="1:16" ht="12.75">
      <c r="A27" t="s">
        <v>50</v>
      </c>
      <c s="34" t="s">
        <v>72</v>
      </c>
      <c s="34" t="s">
        <v>6822</v>
      </c>
      <c s="35" t="s">
        <v>5</v>
      </c>
      <c s="6" t="s">
        <v>6823</v>
      </c>
      <c s="36" t="s">
        <v>75</v>
      </c>
      <c s="37">
        <v>3</v>
      </c>
      <c s="36">
        <v>0</v>
      </c>
      <c s="36">
        <f>ROUND(G27*H27,6)</f>
      </c>
      <c r="L27" s="38">
        <v>0</v>
      </c>
      <c s="32">
        <f>ROUND(ROUND(L27,2)*ROUND(G27,3),2)</f>
      </c>
      <c s="36" t="s">
        <v>970</v>
      </c>
      <c>
        <f>(M27*21)/100</f>
      </c>
      <c t="s">
        <v>28</v>
      </c>
    </row>
    <row r="28" spans="1:5" ht="12.75">
      <c r="A28" s="35" t="s">
        <v>56</v>
      </c>
      <c r="E28" s="39" t="s">
        <v>5</v>
      </c>
    </row>
    <row r="29" spans="1:5" ht="12.75">
      <c r="A29" s="35" t="s">
        <v>57</v>
      </c>
      <c r="E29" s="40" t="s">
        <v>5</v>
      </c>
    </row>
    <row r="30" spans="1:5" ht="114.75">
      <c r="A30" t="s">
        <v>58</v>
      </c>
      <c r="E30" s="39" t="s">
        <v>7235</v>
      </c>
    </row>
    <row r="31" spans="1:16" ht="25.5">
      <c r="A31" t="s">
        <v>50</v>
      </c>
      <c s="34" t="s">
        <v>27</v>
      </c>
      <c s="34" t="s">
        <v>6825</v>
      </c>
      <c s="35" t="s">
        <v>5</v>
      </c>
      <c s="6" t="s">
        <v>6826</v>
      </c>
      <c s="36" t="s">
        <v>54</v>
      </c>
      <c s="37">
        <v>16</v>
      </c>
      <c s="36">
        <v>0</v>
      </c>
      <c s="36">
        <f>ROUND(G31*H31,6)</f>
      </c>
      <c r="L31" s="38">
        <v>0</v>
      </c>
      <c s="32">
        <f>ROUND(ROUND(L31,2)*ROUND(G31,3),2)</f>
      </c>
      <c s="36" t="s">
        <v>970</v>
      </c>
      <c>
        <f>(M31*21)/100</f>
      </c>
      <c t="s">
        <v>28</v>
      </c>
    </row>
    <row r="32" spans="1:5" ht="12.75">
      <c r="A32" s="35" t="s">
        <v>56</v>
      </c>
      <c r="E32" s="39" t="s">
        <v>5</v>
      </c>
    </row>
    <row r="33" spans="1:5" ht="12.75">
      <c r="A33" s="35" t="s">
        <v>57</v>
      </c>
      <c r="E33" s="40" t="s">
        <v>5</v>
      </c>
    </row>
    <row r="34" spans="1:5" ht="89.25">
      <c r="A34" t="s">
        <v>58</v>
      </c>
      <c r="E34" s="39" t="s">
        <v>7236</v>
      </c>
    </row>
    <row r="35" spans="1:16" ht="12.75">
      <c r="A35" t="s">
        <v>50</v>
      </c>
      <c s="34" t="s">
        <v>70</v>
      </c>
      <c s="34" t="s">
        <v>6828</v>
      </c>
      <c s="35" t="s">
        <v>5</v>
      </c>
      <c s="6" t="s">
        <v>6829</v>
      </c>
      <c s="36" t="s">
        <v>557</v>
      </c>
      <c s="37">
        <v>1280</v>
      </c>
      <c s="36">
        <v>0</v>
      </c>
      <c s="36">
        <f>ROUND(G35*H35,6)</f>
      </c>
      <c r="L35" s="38">
        <v>0</v>
      </c>
      <c s="32">
        <f>ROUND(ROUND(L35,2)*ROUND(G35,3),2)</f>
      </c>
      <c s="36" t="s">
        <v>7214</v>
      </c>
      <c>
        <f>(M35*21)/100</f>
      </c>
      <c t="s">
        <v>28</v>
      </c>
    </row>
    <row r="36" spans="1:5" ht="12.75">
      <c r="A36" s="35" t="s">
        <v>56</v>
      </c>
      <c r="E36" s="39" t="s">
        <v>5</v>
      </c>
    </row>
    <row r="37" spans="1:5" ht="12.75">
      <c r="A37" s="35" t="s">
        <v>57</v>
      </c>
      <c r="E37" s="40" t="s">
        <v>5</v>
      </c>
    </row>
    <row r="38" spans="1:5" ht="127.5">
      <c r="A38" t="s">
        <v>58</v>
      </c>
      <c r="E38" s="39" t="s">
        <v>7237</v>
      </c>
    </row>
    <row r="39" spans="1:13" ht="12.75">
      <c r="A39" t="s">
        <v>47</v>
      </c>
      <c r="C39" s="31" t="s">
        <v>6831</v>
      </c>
      <c r="E39" s="33" t="s">
        <v>6832</v>
      </c>
      <c r="J39" s="32">
        <f>0</f>
      </c>
      <c s="32">
        <f>0</f>
      </c>
      <c s="32">
        <f>0+L40+L44</f>
      </c>
      <c s="32">
        <f>0+M40+M44</f>
      </c>
    </row>
    <row r="40" spans="1:16" ht="12.75">
      <c r="A40" t="s">
        <v>50</v>
      </c>
      <c s="34" t="s">
        <v>83</v>
      </c>
      <c s="34" t="s">
        <v>6870</v>
      </c>
      <c s="35" t="s">
        <v>5</v>
      </c>
      <c s="6" t="s">
        <v>6871</v>
      </c>
      <c s="36" t="s">
        <v>75</v>
      </c>
      <c s="37">
        <v>3</v>
      </c>
      <c s="36">
        <v>0</v>
      </c>
      <c s="36">
        <f>ROUND(G40*H40,6)</f>
      </c>
      <c r="L40" s="38">
        <v>0</v>
      </c>
      <c s="32">
        <f>ROUND(ROUND(L40,2)*ROUND(G40,3),2)</f>
      </c>
      <c s="36" t="s">
        <v>970</v>
      </c>
      <c>
        <f>(M40*21)/100</f>
      </c>
      <c t="s">
        <v>28</v>
      </c>
    </row>
    <row r="41" spans="1:5" ht="12.75">
      <c r="A41" s="35" t="s">
        <v>56</v>
      </c>
      <c r="E41" s="39" t="s">
        <v>5</v>
      </c>
    </row>
    <row r="42" spans="1:5" ht="12.75">
      <c r="A42" s="35" t="s">
        <v>57</v>
      </c>
      <c r="E42" s="40" t="s">
        <v>5</v>
      </c>
    </row>
    <row r="43" spans="1:5" ht="102">
      <c r="A43" t="s">
        <v>58</v>
      </c>
      <c r="E43" s="39" t="s">
        <v>7238</v>
      </c>
    </row>
    <row r="44" spans="1:16" ht="25.5">
      <c r="A44" t="s">
        <v>50</v>
      </c>
      <c s="34" t="s">
        <v>87</v>
      </c>
      <c s="34" t="s">
        <v>6905</v>
      </c>
      <c s="35" t="s">
        <v>5</v>
      </c>
      <c s="6" t="s">
        <v>6906</v>
      </c>
      <c s="36" t="s">
        <v>54</v>
      </c>
      <c s="37">
        <v>8</v>
      </c>
      <c s="36">
        <v>0</v>
      </c>
      <c s="36">
        <f>ROUND(G44*H44,6)</f>
      </c>
      <c r="L44" s="38">
        <v>0</v>
      </c>
      <c s="32">
        <f>ROUND(ROUND(L44,2)*ROUND(G44,3),2)</f>
      </c>
      <c s="36" t="s">
        <v>970</v>
      </c>
      <c>
        <f>(M44*21)/100</f>
      </c>
      <c t="s">
        <v>28</v>
      </c>
    </row>
    <row r="45" spans="1:5" ht="12.75">
      <c r="A45" s="35" t="s">
        <v>56</v>
      </c>
      <c r="E45" s="39" t="s">
        <v>5</v>
      </c>
    </row>
    <row r="46" spans="1:5" ht="12.75">
      <c r="A46" s="35" t="s">
        <v>57</v>
      </c>
      <c r="E46" s="40" t="s">
        <v>5</v>
      </c>
    </row>
    <row r="47" spans="1:5" ht="102">
      <c r="A47" t="s">
        <v>58</v>
      </c>
      <c r="E47" s="39" t="s">
        <v>7239</v>
      </c>
    </row>
    <row r="48" spans="1:13" ht="12.75">
      <c r="A48" t="s">
        <v>47</v>
      </c>
      <c r="C48" s="31" t="s">
        <v>6908</v>
      </c>
      <c r="E48" s="33" t="s">
        <v>6909</v>
      </c>
      <c r="J48" s="32">
        <f>0</f>
      </c>
      <c s="32">
        <f>0</f>
      </c>
      <c s="32">
        <f>0+L49+L53+L57+L61+L65+L69+L73+L77+L81+L85+L89+L93+L97+L101+L105+L109+L113+L117+L121+L125+L129+L133+L137+L141+L145+L149+L153</f>
      </c>
      <c s="32">
        <f>0+M49+M53+M57+M61+M65+M69+M73+M77+M81+M85+M89+M93+M97+M101+M105+M109+M113+M117+M121+M125+M129+M133+M137+M141+M145+M149+M153</f>
      </c>
    </row>
    <row r="49" spans="1:16" ht="12.75">
      <c r="A49" t="s">
        <v>50</v>
      </c>
      <c s="34" t="s">
        <v>91</v>
      </c>
      <c s="34" t="s">
        <v>81</v>
      </c>
      <c s="35" t="s">
        <v>5</v>
      </c>
      <c s="6" t="s">
        <v>82</v>
      </c>
      <c s="36" t="s">
        <v>79</v>
      </c>
      <c s="37">
        <v>20</v>
      </c>
      <c s="36">
        <v>0</v>
      </c>
      <c s="36">
        <f>ROUND(G49*H49,6)</f>
      </c>
      <c r="L49" s="38">
        <v>0</v>
      </c>
      <c s="32">
        <f>ROUND(ROUND(L49,2)*ROUND(G49,3),2)</f>
      </c>
      <c s="36" t="s">
        <v>970</v>
      </c>
      <c>
        <f>(M49*21)/100</f>
      </c>
      <c t="s">
        <v>28</v>
      </c>
    </row>
    <row r="50" spans="1:5" ht="12.75">
      <c r="A50" s="35" t="s">
        <v>56</v>
      </c>
      <c r="E50" s="39" t="s">
        <v>5</v>
      </c>
    </row>
    <row r="51" spans="1:5" ht="12.75">
      <c r="A51" s="35" t="s">
        <v>57</v>
      </c>
      <c r="E51" s="40" t="s">
        <v>5</v>
      </c>
    </row>
    <row r="52" spans="1:5" ht="102">
      <c r="A52" t="s">
        <v>58</v>
      </c>
      <c r="E52" s="39" t="s">
        <v>1415</v>
      </c>
    </row>
    <row r="53" spans="1:16" ht="12.75">
      <c r="A53" t="s">
        <v>50</v>
      </c>
      <c s="34" t="s">
        <v>95</v>
      </c>
      <c s="34" t="s">
        <v>88</v>
      </c>
      <c s="35" t="s">
        <v>5</v>
      </c>
      <c s="6" t="s">
        <v>89</v>
      </c>
      <c s="36" t="s">
        <v>79</v>
      </c>
      <c s="37">
        <v>10</v>
      </c>
      <c s="36">
        <v>0</v>
      </c>
      <c s="36">
        <f>ROUND(G53*H53,6)</f>
      </c>
      <c r="L53" s="38">
        <v>0</v>
      </c>
      <c s="32">
        <f>ROUND(ROUND(L53,2)*ROUND(G53,3),2)</f>
      </c>
      <c s="36" t="s">
        <v>970</v>
      </c>
      <c>
        <f>(M53*21)/100</f>
      </c>
      <c t="s">
        <v>28</v>
      </c>
    </row>
    <row r="54" spans="1:5" ht="12.75">
      <c r="A54" s="35" t="s">
        <v>56</v>
      </c>
      <c r="E54" s="39" t="s">
        <v>5</v>
      </c>
    </row>
    <row r="55" spans="1:5" ht="12.75">
      <c r="A55" s="35" t="s">
        <v>57</v>
      </c>
      <c r="E55" s="40" t="s">
        <v>5</v>
      </c>
    </row>
    <row r="56" spans="1:5" ht="140.25">
      <c r="A56" t="s">
        <v>58</v>
      </c>
      <c r="E56" s="39" t="s">
        <v>7240</v>
      </c>
    </row>
    <row r="57" spans="1:16" ht="12.75">
      <c r="A57" t="s">
        <v>50</v>
      </c>
      <c s="34" t="s">
        <v>99</v>
      </c>
      <c s="34" t="s">
        <v>2532</v>
      </c>
      <c s="35" t="s">
        <v>5</v>
      </c>
      <c s="6" t="s">
        <v>2533</v>
      </c>
      <c s="36" t="s">
        <v>79</v>
      </c>
      <c s="37">
        <v>70</v>
      </c>
      <c s="36">
        <v>0</v>
      </c>
      <c s="36">
        <f>ROUND(G57*H57,6)</f>
      </c>
      <c r="L57" s="38">
        <v>0</v>
      </c>
      <c s="32">
        <f>ROUND(ROUND(L57,2)*ROUND(G57,3),2)</f>
      </c>
      <c s="36" t="s">
        <v>970</v>
      </c>
      <c>
        <f>(M57*21)/100</f>
      </c>
      <c t="s">
        <v>28</v>
      </c>
    </row>
    <row r="58" spans="1:5" ht="12.75">
      <c r="A58" s="35" t="s">
        <v>56</v>
      </c>
      <c r="E58" s="39" t="s">
        <v>5</v>
      </c>
    </row>
    <row r="59" spans="1:5" ht="12.75">
      <c r="A59" s="35" t="s">
        <v>57</v>
      </c>
      <c r="E59" s="40" t="s">
        <v>5</v>
      </c>
    </row>
    <row r="60" spans="1:5" ht="89.25">
      <c r="A60" t="s">
        <v>58</v>
      </c>
      <c r="E60" s="39" t="s">
        <v>1318</v>
      </c>
    </row>
    <row r="61" spans="1:16" ht="25.5">
      <c r="A61" t="s">
        <v>50</v>
      </c>
      <c s="34" t="s">
        <v>103</v>
      </c>
      <c s="34" t="s">
        <v>2536</v>
      </c>
      <c s="35" t="s">
        <v>5</v>
      </c>
      <c s="6" t="s">
        <v>2537</v>
      </c>
      <c s="36" t="s">
        <v>75</v>
      </c>
      <c s="37">
        <v>4</v>
      </c>
      <c s="36">
        <v>0</v>
      </c>
      <c s="36">
        <f>ROUND(G61*H61,6)</f>
      </c>
      <c r="L61" s="38">
        <v>0</v>
      </c>
      <c s="32">
        <f>ROUND(ROUND(L61,2)*ROUND(G61,3),2)</f>
      </c>
      <c s="36" t="s">
        <v>970</v>
      </c>
      <c>
        <f>(M61*21)/100</f>
      </c>
      <c t="s">
        <v>28</v>
      </c>
    </row>
    <row r="62" spans="1:5" ht="12.75">
      <c r="A62" s="35" t="s">
        <v>56</v>
      </c>
      <c r="E62" s="39" t="s">
        <v>5</v>
      </c>
    </row>
    <row r="63" spans="1:5" ht="12.75">
      <c r="A63" s="35" t="s">
        <v>57</v>
      </c>
      <c r="E63" s="40" t="s">
        <v>5</v>
      </c>
    </row>
    <row r="64" spans="1:5" ht="102">
      <c r="A64" t="s">
        <v>58</v>
      </c>
      <c r="E64" s="39" t="s">
        <v>2082</v>
      </c>
    </row>
    <row r="65" spans="1:16" ht="12.75">
      <c r="A65" t="s">
        <v>50</v>
      </c>
      <c s="34" t="s">
        <v>107</v>
      </c>
      <c s="34" t="s">
        <v>2138</v>
      </c>
      <c s="35" t="s">
        <v>5</v>
      </c>
      <c s="6" t="s">
        <v>2139</v>
      </c>
      <c s="36" t="s">
        <v>75</v>
      </c>
      <c s="37">
        <v>4</v>
      </c>
      <c s="36">
        <v>0</v>
      </c>
      <c s="36">
        <f>ROUND(G65*H65,6)</f>
      </c>
      <c r="L65" s="38">
        <v>0</v>
      </c>
      <c s="32">
        <f>ROUND(ROUND(L65,2)*ROUND(G65,3),2)</f>
      </c>
      <c s="36" t="s">
        <v>970</v>
      </c>
      <c>
        <f>(M65*21)/100</f>
      </c>
      <c t="s">
        <v>28</v>
      </c>
    </row>
    <row r="66" spans="1:5" ht="12.75">
      <c r="A66" s="35" t="s">
        <v>56</v>
      </c>
      <c r="E66" s="39" t="s">
        <v>5</v>
      </c>
    </row>
    <row r="67" spans="1:5" ht="12.75">
      <c r="A67" s="35" t="s">
        <v>57</v>
      </c>
      <c r="E67" s="40" t="s">
        <v>5</v>
      </c>
    </row>
    <row r="68" spans="1:5" ht="89.25">
      <c r="A68" t="s">
        <v>58</v>
      </c>
      <c r="E68" s="39" t="s">
        <v>7241</v>
      </c>
    </row>
    <row r="69" spans="1:16" ht="12.75">
      <c r="A69" t="s">
        <v>50</v>
      </c>
      <c s="34" t="s">
        <v>112</v>
      </c>
      <c s="34" t="s">
        <v>2449</v>
      </c>
      <c s="35" t="s">
        <v>5</v>
      </c>
      <c s="6" t="s">
        <v>2450</v>
      </c>
      <c s="36" t="s">
        <v>75</v>
      </c>
      <c s="37">
        <v>2</v>
      </c>
      <c s="36">
        <v>0</v>
      </c>
      <c s="36">
        <f>ROUND(G69*H69,6)</f>
      </c>
      <c r="L69" s="38">
        <v>0</v>
      </c>
      <c s="32">
        <f>ROUND(ROUND(L69,2)*ROUND(G69,3),2)</f>
      </c>
      <c s="36" t="s">
        <v>970</v>
      </c>
      <c>
        <f>(M69*21)/100</f>
      </c>
      <c t="s">
        <v>28</v>
      </c>
    </row>
    <row r="70" spans="1:5" ht="12.75">
      <c r="A70" s="35" t="s">
        <v>56</v>
      </c>
      <c r="E70" s="39" t="s">
        <v>5</v>
      </c>
    </row>
    <row r="71" spans="1:5" ht="12.75">
      <c r="A71" s="35" t="s">
        <v>57</v>
      </c>
      <c r="E71" s="40" t="s">
        <v>5</v>
      </c>
    </row>
    <row r="72" spans="1:5" ht="76.5">
      <c r="A72" t="s">
        <v>58</v>
      </c>
      <c r="E72" s="39" t="s">
        <v>7242</v>
      </c>
    </row>
    <row r="73" spans="1:16" ht="25.5">
      <c r="A73" t="s">
        <v>50</v>
      </c>
      <c s="34" t="s">
        <v>116</v>
      </c>
      <c s="34" t="s">
        <v>2451</v>
      </c>
      <c s="35" t="s">
        <v>5</v>
      </c>
      <c s="6" t="s">
        <v>2452</v>
      </c>
      <c s="36" t="s">
        <v>75</v>
      </c>
      <c s="37">
        <v>2</v>
      </c>
      <c s="36">
        <v>0</v>
      </c>
      <c s="36">
        <f>ROUND(G73*H73,6)</f>
      </c>
      <c r="L73" s="38">
        <v>0</v>
      </c>
      <c s="32">
        <f>ROUND(ROUND(L73,2)*ROUND(G73,3),2)</f>
      </c>
      <c s="36" t="s">
        <v>970</v>
      </c>
      <c>
        <f>(M73*21)/100</f>
      </c>
      <c t="s">
        <v>28</v>
      </c>
    </row>
    <row r="74" spans="1:5" ht="12.75">
      <c r="A74" s="35" t="s">
        <v>56</v>
      </c>
      <c r="E74" s="39" t="s">
        <v>5</v>
      </c>
    </row>
    <row r="75" spans="1:5" ht="12.75">
      <c r="A75" s="35" t="s">
        <v>57</v>
      </c>
      <c r="E75" s="40" t="s">
        <v>5</v>
      </c>
    </row>
    <row r="76" spans="1:5" ht="76.5">
      <c r="A76" t="s">
        <v>58</v>
      </c>
      <c r="E76" s="39" t="s">
        <v>7242</v>
      </c>
    </row>
    <row r="77" spans="1:16" ht="12.75">
      <c r="A77" t="s">
        <v>50</v>
      </c>
      <c s="34" t="s">
        <v>119</v>
      </c>
      <c s="34" t="s">
        <v>7243</v>
      </c>
      <c s="35" t="s">
        <v>5</v>
      </c>
      <c s="6" t="s">
        <v>7244</v>
      </c>
      <c s="36" t="s">
        <v>75</v>
      </c>
      <c s="37">
        <v>24</v>
      </c>
      <c s="36">
        <v>0</v>
      </c>
      <c s="36">
        <f>ROUND(G77*H77,6)</f>
      </c>
      <c r="L77" s="38">
        <v>0</v>
      </c>
      <c s="32">
        <f>ROUND(ROUND(L77,2)*ROUND(G77,3),2)</f>
      </c>
      <c s="36" t="s">
        <v>970</v>
      </c>
      <c>
        <f>(M77*21)/100</f>
      </c>
      <c t="s">
        <v>28</v>
      </c>
    </row>
    <row r="78" spans="1:5" ht="12.75">
      <c r="A78" s="35" t="s">
        <v>56</v>
      </c>
      <c r="E78" s="39" t="s">
        <v>5</v>
      </c>
    </row>
    <row r="79" spans="1:5" ht="12.75">
      <c r="A79" s="35" t="s">
        <v>57</v>
      </c>
      <c r="E79" s="40" t="s">
        <v>5</v>
      </c>
    </row>
    <row r="80" spans="1:5" ht="114.75">
      <c r="A80" t="s">
        <v>58</v>
      </c>
      <c r="E80" s="39" t="s">
        <v>7192</v>
      </c>
    </row>
    <row r="81" spans="1:16" ht="12.75">
      <c r="A81" t="s">
        <v>50</v>
      </c>
      <c s="34" t="s">
        <v>122</v>
      </c>
      <c s="34" t="s">
        <v>7245</v>
      </c>
      <c s="35" t="s">
        <v>5</v>
      </c>
      <c s="6" t="s">
        <v>7246</v>
      </c>
      <c s="36" t="s">
        <v>75</v>
      </c>
      <c s="37">
        <v>20</v>
      </c>
      <c s="36">
        <v>0</v>
      </c>
      <c s="36">
        <f>ROUND(G81*H81,6)</f>
      </c>
      <c r="L81" s="38">
        <v>0</v>
      </c>
      <c s="32">
        <f>ROUND(ROUND(L81,2)*ROUND(G81,3),2)</f>
      </c>
      <c s="36" t="s">
        <v>970</v>
      </c>
      <c>
        <f>(M81*21)/100</f>
      </c>
      <c t="s">
        <v>28</v>
      </c>
    </row>
    <row r="82" spans="1:5" ht="12.75">
      <c r="A82" s="35" t="s">
        <v>56</v>
      </c>
      <c r="E82" s="39" t="s">
        <v>5</v>
      </c>
    </row>
    <row r="83" spans="1:5" ht="12.75">
      <c r="A83" s="35" t="s">
        <v>57</v>
      </c>
      <c r="E83" s="40" t="s">
        <v>5</v>
      </c>
    </row>
    <row r="84" spans="1:5" ht="114.75">
      <c r="A84" t="s">
        <v>58</v>
      </c>
      <c r="E84" s="39" t="s">
        <v>7192</v>
      </c>
    </row>
    <row r="85" spans="1:16" ht="12.75">
      <c r="A85" t="s">
        <v>50</v>
      </c>
      <c s="34" t="s">
        <v>126</v>
      </c>
      <c s="34" t="s">
        <v>7247</v>
      </c>
      <c s="35" t="s">
        <v>5</v>
      </c>
      <c s="6" t="s">
        <v>7248</v>
      </c>
      <c s="36" t="s">
        <v>75</v>
      </c>
      <c s="37">
        <v>20</v>
      </c>
      <c s="36">
        <v>0</v>
      </c>
      <c s="36">
        <f>ROUND(G85*H85,6)</f>
      </c>
      <c r="L85" s="38">
        <v>0</v>
      </c>
      <c s="32">
        <f>ROUND(ROUND(L85,2)*ROUND(G85,3),2)</f>
      </c>
      <c s="36" t="s">
        <v>970</v>
      </c>
      <c>
        <f>(M85*21)/100</f>
      </c>
      <c t="s">
        <v>28</v>
      </c>
    </row>
    <row r="86" spans="1:5" ht="12.75">
      <c r="A86" s="35" t="s">
        <v>56</v>
      </c>
      <c r="E86" s="39" t="s">
        <v>5</v>
      </c>
    </row>
    <row r="87" spans="1:5" ht="12.75">
      <c r="A87" s="35" t="s">
        <v>57</v>
      </c>
      <c r="E87" s="40" t="s">
        <v>5</v>
      </c>
    </row>
    <row r="88" spans="1:5" ht="114.75">
      <c r="A88" t="s">
        <v>58</v>
      </c>
      <c r="E88" s="39" t="s">
        <v>7192</v>
      </c>
    </row>
    <row r="89" spans="1:16" ht="12.75">
      <c r="A89" t="s">
        <v>50</v>
      </c>
      <c s="34" t="s">
        <v>129</v>
      </c>
      <c s="34" t="s">
        <v>7249</v>
      </c>
      <c s="35" t="s">
        <v>5</v>
      </c>
      <c s="6" t="s">
        <v>7250</v>
      </c>
      <c s="36" t="s">
        <v>75</v>
      </c>
      <c s="37">
        <v>22</v>
      </c>
      <c s="36">
        <v>0</v>
      </c>
      <c s="36">
        <f>ROUND(G89*H89,6)</f>
      </c>
      <c r="L89" s="38">
        <v>0</v>
      </c>
      <c s="32">
        <f>ROUND(ROUND(L89,2)*ROUND(G89,3),2)</f>
      </c>
      <c s="36" t="s">
        <v>970</v>
      </c>
      <c>
        <f>(M89*21)/100</f>
      </c>
      <c t="s">
        <v>28</v>
      </c>
    </row>
    <row r="90" spans="1:5" ht="12.75">
      <c r="A90" s="35" t="s">
        <v>56</v>
      </c>
      <c r="E90" s="39" t="s">
        <v>5</v>
      </c>
    </row>
    <row r="91" spans="1:5" ht="12.75">
      <c r="A91" s="35" t="s">
        <v>57</v>
      </c>
      <c r="E91" s="40" t="s">
        <v>5</v>
      </c>
    </row>
    <row r="92" spans="1:5" ht="114.75">
      <c r="A92" t="s">
        <v>58</v>
      </c>
      <c r="E92" s="39" t="s">
        <v>7192</v>
      </c>
    </row>
    <row r="93" spans="1:16" ht="12.75">
      <c r="A93" t="s">
        <v>50</v>
      </c>
      <c s="34" t="s">
        <v>134</v>
      </c>
      <c s="34" t="s">
        <v>7251</v>
      </c>
      <c s="35" t="s">
        <v>5</v>
      </c>
      <c s="6" t="s">
        <v>7252</v>
      </c>
      <c s="36" t="s">
        <v>79</v>
      </c>
      <c s="37">
        <v>1145</v>
      </c>
      <c s="36">
        <v>0</v>
      </c>
      <c s="36">
        <f>ROUND(G93*H93,6)</f>
      </c>
      <c r="L93" s="38">
        <v>0</v>
      </c>
      <c s="32">
        <f>ROUND(ROUND(L93,2)*ROUND(G93,3),2)</f>
      </c>
      <c s="36" t="s">
        <v>970</v>
      </c>
      <c>
        <f>(M93*21)/100</f>
      </c>
      <c t="s">
        <v>28</v>
      </c>
    </row>
    <row r="94" spans="1:5" ht="12.75">
      <c r="A94" s="35" t="s">
        <v>56</v>
      </c>
      <c r="E94" s="39" t="s">
        <v>5</v>
      </c>
    </row>
    <row r="95" spans="1:5" ht="12.75">
      <c r="A95" s="35" t="s">
        <v>57</v>
      </c>
      <c r="E95" s="40" t="s">
        <v>5</v>
      </c>
    </row>
    <row r="96" spans="1:5" ht="114.75">
      <c r="A96" t="s">
        <v>58</v>
      </c>
      <c r="E96" s="39" t="s">
        <v>7199</v>
      </c>
    </row>
    <row r="97" spans="1:16" ht="12.75">
      <c r="A97" t="s">
        <v>50</v>
      </c>
      <c s="34" t="s">
        <v>137</v>
      </c>
      <c s="34" t="s">
        <v>7009</v>
      </c>
      <c s="35" t="s">
        <v>5</v>
      </c>
      <c s="6" t="s">
        <v>7010</v>
      </c>
      <c s="36" t="s">
        <v>75</v>
      </c>
      <c s="37">
        <v>4</v>
      </c>
      <c s="36">
        <v>0</v>
      </c>
      <c s="36">
        <f>ROUND(G97*H97,6)</f>
      </c>
      <c r="L97" s="38">
        <v>0</v>
      </c>
      <c s="32">
        <f>ROUND(ROUND(L97,2)*ROUND(G97,3),2)</f>
      </c>
      <c s="36" t="s">
        <v>970</v>
      </c>
      <c>
        <f>(M97*21)/100</f>
      </c>
      <c t="s">
        <v>28</v>
      </c>
    </row>
    <row r="98" spans="1:5" ht="12.75">
      <c r="A98" s="35" t="s">
        <v>56</v>
      </c>
      <c r="E98" s="39" t="s">
        <v>5</v>
      </c>
    </row>
    <row r="99" spans="1:5" ht="12.75">
      <c r="A99" s="35" t="s">
        <v>57</v>
      </c>
      <c r="E99" s="40" t="s">
        <v>5</v>
      </c>
    </row>
    <row r="100" spans="1:5" ht="114.75">
      <c r="A100" t="s">
        <v>58</v>
      </c>
      <c r="E100" s="39" t="s">
        <v>7192</v>
      </c>
    </row>
    <row r="101" spans="1:16" ht="12.75">
      <c r="A101" t="s">
        <v>50</v>
      </c>
      <c s="34" t="s">
        <v>140</v>
      </c>
      <c s="34" t="s">
        <v>7011</v>
      </c>
      <c s="35" t="s">
        <v>5</v>
      </c>
      <c s="6" t="s">
        <v>7012</v>
      </c>
      <c s="36" t="s">
        <v>75</v>
      </c>
      <c s="37">
        <v>4</v>
      </c>
      <c s="36">
        <v>0</v>
      </c>
      <c s="36">
        <f>ROUND(G101*H101,6)</f>
      </c>
      <c r="L101" s="38">
        <v>0</v>
      </c>
      <c s="32">
        <f>ROUND(ROUND(L101,2)*ROUND(G101,3),2)</f>
      </c>
      <c s="36" t="s">
        <v>970</v>
      </c>
      <c>
        <f>(M101*21)/100</f>
      </c>
      <c t="s">
        <v>28</v>
      </c>
    </row>
    <row r="102" spans="1:5" ht="12.75">
      <c r="A102" s="35" t="s">
        <v>56</v>
      </c>
      <c r="E102" s="39" t="s">
        <v>5</v>
      </c>
    </row>
    <row r="103" spans="1:5" ht="12.75">
      <c r="A103" s="35" t="s">
        <v>57</v>
      </c>
      <c r="E103" s="40" t="s">
        <v>5</v>
      </c>
    </row>
    <row r="104" spans="1:5" ht="114.75">
      <c r="A104" t="s">
        <v>58</v>
      </c>
      <c r="E104" s="39" t="s">
        <v>7192</v>
      </c>
    </row>
    <row r="105" spans="1:16" ht="12.75">
      <c r="A105" t="s">
        <v>50</v>
      </c>
      <c s="34" t="s">
        <v>143</v>
      </c>
      <c s="34" t="s">
        <v>7019</v>
      </c>
      <c s="35" t="s">
        <v>5</v>
      </c>
      <c s="6" t="s">
        <v>7020</v>
      </c>
      <c s="36" t="s">
        <v>75</v>
      </c>
      <c s="37">
        <v>2</v>
      </c>
      <c s="36">
        <v>0</v>
      </c>
      <c s="36">
        <f>ROUND(G105*H105,6)</f>
      </c>
      <c r="L105" s="38">
        <v>0</v>
      </c>
      <c s="32">
        <f>ROUND(ROUND(L105,2)*ROUND(G105,3),2)</f>
      </c>
      <c s="36" t="s">
        <v>970</v>
      </c>
      <c>
        <f>(M105*21)/100</f>
      </c>
      <c t="s">
        <v>28</v>
      </c>
    </row>
    <row r="106" spans="1:5" ht="12.75">
      <c r="A106" s="35" t="s">
        <v>56</v>
      </c>
      <c r="E106" s="39" t="s">
        <v>5</v>
      </c>
    </row>
    <row r="107" spans="1:5" ht="12.75">
      <c r="A107" s="35" t="s">
        <v>57</v>
      </c>
      <c r="E107" s="40" t="s">
        <v>5</v>
      </c>
    </row>
    <row r="108" spans="1:5" ht="114.75">
      <c r="A108" t="s">
        <v>58</v>
      </c>
      <c r="E108" s="39" t="s">
        <v>7192</v>
      </c>
    </row>
    <row r="109" spans="1:16" ht="25.5">
      <c r="A109" t="s">
        <v>50</v>
      </c>
      <c s="34" t="s">
        <v>147</v>
      </c>
      <c s="34" t="s">
        <v>7025</v>
      </c>
      <c s="35" t="s">
        <v>5</v>
      </c>
      <c s="6" t="s">
        <v>7026</v>
      </c>
      <c s="36" t="s">
        <v>75</v>
      </c>
      <c s="37">
        <v>13</v>
      </c>
      <c s="36">
        <v>0</v>
      </c>
      <c s="36">
        <f>ROUND(G109*H109,6)</f>
      </c>
      <c r="L109" s="38">
        <v>0</v>
      </c>
      <c s="32">
        <f>ROUND(ROUND(L109,2)*ROUND(G109,3),2)</f>
      </c>
      <c s="36" t="s">
        <v>970</v>
      </c>
      <c>
        <f>(M109*21)/100</f>
      </c>
      <c t="s">
        <v>28</v>
      </c>
    </row>
    <row r="110" spans="1:5" ht="12.75">
      <c r="A110" s="35" t="s">
        <v>56</v>
      </c>
      <c r="E110" s="39" t="s">
        <v>5</v>
      </c>
    </row>
    <row r="111" spans="1:5" ht="12.75">
      <c r="A111" s="35" t="s">
        <v>57</v>
      </c>
      <c r="E111" s="40" t="s">
        <v>5</v>
      </c>
    </row>
    <row r="112" spans="1:5" ht="114.75">
      <c r="A112" t="s">
        <v>58</v>
      </c>
      <c r="E112" s="39" t="s">
        <v>7192</v>
      </c>
    </row>
    <row r="113" spans="1:16" ht="12.75">
      <c r="A113" t="s">
        <v>50</v>
      </c>
      <c s="34" t="s">
        <v>151</v>
      </c>
      <c s="34" t="s">
        <v>7029</v>
      </c>
      <c s="35" t="s">
        <v>5</v>
      </c>
      <c s="6" t="s">
        <v>7030</v>
      </c>
      <c s="36" t="s">
        <v>75</v>
      </c>
      <c s="37">
        <v>15</v>
      </c>
      <c s="36">
        <v>0</v>
      </c>
      <c s="36">
        <f>ROUND(G113*H113,6)</f>
      </c>
      <c r="L113" s="38">
        <v>0</v>
      </c>
      <c s="32">
        <f>ROUND(ROUND(L113,2)*ROUND(G113,3),2)</f>
      </c>
      <c s="36" t="s">
        <v>970</v>
      </c>
      <c>
        <f>(M113*21)/100</f>
      </c>
      <c t="s">
        <v>28</v>
      </c>
    </row>
    <row r="114" spans="1:5" ht="12.75">
      <c r="A114" s="35" t="s">
        <v>56</v>
      </c>
      <c r="E114" s="39" t="s">
        <v>5</v>
      </c>
    </row>
    <row r="115" spans="1:5" ht="12.75">
      <c r="A115" s="35" t="s">
        <v>57</v>
      </c>
      <c r="E115" s="40" t="s">
        <v>5</v>
      </c>
    </row>
    <row r="116" spans="1:5" ht="114.75">
      <c r="A116" t="s">
        <v>58</v>
      </c>
      <c r="E116" s="39" t="s">
        <v>7192</v>
      </c>
    </row>
    <row r="117" spans="1:16" ht="25.5">
      <c r="A117" t="s">
        <v>50</v>
      </c>
      <c s="34" t="s">
        <v>155</v>
      </c>
      <c s="34" t="s">
        <v>7253</v>
      </c>
      <c s="35" t="s">
        <v>5</v>
      </c>
      <c s="6" t="s">
        <v>7254</v>
      </c>
      <c s="36" t="s">
        <v>75</v>
      </c>
      <c s="37">
        <v>2</v>
      </c>
      <c s="36">
        <v>0</v>
      </c>
      <c s="36">
        <f>ROUND(G117*H117,6)</f>
      </c>
      <c r="L117" s="38">
        <v>0</v>
      </c>
      <c s="32">
        <f>ROUND(ROUND(L117,2)*ROUND(G117,3),2)</f>
      </c>
      <c s="36" t="s">
        <v>970</v>
      </c>
      <c>
        <f>(M117*21)/100</f>
      </c>
      <c t="s">
        <v>28</v>
      </c>
    </row>
    <row r="118" spans="1:5" ht="12.75">
      <c r="A118" s="35" t="s">
        <v>56</v>
      </c>
      <c r="E118" s="39" t="s">
        <v>5</v>
      </c>
    </row>
    <row r="119" spans="1:5" ht="12.75">
      <c r="A119" s="35" t="s">
        <v>57</v>
      </c>
      <c r="E119" s="40" t="s">
        <v>5</v>
      </c>
    </row>
    <row r="120" spans="1:5" ht="114.75">
      <c r="A120" t="s">
        <v>58</v>
      </c>
      <c r="E120" s="39" t="s">
        <v>7192</v>
      </c>
    </row>
    <row r="121" spans="1:16" ht="12.75">
      <c r="A121" t="s">
        <v>50</v>
      </c>
      <c s="34" t="s">
        <v>158</v>
      </c>
      <c s="34" t="s">
        <v>7195</v>
      </c>
      <c s="35" t="s">
        <v>5</v>
      </c>
      <c s="6" t="s">
        <v>7196</v>
      </c>
      <c s="36" t="s">
        <v>75</v>
      </c>
      <c s="37">
        <v>10</v>
      </c>
      <c s="36">
        <v>0</v>
      </c>
      <c s="36">
        <f>ROUND(G121*H121,6)</f>
      </c>
      <c r="L121" s="38">
        <v>0</v>
      </c>
      <c s="32">
        <f>ROUND(ROUND(L121,2)*ROUND(G121,3),2)</f>
      </c>
      <c s="36" t="s">
        <v>970</v>
      </c>
      <c>
        <f>(M121*21)/100</f>
      </c>
      <c t="s">
        <v>28</v>
      </c>
    </row>
    <row r="122" spans="1:5" ht="12.75">
      <c r="A122" s="35" t="s">
        <v>56</v>
      </c>
      <c r="E122" s="39" t="s">
        <v>5</v>
      </c>
    </row>
    <row r="123" spans="1:5" ht="12.75">
      <c r="A123" s="35" t="s">
        <v>57</v>
      </c>
      <c r="E123" s="40" t="s">
        <v>5</v>
      </c>
    </row>
    <row r="124" spans="1:5" ht="114.75">
      <c r="A124" t="s">
        <v>58</v>
      </c>
      <c r="E124" s="39" t="s">
        <v>7192</v>
      </c>
    </row>
    <row r="125" spans="1:16" ht="12.75">
      <c r="A125" t="s">
        <v>50</v>
      </c>
      <c s="34" t="s">
        <v>162</v>
      </c>
      <c s="34" t="s">
        <v>7255</v>
      </c>
      <c s="35" t="s">
        <v>5</v>
      </c>
      <c s="6" t="s">
        <v>7256</v>
      </c>
      <c s="36" t="s">
        <v>75</v>
      </c>
      <c s="37">
        <v>2</v>
      </c>
      <c s="36">
        <v>0</v>
      </c>
      <c s="36">
        <f>ROUND(G125*H125,6)</f>
      </c>
      <c r="L125" s="38">
        <v>0</v>
      </c>
      <c s="32">
        <f>ROUND(ROUND(L125,2)*ROUND(G125,3),2)</f>
      </c>
      <c s="36" t="s">
        <v>970</v>
      </c>
      <c>
        <f>(M125*21)/100</f>
      </c>
      <c t="s">
        <v>28</v>
      </c>
    </row>
    <row r="126" spans="1:5" ht="12.75">
      <c r="A126" s="35" t="s">
        <v>56</v>
      </c>
      <c r="E126" s="39" t="s">
        <v>5</v>
      </c>
    </row>
    <row r="127" spans="1:5" ht="12.75">
      <c r="A127" s="35" t="s">
        <v>57</v>
      </c>
      <c r="E127" s="40" t="s">
        <v>5</v>
      </c>
    </row>
    <row r="128" spans="1:5" ht="114.75">
      <c r="A128" t="s">
        <v>58</v>
      </c>
      <c r="E128" s="39" t="s">
        <v>7192</v>
      </c>
    </row>
    <row r="129" spans="1:16" ht="12.75">
      <c r="A129" t="s">
        <v>50</v>
      </c>
      <c s="34" t="s">
        <v>165</v>
      </c>
      <c s="34" t="s">
        <v>7031</v>
      </c>
      <c s="35" t="s">
        <v>5</v>
      </c>
      <c s="6" t="s">
        <v>7032</v>
      </c>
      <c s="36" t="s">
        <v>79</v>
      </c>
      <c s="37">
        <v>50</v>
      </c>
      <c s="36">
        <v>0</v>
      </c>
      <c s="36">
        <f>ROUND(G129*H129,6)</f>
      </c>
      <c r="L129" s="38">
        <v>0</v>
      </c>
      <c s="32">
        <f>ROUND(ROUND(L129,2)*ROUND(G129,3),2)</f>
      </c>
      <c s="36" t="s">
        <v>970</v>
      </c>
      <c>
        <f>(M129*21)/100</f>
      </c>
      <c t="s">
        <v>28</v>
      </c>
    </row>
    <row r="130" spans="1:5" ht="12.75">
      <c r="A130" s="35" t="s">
        <v>56</v>
      </c>
      <c r="E130" s="39" t="s">
        <v>5</v>
      </c>
    </row>
    <row r="131" spans="1:5" ht="12.75">
      <c r="A131" s="35" t="s">
        <v>57</v>
      </c>
      <c r="E131" s="40" t="s">
        <v>5</v>
      </c>
    </row>
    <row r="132" spans="1:5" ht="114.75">
      <c r="A132" t="s">
        <v>58</v>
      </c>
      <c r="E132" s="39" t="s">
        <v>7199</v>
      </c>
    </row>
    <row r="133" spans="1:16" ht="12.75">
      <c r="A133" t="s">
        <v>50</v>
      </c>
      <c s="34" t="s">
        <v>169</v>
      </c>
      <c s="34" t="s">
        <v>7042</v>
      </c>
      <c s="35" t="s">
        <v>5</v>
      </c>
      <c s="6" t="s">
        <v>7043</v>
      </c>
      <c s="36" t="s">
        <v>75</v>
      </c>
      <c s="37">
        <v>4</v>
      </c>
      <c s="36">
        <v>0</v>
      </c>
      <c s="36">
        <f>ROUND(G133*H133,6)</f>
      </c>
      <c r="L133" s="38">
        <v>0</v>
      </c>
      <c s="32">
        <f>ROUND(ROUND(L133,2)*ROUND(G133,3),2)</f>
      </c>
      <c s="36" t="s">
        <v>970</v>
      </c>
      <c>
        <f>(M133*21)/100</f>
      </c>
      <c t="s">
        <v>28</v>
      </c>
    </row>
    <row r="134" spans="1:5" ht="12.75">
      <c r="A134" s="35" t="s">
        <v>56</v>
      </c>
      <c r="E134" s="39" t="s">
        <v>5</v>
      </c>
    </row>
    <row r="135" spans="1:5" ht="12.75">
      <c r="A135" s="35" t="s">
        <v>57</v>
      </c>
      <c r="E135" s="40" t="s">
        <v>5</v>
      </c>
    </row>
    <row r="136" spans="1:5" ht="114.75">
      <c r="A136" t="s">
        <v>58</v>
      </c>
      <c r="E136" s="39" t="s">
        <v>7192</v>
      </c>
    </row>
    <row r="137" spans="1:16" ht="25.5">
      <c r="A137" t="s">
        <v>50</v>
      </c>
      <c s="34" t="s">
        <v>173</v>
      </c>
      <c s="34" t="s">
        <v>7044</v>
      </c>
      <c s="35" t="s">
        <v>5</v>
      </c>
      <c s="6" t="s">
        <v>7045</v>
      </c>
      <c s="36" t="s">
        <v>75</v>
      </c>
      <c s="37">
        <v>5</v>
      </c>
      <c s="36">
        <v>0</v>
      </c>
      <c s="36">
        <f>ROUND(G137*H137,6)</f>
      </c>
      <c r="L137" s="38">
        <v>0</v>
      </c>
      <c s="32">
        <f>ROUND(ROUND(L137,2)*ROUND(G137,3),2)</f>
      </c>
      <c s="36" t="s">
        <v>970</v>
      </c>
      <c>
        <f>(M137*21)/100</f>
      </c>
      <c t="s">
        <v>28</v>
      </c>
    </row>
    <row r="138" spans="1:5" ht="12.75">
      <c r="A138" s="35" t="s">
        <v>56</v>
      </c>
      <c r="E138" s="39" t="s">
        <v>5</v>
      </c>
    </row>
    <row r="139" spans="1:5" ht="12.75">
      <c r="A139" s="35" t="s">
        <v>57</v>
      </c>
      <c r="E139" s="40" t="s">
        <v>5</v>
      </c>
    </row>
    <row r="140" spans="1:5" ht="102">
      <c r="A140" t="s">
        <v>58</v>
      </c>
      <c r="E140" s="39" t="s">
        <v>7200</v>
      </c>
    </row>
    <row r="141" spans="1:16" ht="12.75">
      <c r="A141" t="s">
        <v>50</v>
      </c>
      <c s="34" t="s">
        <v>177</v>
      </c>
      <c s="34" t="s">
        <v>7047</v>
      </c>
      <c s="35" t="s">
        <v>5</v>
      </c>
      <c s="6" t="s">
        <v>7048</v>
      </c>
      <c s="36" t="s">
        <v>75</v>
      </c>
      <c s="37">
        <v>3</v>
      </c>
      <c s="36">
        <v>0</v>
      </c>
      <c s="36">
        <f>ROUND(G141*H141,6)</f>
      </c>
      <c r="L141" s="38">
        <v>0</v>
      </c>
      <c s="32">
        <f>ROUND(ROUND(L141,2)*ROUND(G141,3),2)</f>
      </c>
      <c s="36" t="s">
        <v>970</v>
      </c>
      <c>
        <f>(M141*21)/100</f>
      </c>
      <c t="s">
        <v>28</v>
      </c>
    </row>
    <row r="142" spans="1:5" ht="12.75">
      <c r="A142" s="35" t="s">
        <v>56</v>
      </c>
      <c r="E142" s="39" t="s">
        <v>5</v>
      </c>
    </row>
    <row r="143" spans="1:5" ht="12.75">
      <c r="A143" s="35" t="s">
        <v>57</v>
      </c>
      <c r="E143" s="40" t="s">
        <v>5</v>
      </c>
    </row>
    <row r="144" spans="1:5" ht="114.75">
      <c r="A144" t="s">
        <v>58</v>
      </c>
      <c r="E144" s="39" t="s">
        <v>7192</v>
      </c>
    </row>
    <row r="145" spans="1:16" ht="12.75">
      <c r="A145" t="s">
        <v>50</v>
      </c>
      <c s="34" t="s">
        <v>181</v>
      </c>
      <c s="34" t="s">
        <v>7055</v>
      </c>
      <c s="35" t="s">
        <v>5</v>
      </c>
      <c s="6" t="s">
        <v>7056</v>
      </c>
      <c s="36" t="s">
        <v>75</v>
      </c>
      <c s="37">
        <v>6</v>
      </c>
      <c s="36">
        <v>0</v>
      </c>
      <c s="36">
        <f>ROUND(G145*H145,6)</f>
      </c>
      <c r="L145" s="38">
        <v>0</v>
      </c>
      <c s="32">
        <f>ROUND(ROUND(L145,2)*ROUND(G145,3),2)</f>
      </c>
      <c s="36" t="s">
        <v>970</v>
      </c>
      <c>
        <f>(M145*21)/100</f>
      </c>
      <c t="s">
        <v>28</v>
      </c>
    </row>
    <row r="146" spans="1:5" ht="12.75">
      <c r="A146" s="35" t="s">
        <v>56</v>
      </c>
      <c r="E146" s="39" t="s">
        <v>5</v>
      </c>
    </row>
    <row r="147" spans="1:5" ht="12.75">
      <c r="A147" s="35" t="s">
        <v>57</v>
      </c>
      <c r="E147" s="40" t="s">
        <v>5</v>
      </c>
    </row>
    <row r="148" spans="1:5" ht="114.75">
      <c r="A148" t="s">
        <v>58</v>
      </c>
      <c r="E148" s="39" t="s">
        <v>7192</v>
      </c>
    </row>
    <row r="149" spans="1:16" ht="12.75">
      <c r="A149" t="s">
        <v>50</v>
      </c>
      <c s="34" t="s">
        <v>185</v>
      </c>
      <c s="34" t="s">
        <v>7057</v>
      </c>
      <c s="35" t="s">
        <v>5</v>
      </c>
      <c s="6" t="s">
        <v>7058</v>
      </c>
      <c s="36" t="s">
        <v>75</v>
      </c>
      <c s="37">
        <v>8</v>
      </c>
      <c s="36">
        <v>0</v>
      </c>
      <c s="36">
        <f>ROUND(G149*H149,6)</f>
      </c>
      <c r="L149" s="38">
        <v>0</v>
      </c>
      <c s="32">
        <f>ROUND(ROUND(L149,2)*ROUND(G149,3),2)</f>
      </c>
      <c s="36" t="s">
        <v>970</v>
      </c>
      <c>
        <f>(M149*21)/100</f>
      </c>
      <c t="s">
        <v>28</v>
      </c>
    </row>
    <row r="150" spans="1:5" ht="12.75">
      <c r="A150" s="35" t="s">
        <v>56</v>
      </c>
      <c r="E150" s="39" t="s">
        <v>5</v>
      </c>
    </row>
    <row r="151" spans="1:5" ht="12.75">
      <c r="A151" s="35" t="s">
        <v>57</v>
      </c>
      <c r="E151" s="40" t="s">
        <v>5</v>
      </c>
    </row>
    <row r="152" spans="1:5" ht="114.75">
      <c r="A152" t="s">
        <v>58</v>
      </c>
      <c r="E152" s="39" t="s">
        <v>7192</v>
      </c>
    </row>
    <row r="153" spans="1:16" ht="12.75">
      <c r="A153" t="s">
        <v>50</v>
      </c>
      <c s="34" t="s">
        <v>682</v>
      </c>
      <c s="34" t="s">
        <v>7067</v>
      </c>
      <c s="35" t="s">
        <v>5</v>
      </c>
      <c s="6" t="s">
        <v>7068</v>
      </c>
      <c s="36" t="s">
        <v>54</v>
      </c>
      <c s="37">
        <v>88</v>
      </c>
      <c s="36">
        <v>0</v>
      </c>
      <c s="36">
        <f>ROUND(G153*H153,6)</f>
      </c>
      <c r="L153" s="38">
        <v>0</v>
      </c>
      <c s="32">
        <f>ROUND(ROUND(L153,2)*ROUND(G153,3),2)</f>
      </c>
      <c s="36" t="s">
        <v>970</v>
      </c>
      <c>
        <f>(M153*21)/100</f>
      </c>
      <c t="s">
        <v>28</v>
      </c>
    </row>
    <row r="154" spans="1:5" ht="12.75">
      <c r="A154" s="35" t="s">
        <v>56</v>
      </c>
      <c r="E154" s="39" t="s">
        <v>5</v>
      </c>
    </row>
    <row r="155" spans="1:5" ht="12.75">
      <c r="A155" s="35" t="s">
        <v>57</v>
      </c>
      <c r="E155" s="40" t="s">
        <v>5</v>
      </c>
    </row>
    <row r="156" spans="1:5" ht="89.25">
      <c r="A156" t="s">
        <v>58</v>
      </c>
      <c r="E156" s="39" t="s">
        <v>7201</v>
      </c>
    </row>
    <row r="157" spans="1:13" ht="12.75">
      <c r="A157" t="s">
        <v>47</v>
      </c>
      <c r="C157" s="31" t="s">
        <v>7083</v>
      </c>
      <c r="E157" s="33" t="s">
        <v>7084</v>
      </c>
      <c r="J157" s="32">
        <f>0</f>
      </c>
      <c s="32">
        <f>0</f>
      </c>
      <c s="32">
        <f>0+L158+L162+L166+L170+L174+L178</f>
      </c>
      <c s="32">
        <f>0+M158+M162+M166+M170+M174+M178</f>
      </c>
    </row>
    <row r="158" spans="1:16" ht="12.75">
      <c r="A158" t="s">
        <v>50</v>
      </c>
      <c s="34" t="s">
        <v>686</v>
      </c>
      <c s="34" t="s">
        <v>7092</v>
      </c>
      <c s="35" t="s">
        <v>5</v>
      </c>
      <c s="6" t="s">
        <v>7093</v>
      </c>
      <c s="36" t="s">
        <v>75</v>
      </c>
      <c s="37">
        <v>1</v>
      </c>
      <c s="36">
        <v>0</v>
      </c>
      <c s="36">
        <f>ROUND(G158*H158,6)</f>
      </c>
      <c r="L158" s="38">
        <v>0</v>
      </c>
      <c s="32">
        <f>ROUND(ROUND(L158,2)*ROUND(G158,3),2)</f>
      </c>
      <c s="36" t="s">
        <v>970</v>
      </c>
      <c>
        <f>(M158*21)/100</f>
      </c>
      <c t="s">
        <v>28</v>
      </c>
    </row>
    <row r="159" spans="1:5" ht="12.75">
      <c r="A159" s="35" t="s">
        <v>56</v>
      </c>
      <c r="E159" s="39" t="s">
        <v>5</v>
      </c>
    </row>
    <row r="160" spans="1:5" ht="12.75">
      <c r="A160" s="35" t="s">
        <v>57</v>
      </c>
      <c r="E160" s="40" t="s">
        <v>5</v>
      </c>
    </row>
    <row r="161" spans="1:5" ht="89.25">
      <c r="A161" t="s">
        <v>58</v>
      </c>
      <c r="E161" s="39" t="s">
        <v>7257</v>
      </c>
    </row>
    <row r="162" spans="1:16" ht="12.75">
      <c r="A162" t="s">
        <v>50</v>
      </c>
      <c s="34" t="s">
        <v>189</v>
      </c>
      <c s="34" t="s">
        <v>7102</v>
      </c>
      <c s="35" t="s">
        <v>5</v>
      </c>
      <c s="6" t="s">
        <v>7103</v>
      </c>
      <c s="36" t="s">
        <v>75</v>
      </c>
      <c s="37">
        <v>1</v>
      </c>
      <c s="36">
        <v>0</v>
      </c>
      <c s="36">
        <f>ROUND(G162*H162,6)</f>
      </c>
      <c r="L162" s="38">
        <v>0</v>
      </c>
      <c s="32">
        <f>ROUND(ROUND(L162,2)*ROUND(G162,3),2)</f>
      </c>
      <c s="36" t="s">
        <v>970</v>
      </c>
      <c>
        <f>(M162*21)/100</f>
      </c>
      <c t="s">
        <v>28</v>
      </c>
    </row>
    <row r="163" spans="1:5" ht="12.75">
      <c r="A163" s="35" t="s">
        <v>56</v>
      </c>
      <c r="E163" s="39" t="s">
        <v>5</v>
      </c>
    </row>
    <row r="164" spans="1:5" ht="12.75">
      <c r="A164" s="35" t="s">
        <v>57</v>
      </c>
      <c r="E164" s="40" t="s">
        <v>5</v>
      </c>
    </row>
    <row r="165" spans="1:5" ht="89.25">
      <c r="A165" t="s">
        <v>58</v>
      </c>
      <c r="E165" s="39" t="s">
        <v>7202</v>
      </c>
    </row>
    <row r="166" spans="1:16" ht="12.75">
      <c r="A166" t="s">
        <v>50</v>
      </c>
      <c s="34" t="s">
        <v>193</v>
      </c>
      <c s="34" t="s">
        <v>7105</v>
      </c>
      <c s="35" t="s">
        <v>5</v>
      </c>
      <c s="6" t="s">
        <v>7106</v>
      </c>
      <c s="36" t="s">
        <v>75</v>
      </c>
      <c s="37">
        <v>1</v>
      </c>
      <c s="36">
        <v>0</v>
      </c>
      <c s="36">
        <f>ROUND(G166*H166,6)</f>
      </c>
      <c r="L166" s="38">
        <v>0</v>
      </c>
      <c s="32">
        <f>ROUND(ROUND(L166,2)*ROUND(G166,3),2)</f>
      </c>
      <c s="36" t="s">
        <v>970</v>
      </c>
      <c>
        <f>(M166*21)/100</f>
      </c>
      <c t="s">
        <v>28</v>
      </c>
    </row>
    <row r="167" spans="1:5" ht="12.75">
      <c r="A167" s="35" t="s">
        <v>56</v>
      </c>
      <c r="E167" s="39" t="s">
        <v>5</v>
      </c>
    </row>
    <row r="168" spans="1:5" ht="12.75">
      <c r="A168" s="35" t="s">
        <v>57</v>
      </c>
      <c r="E168" s="40" t="s">
        <v>5</v>
      </c>
    </row>
    <row r="169" spans="1:5" ht="89.25">
      <c r="A169" t="s">
        <v>58</v>
      </c>
      <c r="E169" s="39" t="s">
        <v>7203</v>
      </c>
    </row>
    <row r="170" spans="1:16" ht="12.75">
      <c r="A170" t="s">
        <v>50</v>
      </c>
      <c s="34" t="s">
        <v>197</v>
      </c>
      <c s="34" t="s">
        <v>7108</v>
      </c>
      <c s="35" t="s">
        <v>5</v>
      </c>
      <c s="6" t="s">
        <v>523</v>
      </c>
      <c s="36" t="s">
        <v>75</v>
      </c>
      <c s="37">
        <v>1</v>
      </c>
      <c s="36">
        <v>0</v>
      </c>
      <c s="36">
        <f>ROUND(G170*H170,6)</f>
      </c>
      <c r="L170" s="38">
        <v>0</v>
      </c>
      <c s="32">
        <f>ROUND(ROUND(L170,2)*ROUND(G170,3),2)</f>
      </c>
      <c s="36" t="s">
        <v>970</v>
      </c>
      <c>
        <f>(M170*21)/100</f>
      </c>
      <c t="s">
        <v>28</v>
      </c>
    </row>
    <row r="171" spans="1:5" ht="12.75">
      <c r="A171" s="35" t="s">
        <v>56</v>
      </c>
      <c r="E171" s="39" t="s">
        <v>5</v>
      </c>
    </row>
    <row r="172" spans="1:5" ht="12.75">
      <c r="A172" s="35" t="s">
        <v>57</v>
      </c>
      <c r="E172" s="40" t="s">
        <v>5</v>
      </c>
    </row>
    <row r="173" spans="1:5" ht="89.25">
      <c r="A173" t="s">
        <v>58</v>
      </c>
      <c r="E173" s="39" t="s">
        <v>7204</v>
      </c>
    </row>
    <row r="174" spans="1:16" ht="12.75">
      <c r="A174" t="s">
        <v>50</v>
      </c>
      <c s="34" t="s">
        <v>201</v>
      </c>
      <c s="34" t="s">
        <v>7110</v>
      </c>
      <c s="35" t="s">
        <v>5</v>
      </c>
      <c s="6" t="s">
        <v>7111</v>
      </c>
      <c s="36" t="s">
        <v>54</v>
      </c>
      <c s="37">
        <v>20</v>
      </c>
      <c s="36">
        <v>0</v>
      </c>
      <c s="36">
        <f>ROUND(G174*H174,6)</f>
      </c>
      <c r="L174" s="38">
        <v>0</v>
      </c>
      <c s="32">
        <f>ROUND(ROUND(L174,2)*ROUND(G174,3),2)</f>
      </c>
      <c s="36" t="s">
        <v>970</v>
      </c>
      <c>
        <f>(M174*21)/100</f>
      </c>
      <c t="s">
        <v>28</v>
      </c>
    </row>
    <row r="175" spans="1:5" ht="12.75">
      <c r="A175" s="35" t="s">
        <v>56</v>
      </c>
      <c r="E175" s="39" t="s">
        <v>5</v>
      </c>
    </row>
    <row r="176" spans="1:5" ht="12.75">
      <c r="A176" s="35" t="s">
        <v>57</v>
      </c>
      <c r="E176" s="40" t="s">
        <v>5</v>
      </c>
    </row>
    <row r="177" spans="1:5" ht="89.25">
      <c r="A177" t="s">
        <v>58</v>
      </c>
      <c r="E177" s="39" t="s">
        <v>1657</v>
      </c>
    </row>
    <row r="178" spans="1:16" ht="12.75">
      <c r="A178" t="s">
        <v>50</v>
      </c>
      <c s="34" t="s">
        <v>205</v>
      </c>
      <c s="34" t="s">
        <v>7113</v>
      </c>
      <c s="35" t="s">
        <v>5</v>
      </c>
      <c s="6" t="s">
        <v>7114</v>
      </c>
      <c s="36" t="s">
        <v>54</v>
      </c>
      <c s="37">
        <v>40</v>
      </c>
      <c s="36">
        <v>0</v>
      </c>
      <c s="36">
        <f>ROUND(G178*H178,6)</f>
      </c>
      <c r="L178" s="38">
        <v>0</v>
      </c>
      <c s="32">
        <f>ROUND(ROUND(L178,2)*ROUND(G178,3),2)</f>
      </c>
      <c s="36" t="s">
        <v>970</v>
      </c>
      <c>
        <f>(M178*21)/100</f>
      </c>
      <c t="s">
        <v>28</v>
      </c>
    </row>
    <row r="179" spans="1:5" ht="12.75">
      <c r="A179" s="35" t="s">
        <v>56</v>
      </c>
      <c r="E179" s="39" t="s">
        <v>5</v>
      </c>
    </row>
    <row r="180" spans="1:5" ht="12.75">
      <c r="A180" s="35" t="s">
        <v>57</v>
      </c>
      <c r="E180" s="40" t="s">
        <v>5</v>
      </c>
    </row>
    <row r="181" spans="1:5" ht="89.25">
      <c r="A181" t="s">
        <v>58</v>
      </c>
      <c r="E181" s="39" t="s">
        <v>7205</v>
      </c>
    </row>
    <row r="182" spans="1:13" ht="12.75">
      <c r="A182" t="s">
        <v>47</v>
      </c>
      <c r="C182" s="31" t="s">
        <v>7177</v>
      </c>
      <c r="E182" s="33" t="s">
        <v>7178</v>
      </c>
      <c r="J182" s="32">
        <f>0</f>
      </c>
      <c s="32">
        <f>0</f>
      </c>
      <c s="32">
        <f>0+L183+L187+L191</f>
      </c>
      <c s="32">
        <f>0+M183+M187+M191</f>
      </c>
    </row>
    <row r="183" spans="1:16" ht="12.75">
      <c r="A183" t="s">
        <v>50</v>
      </c>
      <c s="34" t="s">
        <v>209</v>
      </c>
      <c s="34" t="s">
        <v>7179</v>
      </c>
      <c s="35" t="s">
        <v>5</v>
      </c>
      <c s="6" t="s">
        <v>7180</v>
      </c>
      <c s="36" t="s">
        <v>75</v>
      </c>
      <c s="37">
        <v>3</v>
      </c>
      <c s="36">
        <v>0</v>
      </c>
      <c s="36">
        <f>ROUND(G183*H183,6)</f>
      </c>
      <c r="L183" s="38">
        <v>0</v>
      </c>
      <c s="32">
        <f>ROUND(ROUND(L183,2)*ROUND(G183,3),2)</f>
      </c>
      <c s="36" t="s">
        <v>55</v>
      </c>
      <c>
        <f>(M183*21)/100</f>
      </c>
      <c t="s">
        <v>28</v>
      </c>
    </row>
    <row r="184" spans="1:5" ht="12.75">
      <c r="A184" s="35" t="s">
        <v>56</v>
      </c>
      <c r="E184" s="39" t="s">
        <v>5</v>
      </c>
    </row>
    <row r="185" spans="1:5" ht="12.75">
      <c r="A185" s="35" t="s">
        <v>57</v>
      </c>
      <c r="E185" s="40" t="s">
        <v>5</v>
      </c>
    </row>
    <row r="186" spans="1:5" ht="12.75">
      <c r="A186" t="s">
        <v>58</v>
      </c>
      <c r="E186" s="39" t="s">
        <v>5</v>
      </c>
    </row>
    <row r="187" spans="1:16" ht="12.75">
      <c r="A187" t="s">
        <v>50</v>
      </c>
      <c s="34" t="s">
        <v>213</v>
      </c>
      <c s="34" t="s">
        <v>7181</v>
      </c>
      <c s="35" t="s">
        <v>5</v>
      </c>
      <c s="6" t="s">
        <v>7182</v>
      </c>
      <c s="36" t="s">
        <v>7100</v>
      </c>
      <c s="37">
        <v>3</v>
      </c>
      <c s="36">
        <v>0</v>
      </c>
      <c s="36">
        <f>ROUND(G187*H187,6)</f>
      </c>
      <c r="L187" s="38">
        <v>0</v>
      </c>
      <c s="32">
        <f>ROUND(ROUND(L187,2)*ROUND(G187,3),2)</f>
      </c>
      <c s="36" t="s">
        <v>55</v>
      </c>
      <c>
        <f>(M187*21)/100</f>
      </c>
      <c t="s">
        <v>28</v>
      </c>
    </row>
    <row r="188" spans="1:5" ht="12.75">
      <c r="A188" s="35" t="s">
        <v>56</v>
      </c>
      <c r="E188" s="39" t="s">
        <v>5</v>
      </c>
    </row>
    <row r="189" spans="1:5" ht="12.75">
      <c r="A189" s="35" t="s">
        <v>57</v>
      </c>
      <c r="E189" s="40" t="s">
        <v>5</v>
      </c>
    </row>
    <row r="190" spans="1:5" ht="12.75">
      <c r="A190" t="s">
        <v>58</v>
      </c>
      <c r="E190" s="39" t="s">
        <v>5</v>
      </c>
    </row>
    <row r="191" spans="1:16" ht="12.75">
      <c r="A191" t="s">
        <v>50</v>
      </c>
      <c s="34" t="s">
        <v>218</v>
      </c>
      <c s="34" t="s">
        <v>7183</v>
      </c>
      <c s="35" t="s">
        <v>5</v>
      </c>
      <c s="6" t="s">
        <v>7184</v>
      </c>
      <c s="36" t="s">
        <v>75</v>
      </c>
      <c s="37">
        <v>3</v>
      </c>
      <c s="36">
        <v>0</v>
      </c>
      <c s="36">
        <f>ROUND(G191*H191,6)</f>
      </c>
      <c r="L191" s="38">
        <v>0</v>
      </c>
      <c s="32">
        <f>ROUND(ROUND(L191,2)*ROUND(G191,3),2)</f>
      </c>
      <c s="36" t="s">
        <v>55</v>
      </c>
      <c>
        <f>(M191*21)/100</f>
      </c>
      <c t="s">
        <v>28</v>
      </c>
    </row>
    <row r="192" spans="1:5" ht="12.75">
      <c r="A192" s="35" t="s">
        <v>56</v>
      </c>
      <c r="E192" s="39" t="s">
        <v>5</v>
      </c>
    </row>
    <row r="193" spans="1:5" ht="12.75">
      <c r="A193" s="35" t="s">
        <v>57</v>
      </c>
      <c r="E193" s="40" t="s">
        <v>5</v>
      </c>
    </row>
    <row r="194" spans="1:5" ht="12.75">
      <c r="A194" t="s">
        <v>58</v>
      </c>
      <c r="E1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7258</v>
      </c>
      <c s="41">
        <f>Rekapitulace!C108</f>
      </c>
      <c s="20" t="s">
        <v>0</v>
      </c>
      <c t="s">
        <v>23</v>
      </c>
      <c t="s">
        <v>28</v>
      </c>
    </row>
    <row r="4" spans="1:16" ht="32" customHeight="1">
      <c r="A4" s="24" t="s">
        <v>20</v>
      </c>
      <c s="25" t="s">
        <v>29</v>
      </c>
      <c s="27" t="s">
        <v>7258</v>
      </c>
      <c r="E4" s="26" t="s">
        <v>7259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COUNTIFS(L8:L312,"=0",A8:A312,"P")+COUNTIFS(L8:L312,"",A8:A312,"P")+SUM(Q8:Q312)</f>
      </c>
    </row>
    <row r="8" spans="1:13" ht="12.75">
      <c r="A8" t="s">
        <v>45</v>
      </c>
      <c r="C8" s="28" t="s">
        <v>7262</v>
      </c>
      <c r="E8" s="30" t="s">
        <v>7261</v>
      </c>
      <c r="J8" s="29">
        <f>0+J9+J26+J31+J40+J45+J282+J291</f>
      </c>
      <c s="29">
        <f>0+K9+K26+K31+K40+K45+K282+K291</f>
      </c>
      <c s="29">
        <f>0+L9+L26+L31+L40+L45+L282+L291</f>
      </c>
      <c s="29">
        <f>0+M9+M26+M31+M40+M45+M282+M291</f>
      </c>
    </row>
    <row r="9" spans="1:13" ht="12.75">
      <c r="A9" t="s">
        <v>47</v>
      </c>
      <c r="C9" s="31" t="s">
        <v>51</v>
      </c>
      <c r="E9" s="33" t="s">
        <v>60</v>
      </c>
      <c r="J9" s="32">
        <f>0</f>
      </c>
      <c s="32">
        <f>0</f>
      </c>
      <c s="32">
        <f>0+L10+L14+L18+L22</f>
      </c>
      <c s="32">
        <f>0+M10+M14+M18+M22</f>
      </c>
    </row>
    <row r="10" spans="1:16" ht="12.75">
      <c r="A10" t="s">
        <v>50</v>
      </c>
      <c s="34" t="s">
        <v>51</v>
      </c>
      <c s="34" t="s">
        <v>2486</v>
      </c>
      <c s="35" t="s">
        <v>5</v>
      </c>
      <c s="6" t="s">
        <v>2487</v>
      </c>
      <c s="36" t="s">
        <v>68</v>
      </c>
      <c s="37">
        <v>520</v>
      </c>
      <c s="36">
        <v>0</v>
      </c>
      <c s="36">
        <f>ROUND(G10*H10,6)</f>
      </c>
      <c r="L10" s="38">
        <v>0</v>
      </c>
      <c s="32">
        <f>ROUND(ROUND(L10,2)*ROUND(G10,3),2)</f>
      </c>
      <c s="36" t="s">
        <v>970</v>
      </c>
      <c>
        <f>(M10*21)/100</f>
      </c>
      <c t="s">
        <v>28</v>
      </c>
    </row>
    <row r="11" spans="1:5" ht="12.75">
      <c r="A11" s="35" t="s">
        <v>56</v>
      </c>
      <c r="E11" s="39" t="s">
        <v>5</v>
      </c>
    </row>
    <row r="12" spans="1:5" ht="12.75">
      <c r="A12" s="35" t="s">
        <v>57</v>
      </c>
      <c r="E12" s="40" t="s">
        <v>7263</v>
      </c>
    </row>
    <row r="13" spans="1:5" ht="12.75">
      <c r="A13" t="s">
        <v>58</v>
      </c>
      <c r="E13" s="39" t="s">
        <v>2488</v>
      </c>
    </row>
    <row r="14" spans="1:16" ht="12.75">
      <c r="A14" t="s">
        <v>50</v>
      </c>
      <c s="34" t="s">
        <v>28</v>
      </c>
      <c s="34" t="s">
        <v>794</v>
      </c>
      <c s="35" t="s">
        <v>5</v>
      </c>
      <c s="6" t="s">
        <v>795</v>
      </c>
      <c s="36" t="s">
        <v>63</v>
      </c>
      <c s="37">
        <v>118.5</v>
      </c>
      <c s="36">
        <v>0</v>
      </c>
      <c s="36">
        <f>ROUND(G14*H14,6)</f>
      </c>
      <c r="L14" s="38">
        <v>0</v>
      </c>
      <c s="32">
        <f>ROUND(ROUND(L14,2)*ROUND(G14,3),2)</f>
      </c>
      <c s="36" t="s">
        <v>970</v>
      </c>
      <c>
        <f>(M14*21)/100</f>
      </c>
      <c t="s">
        <v>28</v>
      </c>
    </row>
    <row r="15" spans="1:5" ht="12.75">
      <c r="A15" s="35" t="s">
        <v>56</v>
      </c>
      <c r="E15" s="39" t="s">
        <v>5</v>
      </c>
    </row>
    <row r="16" spans="1:5" ht="12.75">
      <c r="A16" s="35" t="s">
        <v>57</v>
      </c>
      <c r="E16" s="40" t="s">
        <v>7263</v>
      </c>
    </row>
    <row r="17" spans="1:5" ht="318.75">
      <c r="A17" t="s">
        <v>58</v>
      </c>
      <c r="E17" s="39" t="s">
        <v>4631</v>
      </c>
    </row>
    <row r="18" spans="1:16" ht="12.75">
      <c r="A18" t="s">
        <v>50</v>
      </c>
      <c s="34" t="s">
        <v>26</v>
      </c>
      <c s="34" t="s">
        <v>61</v>
      </c>
      <c s="35" t="s">
        <v>5</v>
      </c>
      <c s="6" t="s">
        <v>62</v>
      </c>
      <c s="36" t="s">
        <v>63</v>
      </c>
      <c s="37">
        <v>107</v>
      </c>
      <c s="36">
        <v>0</v>
      </c>
      <c s="36">
        <f>ROUND(G18*H18,6)</f>
      </c>
      <c r="L18" s="38">
        <v>0</v>
      </c>
      <c s="32">
        <f>ROUND(ROUND(L18,2)*ROUND(G18,3),2)</f>
      </c>
      <c s="36" t="s">
        <v>970</v>
      </c>
      <c>
        <f>(M18*21)/100</f>
      </c>
      <c t="s">
        <v>28</v>
      </c>
    </row>
    <row r="19" spans="1:5" ht="12.75">
      <c r="A19" s="35" t="s">
        <v>56</v>
      </c>
      <c r="E19" s="39" t="s">
        <v>5</v>
      </c>
    </row>
    <row r="20" spans="1:5" ht="12.75">
      <c r="A20" s="35" t="s">
        <v>57</v>
      </c>
      <c r="E20" s="40" t="s">
        <v>7263</v>
      </c>
    </row>
    <row r="21" spans="1:5" ht="229.5">
      <c r="A21" t="s">
        <v>58</v>
      </c>
      <c r="E21" s="39" t="s">
        <v>1611</v>
      </c>
    </row>
    <row r="22" spans="1:16" ht="12.75">
      <c r="A22" t="s">
        <v>50</v>
      </c>
      <c s="34" t="s">
        <v>65</v>
      </c>
      <c s="34" t="s">
        <v>1712</v>
      </c>
      <c s="35" t="s">
        <v>5</v>
      </c>
      <c s="6" t="s">
        <v>1713</v>
      </c>
      <c s="36" t="s">
        <v>68</v>
      </c>
      <c s="37">
        <v>520</v>
      </c>
      <c s="36">
        <v>0</v>
      </c>
      <c s="36">
        <f>ROUND(G22*H22,6)</f>
      </c>
      <c r="L22" s="38">
        <v>0</v>
      </c>
      <c s="32">
        <f>ROUND(ROUND(L22,2)*ROUND(G22,3),2)</f>
      </c>
      <c s="36" t="s">
        <v>970</v>
      </c>
      <c>
        <f>(M22*21)/100</f>
      </c>
      <c t="s">
        <v>28</v>
      </c>
    </row>
    <row r="23" spans="1:5" ht="12.75">
      <c r="A23" s="35" t="s">
        <v>56</v>
      </c>
      <c r="E23" s="39" t="s">
        <v>5</v>
      </c>
    </row>
    <row r="24" spans="1:5" ht="12.75">
      <c r="A24" s="35" t="s">
        <v>57</v>
      </c>
      <c r="E24" s="40" t="s">
        <v>7263</v>
      </c>
    </row>
    <row r="25" spans="1:5" ht="38.25">
      <c r="A25" t="s">
        <v>58</v>
      </c>
      <c r="E25" s="39" t="s">
        <v>1715</v>
      </c>
    </row>
    <row r="26" spans="1:13" ht="12.75">
      <c r="A26" t="s">
        <v>47</v>
      </c>
      <c r="C26" s="31" t="s">
        <v>28</v>
      </c>
      <c r="E26" s="33" t="s">
        <v>1411</v>
      </c>
      <c r="J26" s="32">
        <f>0</f>
      </c>
      <c s="32">
        <f>0</f>
      </c>
      <c s="32">
        <f>0+L27</f>
      </c>
      <c s="32">
        <f>0+M27</f>
      </c>
    </row>
    <row r="27" spans="1:16" ht="12.75">
      <c r="A27" t="s">
        <v>50</v>
      </c>
      <c s="34" t="s">
        <v>72</v>
      </c>
      <c s="34" t="s">
        <v>5053</v>
      </c>
      <c s="35" t="s">
        <v>5</v>
      </c>
      <c s="6" t="s">
        <v>5054</v>
      </c>
      <c s="36" t="s">
        <v>68</v>
      </c>
      <c s="37">
        <v>275</v>
      </c>
      <c s="36">
        <v>0</v>
      </c>
      <c s="36">
        <f>ROUND(G27*H27,6)</f>
      </c>
      <c r="L27" s="38">
        <v>0</v>
      </c>
      <c s="32">
        <f>ROUND(ROUND(L27,2)*ROUND(G27,3),2)</f>
      </c>
      <c s="36" t="s">
        <v>970</v>
      </c>
      <c>
        <f>(M27*21)/100</f>
      </c>
      <c t="s">
        <v>28</v>
      </c>
    </row>
    <row r="28" spans="1:5" ht="12.75">
      <c r="A28" s="35" t="s">
        <v>56</v>
      </c>
      <c r="E28" s="39" t="s">
        <v>5</v>
      </c>
    </row>
    <row r="29" spans="1:5" ht="12.75">
      <c r="A29" s="35" t="s">
        <v>57</v>
      </c>
      <c r="E29" s="40" t="s">
        <v>7263</v>
      </c>
    </row>
    <row r="30" spans="1:5" ht="114.75">
      <c r="A30" t="s">
        <v>58</v>
      </c>
      <c r="E30" s="39" t="s">
        <v>7264</v>
      </c>
    </row>
    <row r="31" spans="1:13" ht="12.75">
      <c r="A31" t="s">
        <v>47</v>
      </c>
      <c r="C31" s="31" t="s">
        <v>65</v>
      </c>
      <c r="E31" s="33" t="s">
        <v>3308</v>
      </c>
      <c r="J31" s="32">
        <f>0</f>
      </c>
      <c s="32">
        <f>0</f>
      </c>
      <c s="32">
        <f>0+L32+L36</f>
      </c>
      <c s="32">
        <f>0+M32+M36</f>
      </c>
    </row>
    <row r="32" spans="1:16" ht="12.75">
      <c r="A32" t="s">
        <v>50</v>
      </c>
      <c s="34" t="s">
        <v>27</v>
      </c>
      <c s="34" t="s">
        <v>3314</v>
      </c>
      <c s="35" t="s">
        <v>5</v>
      </c>
      <c s="6" t="s">
        <v>3315</v>
      </c>
      <c s="36" t="s">
        <v>63</v>
      </c>
      <c s="37">
        <v>5</v>
      </c>
      <c s="36">
        <v>0</v>
      </c>
      <c s="36">
        <f>ROUND(G32*H32,6)</f>
      </c>
      <c r="L32" s="38">
        <v>0</v>
      </c>
      <c s="32">
        <f>ROUND(ROUND(L32,2)*ROUND(G32,3),2)</f>
      </c>
      <c s="36" t="s">
        <v>970</v>
      </c>
      <c>
        <f>(M32*21)/100</f>
      </c>
      <c t="s">
        <v>28</v>
      </c>
    </row>
    <row r="33" spans="1:5" ht="12.75">
      <c r="A33" s="35" t="s">
        <v>56</v>
      </c>
      <c r="E33" s="39" t="s">
        <v>5</v>
      </c>
    </row>
    <row r="34" spans="1:5" ht="12.75">
      <c r="A34" s="35" t="s">
        <v>57</v>
      </c>
      <c r="E34" s="40" t="s">
        <v>7263</v>
      </c>
    </row>
    <row r="35" spans="1:5" ht="38.25">
      <c r="A35" t="s">
        <v>58</v>
      </c>
      <c r="E35" s="39" t="s">
        <v>3511</v>
      </c>
    </row>
    <row r="36" spans="1:16" ht="12.75">
      <c r="A36" t="s">
        <v>50</v>
      </c>
      <c s="34" t="s">
        <v>70</v>
      </c>
      <c s="34" t="s">
        <v>4644</v>
      </c>
      <c s="35" t="s">
        <v>5</v>
      </c>
      <c s="6" t="s">
        <v>4645</v>
      </c>
      <c s="36" t="s">
        <v>63</v>
      </c>
      <c s="37">
        <v>15.55</v>
      </c>
      <c s="36">
        <v>0</v>
      </c>
      <c s="36">
        <f>ROUND(G36*H36,6)</f>
      </c>
      <c r="L36" s="38">
        <v>0</v>
      </c>
      <c s="32">
        <f>ROUND(ROUND(L36,2)*ROUND(G36,3),2)</f>
      </c>
      <c s="36" t="s">
        <v>970</v>
      </c>
      <c>
        <f>(M36*21)/100</f>
      </c>
      <c t="s">
        <v>28</v>
      </c>
    </row>
    <row r="37" spans="1:5" ht="12.75">
      <c r="A37" s="35" t="s">
        <v>56</v>
      </c>
      <c r="E37" s="39" t="s">
        <v>5</v>
      </c>
    </row>
    <row r="38" spans="1:5" ht="12.75">
      <c r="A38" s="35" t="s">
        <v>57</v>
      </c>
      <c r="E38" s="40" t="s">
        <v>7263</v>
      </c>
    </row>
    <row r="39" spans="1:5" ht="38.25">
      <c r="A39" t="s">
        <v>58</v>
      </c>
      <c r="E39" s="39" t="s">
        <v>3511</v>
      </c>
    </row>
    <row r="40" spans="1:13" ht="12.75">
      <c r="A40" t="s">
        <v>47</v>
      </c>
      <c r="C40" s="31" t="s">
        <v>72</v>
      </c>
      <c r="E40" s="33" t="s">
        <v>2716</v>
      </c>
      <c r="J40" s="32">
        <f>0</f>
      </c>
      <c s="32">
        <f>0</f>
      </c>
      <c s="32">
        <f>0+L41</f>
      </c>
      <c s="32">
        <f>0+M41</f>
      </c>
    </row>
    <row r="41" spans="1:16" ht="12.75">
      <c r="A41" t="s">
        <v>50</v>
      </c>
      <c s="34" t="s">
        <v>83</v>
      </c>
      <c s="34" t="s">
        <v>2496</v>
      </c>
      <c s="35" t="s">
        <v>5</v>
      </c>
      <c s="6" t="s">
        <v>2497</v>
      </c>
      <c s="36" t="s">
        <v>63</v>
      </c>
      <c s="37">
        <v>5</v>
      </c>
      <c s="36">
        <v>0</v>
      </c>
      <c s="36">
        <f>ROUND(G41*H41,6)</f>
      </c>
      <c r="L41" s="38">
        <v>0</v>
      </c>
      <c s="32">
        <f>ROUND(ROUND(L41,2)*ROUND(G41,3),2)</f>
      </c>
      <c s="36" t="s">
        <v>970</v>
      </c>
      <c>
        <f>(M41*21)/100</f>
      </c>
      <c t="s">
        <v>28</v>
      </c>
    </row>
    <row r="42" spans="1:5" ht="12.75">
      <c r="A42" s="35" t="s">
        <v>56</v>
      </c>
      <c r="E42" s="39" t="s">
        <v>5</v>
      </c>
    </row>
    <row r="43" spans="1:5" ht="12.75">
      <c r="A43" s="35" t="s">
        <v>57</v>
      </c>
      <c r="E43" s="40" t="s">
        <v>7263</v>
      </c>
    </row>
    <row r="44" spans="1:5" ht="89.25">
      <c r="A44" t="s">
        <v>58</v>
      </c>
      <c r="E44" s="39" t="s">
        <v>7265</v>
      </c>
    </row>
    <row r="45" spans="1:13" ht="12.75">
      <c r="A45" t="s">
        <v>47</v>
      </c>
      <c r="C45" s="31" t="s">
        <v>70</v>
      </c>
      <c r="E45" s="33" t="s">
        <v>71</v>
      </c>
      <c r="J45" s="32">
        <f>0</f>
      </c>
      <c s="32">
        <f>0</f>
      </c>
      <c s="32">
        <f>0+L46+L50+L54+L58+L62+L66+L70+L74+L78+L82+L86+L90+L94+L98+L102+L106+L110+L114+L118+L122+L126+L130+L134+L138+L142+L146+L150+L154+L158+L162+L166+L170+L174+L178+L182+L186+L190+L194+L198+L202+L206+L210+L214+L218+L222+L226+L230+L234+L238+L242+L246+L250+L254+L258+L262+L266+L270+L274+L278</f>
      </c>
      <c s="32">
        <f>0+M46+M50+M54+M58+M62+M66+M70+M74+M78+M82+M86+M90+M94+M98+M102+M106+M110+M114+M118+M122+M126+M130+M134+M138+M142+M146+M150+M154+M158+M162+M166+M170+M174+M178+M182+M186+M190+M194+M198+M202+M206+M210+M214+M218+M222+M226+M230+M234+M238+M242+M246+M250+M254+M258+M262+M266+M270+M274+M278</f>
      </c>
    </row>
    <row r="46" spans="1:16" ht="25.5">
      <c r="A46" t="s">
        <v>50</v>
      </c>
      <c s="34" t="s">
        <v>87</v>
      </c>
      <c s="34" t="s">
        <v>6105</v>
      </c>
      <c s="35" t="s">
        <v>5</v>
      </c>
      <c s="6" t="s">
        <v>6106</v>
      </c>
      <c s="36" t="s">
        <v>75</v>
      </c>
      <c s="37">
        <v>252</v>
      </c>
      <c s="36">
        <v>0</v>
      </c>
      <c s="36">
        <f>ROUND(G46*H46,6)</f>
      </c>
      <c r="L46" s="38">
        <v>0</v>
      </c>
      <c s="32">
        <f>ROUND(ROUND(L46,2)*ROUND(G46,3),2)</f>
      </c>
      <c s="36" t="s">
        <v>970</v>
      </c>
      <c>
        <f>(M46*21)/100</f>
      </c>
      <c t="s">
        <v>28</v>
      </c>
    </row>
    <row r="47" spans="1:5" ht="12.75">
      <c r="A47" s="35" t="s">
        <v>56</v>
      </c>
      <c r="E47" s="39" t="s">
        <v>5</v>
      </c>
    </row>
    <row r="48" spans="1:5" ht="12.75">
      <c r="A48" s="35" t="s">
        <v>57</v>
      </c>
      <c r="E48" s="40" t="s">
        <v>7263</v>
      </c>
    </row>
    <row r="49" spans="1:5" ht="76.5">
      <c r="A49" t="s">
        <v>58</v>
      </c>
      <c r="E49" s="39" t="s">
        <v>7266</v>
      </c>
    </row>
    <row r="50" spans="1:16" ht="12.75">
      <c r="A50" t="s">
        <v>50</v>
      </c>
      <c s="34" t="s">
        <v>91</v>
      </c>
      <c s="34" t="s">
        <v>2506</v>
      </c>
      <c s="35" t="s">
        <v>5</v>
      </c>
      <c s="6" t="s">
        <v>2507</v>
      </c>
      <c s="36" t="s">
        <v>75</v>
      </c>
      <c s="37">
        <v>50</v>
      </c>
      <c s="36">
        <v>0</v>
      </c>
      <c s="36">
        <f>ROUND(G50*H50,6)</f>
      </c>
      <c r="L50" s="38">
        <v>0</v>
      </c>
      <c s="32">
        <f>ROUND(ROUND(L50,2)*ROUND(G50,3),2)</f>
      </c>
      <c s="36" t="s">
        <v>970</v>
      </c>
      <c>
        <f>(M50*21)/100</f>
      </c>
      <c t="s">
        <v>28</v>
      </c>
    </row>
    <row r="51" spans="1:5" ht="12.75">
      <c r="A51" s="35" t="s">
        <v>56</v>
      </c>
      <c r="E51" s="39" t="s">
        <v>5</v>
      </c>
    </row>
    <row r="52" spans="1:5" ht="12.75">
      <c r="A52" s="35" t="s">
        <v>57</v>
      </c>
      <c r="E52" s="40" t="s">
        <v>7263</v>
      </c>
    </row>
    <row r="53" spans="1:5" ht="114.75">
      <c r="A53" t="s">
        <v>58</v>
      </c>
      <c r="E53" s="39" t="s">
        <v>7267</v>
      </c>
    </row>
    <row r="54" spans="1:16" ht="12.75">
      <c r="A54" t="s">
        <v>50</v>
      </c>
      <c s="34" t="s">
        <v>95</v>
      </c>
      <c s="34" t="s">
        <v>77</v>
      </c>
      <c s="35" t="s">
        <v>5</v>
      </c>
      <c s="6" t="s">
        <v>78</v>
      </c>
      <c s="36" t="s">
        <v>79</v>
      </c>
      <c s="37">
        <v>520</v>
      </c>
      <c s="36">
        <v>0</v>
      </c>
      <c s="36">
        <f>ROUND(G54*H54,6)</f>
      </c>
      <c r="L54" s="38">
        <v>0</v>
      </c>
      <c s="32">
        <f>ROUND(ROUND(L54,2)*ROUND(G54,3),2)</f>
      </c>
      <c s="36" t="s">
        <v>970</v>
      </c>
      <c>
        <f>(M54*21)/100</f>
      </c>
      <c t="s">
        <v>28</v>
      </c>
    </row>
    <row r="55" spans="1:5" ht="12.75">
      <c r="A55" s="35" t="s">
        <v>56</v>
      </c>
      <c r="E55" s="39" t="s">
        <v>5</v>
      </c>
    </row>
    <row r="56" spans="1:5" ht="12.75">
      <c r="A56" s="35" t="s">
        <v>57</v>
      </c>
      <c r="E56" s="40" t="s">
        <v>7263</v>
      </c>
    </row>
    <row r="57" spans="1:5" ht="102">
      <c r="A57" t="s">
        <v>58</v>
      </c>
      <c r="E57" s="39" t="s">
        <v>1415</v>
      </c>
    </row>
    <row r="58" spans="1:16" ht="12.75">
      <c r="A58" t="s">
        <v>50</v>
      </c>
      <c s="34" t="s">
        <v>99</v>
      </c>
      <c s="34" t="s">
        <v>1081</v>
      </c>
      <c s="35" t="s">
        <v>5</v>
      </c>
      <c s="6" t="s">
        <v>1082</v>
      </c>
      <c s="36" t="s">
        <v>79</v>
      </c>
      <c s="37">
        <v>150</v>
      </c>
      <c s="36">
        <v>0</v>
      </c>
      <c s="36">
        <f>ROUND(G58*H58,6)</f>
      </c>
      <c r="L58" s="38">
        <v>0</v>
      </c>
      <c s="32">
        <f>ROUND(ROUND(L58,2)*ROUND(G58,3),2)</f>
      </c>
      <c s="36" t="s">
        <v>970</v>
      </c>
      <c>
        <f>(M58*21)/100</f>
      </c>
      <c t="s">
        <v>28</v>
      </c>
    </row>
    <row r="59" spans="1:5" ht="12.75">
      <c r="A59" s="35" t="s">
        <v>56</v>
      </c>
      <c r="E59" s="39" t="s">
        <v>5</v>
      </c>
    </row>
    <row r="60" spans="1:5" ht="12.75">
      <c r="A60" s="35" t="s">
        <v>57</v>
      </c>
      <c r="E60" s="40" t="s">
        <v>7263</v>
      </c>
    </row>
    <row r="61" spans="1:5" ht="102">
      <c r="A61" t="s">
        <v>58</v>
      </c>
      <c r="E61" s="39" t="s">
        <v>4524</v>
      </c>
    </row>
    <row r="62" spans="1:16" ht="12.75">
      <c r="A62" t="s">
        <v>50</v>
      </c>
      <c s="34" t="s">
        <v>103</v>
      </c>
      <c s="34" t="s">
        <v>809</v>
      </c>
      <c s="35" t="s">
        <v>5</v>
      </c>
      <c s="6" t="s">
        <v>810</v>
      </c>
      <c s="36" t="s">
        <v>79</v>
      </c>
      <c s="37">
        <v>100</v>
      </c>
      <c s="36">
        <v>0</v>
      </c>
      <c s="36">
        <f>ROUND(G62*H62,6)</f>
      </c>
      <c r="L62" s="38">
        <v>0</v>
      </c>
      <c s="32">
        <f>ROUND(ROUND(L62,2)*ROUND(G62,3),2)</f>
      </c>
      <c s="36" t="s">
        <v>970</v>
      </c>
      <c>
        <f>(M62*21)/100</f>
      </c>
      <c t="s">
        <v>28</v>
      </c>
    </row>
    <row r="63" spans="1:5" ht="12.75">
      <c r="A63" s="35" t="s">
        <v>56</v>
      </c>
      <c r="E63" s="39" t="s">
        <v>5</v>
      </c>
    </row>
    <row r="64" spans="1:5" ht="12.75">
      <c r="A64" s="35" t="s">
        <v>57</v>
      </c>
      <c r="E64" s="40" t="s">
        <v>7263</v>
      </c>
    </row>
    <row r="65" spans="1:5" ht="102">
      <c r="A65" t="s">
        <v>58</v>
      </c>
      <c r="E65" s="39" t="s">
        <v>4524</v>
      </c>
    </row>
    <row r="66" spans="1:16" ht="12.75">
      <c r="A66" t="s">
        <v>50</v>
      </c>
      <c s="34" t="s">
        <v>107</v>
      </c>
      <c s="34" t="s">
        <v>88</v>
      </c>
      <c s="35" t="s">
        <v>5</v>
      </c>
      <c s="6" t="s">
        <v>89</v>
      </c>
      <c s="36" t="s">
        <v>79</v>
      </c>
      <c s="37">
        <v>520</v>
      </c>
      <c s="36">
        <v>0</v>
      </c>
      <c s="36">
        <f>ROUND(G66*H66,6)</f>
      </c>
      <c r="L66" s="38">
        <v>0</v>
      </c>
      <c s="32">
        <f>ROUND(ROUND(L66,2)*ROUND(G66,3),2)</f>
      </c>
      <c s="36" t="s">
        <v>970</v>
      </c>
      <c>
        <f>(M66*21)/100</f>
      </c>
      <c t="s">
        <v>28</v>
      </c>
    </row>
    <row r="67" spans="1:5" ht="12.75">
      <c r="A67" s="35" t="s">
        <v>56</v>
      </c>
      <c r="E67" s="39" t="s">
        <v>5</v>
      </c>
    </row>
    <row r="68" spans="1:5" ht="12.75">
      <c r="A68" s="35" t="s">
        <v>57</v>
      </c>
      <c r="E68" s="40" t="s">
        <v>7263</v>
      </c>
    </row>
    <row r="69" spans="1:5" ht="140.25">
      <c r="A69" t="s">
        <v>58</v>
      </c>
      <c r="E69" s="39" t="s">
        <v>7240</v>
      </c>
    </row>
    <row r="70" spans="1:16" ht="25.5">
      <c r="A70" t="s">
        <v>50</v>
      </c>
      <c s="34" t="s">
        <v>112</v>
      </c>
      <c s="34" t="s">
        <v>7268</v>
      </c>
      <c s="35" t="s">
        <v>5</v>
      </c>
      <c s="6" t="s">
        <v>7269</v>
      </c>
      <c s="36" t="s">
        <v>79</v>
      </c>
      <c s="37">
        <v>240</v>
      </c>
      <c s="36">
        <v>0</v>
      </c>
      <c s="36">
        <f>ROUND(G70*H70,6)</f>
      </c>
      <c r="L70" s="38">
        <v>0</v>
      </c>
      <c s="32">
        <f>ROUND(ROUND(L70,2)*ROUND(G70,3),2)</f>
      </c>
      <c s="36" t="s">
        <v>970</v>
      </c>
      <c>
        <f>(M70*21)/100</f>
      </c>
      <c t="s">
        <v>28</v>
      </c>
    </row>
    <row r="71" spans="1:5" ht="12.75">
      <c r="A71" s="35" t="s">
        <v>56</v>
      </c>
      <c r="E71" s="39" t="s">
        <v>5</v>
      </c>
    </row>
    <row r="72" spans="1:5" ht="12.75">
      <c r="A72" s="35" t="s">
        <v>57</v>
      </c>
      <c r="E72" s="40" t="s">
        <v>7263</v>
      </c>
    </row>
    <row r="73" spans="1:5" ht="76.5">
      <c r="A73" t="s">
        <v>58</v>
      </c>
      <c r="E73" s="39" t="s">
        <v>1417</v>
      </c>
    </row>
    <row r="74" spans="1:16" ht="25.5">
      <c r="A74" t="s">
        <v>50</v>
      </c>
      <c s="34" t="s">
        <v>116</v>
      </c>
      <c s="34" t="s">
        <v>829</v>
      </c>
      <c s="35" t="s">
        <v>5</v>
      </c>
      <c s="6" t="s">
        <v>830</v>
      </c>
      <c s="36" t="s">
        <v>75</v>
      </c>
      <c s="37">
        <v>4</v>
      </c>
      <c s="36">
        <v>0</v>
      </c>
      <c s="36">
        <f>ROUND(G74*H74,6)</f>
      </c>
      <c r="L74" s="38">
        <v>0</v>
      </c>
      <c s="32">
        <f>ROUND(ROUND(L74,2)*ROUND(G74,3),2)</f>
      </c>
      <c s="36" t="s">
        <v>970</v>
      </c>
      <c>
        <f>(M74*21)/100</f>
      </c>
      <c t="s">
        <v>28</v>
      </c>
    </row>
    <row r="75" spans="1:5" ht="12.75">
      <c r="A75" s="35" t="s">
        <v>56</v>
      </c>
      <c r="E75" s="39" t="s">
        <v>5</v>
      </c>
    </row>
    <row r="76" spans="1:5" ht="12.75">
      <c r="A76" s="35" t="s">
        <v>57</v>
      </c>
      <c r="E76" s="40" t="s">
        <v>7263</v>
      </c>
    </row>
    <row r="77" spans="1:5" ht="38.25">
      <c r="A77" t="s">
        <v>58</v>
      </c>
      <c r="E77" s="39" t="s">
        <v>98</v>
      </c>
    </row>
    <row r="78" spans="1:16" ht="12.75">
      <c r="A78" t="s">
        <v>50</v>
      </c>
      <c s="34" t="s">
        <v>119</v>
      </c>
      <c s="34" t="s">
        <v>7270</v>
      </c>
      <c s="35" t="s">
        <v>5</v>
      </c>
      <c s="6" t="s">
        <v>7271</v>
      </c>
      <c s="36" t="s">
        <v>75</v>
      </c>
      <c s="37">
        <v>5</v>
      </c>
      <c s="36">
        <v>0</v>
      </c>
      <c s="36">
        <f>ROUND(G78*H78,6)</f>
      </c>
      <c r="L78" s="38">
        <v>0</v>
      </c>
      <c s="32">
        <f>ROUND(ROUND(L78,2)*ROUND(G78,3),2)</f>
      </c>
      <c s="36" t="s">
        <v>970</v>
      </c>
      <c>
        <f>(M78*21)/100</f>
      </c>
      <c t="s">
        <v>28</v>
      </c>
    </row>
    <row r="79" spans="1:5" ht="12.75">
      <c r="A79" s="35" t="s">
        <v>56</v>
      </c>
      <c r="E79" s="39" t="s">
        <v>5</v>
      </c>
    </row>
    <row r="80" spans="1:5" ht="12.75">
      <c r="A80" s="35" t="s">
        <v>57</v>
      </c>
      <c r="E80" s="40" t="s">
        <v>7263</v>
      </c>
    </row>
    <row r="81" spans="1:5" ht="102">
      <c r="A81" t="s">
        <v>58</v>
      </c>
      <c r="E81" s="39" t="s">
        <v>7272</v>
      </c>
    </row>
    <row r="82" spans="1:16" ht="25.5">
      <c r="A82" t="s">
        <v>50</v>
      </c>
      <c s="34" t="s">
        <v>122</v>
      </c>
      <c s="34" t="s">
        <v>831</v>
      </c>
      <c s="35" t="s">
        <v>5</v>
      </c>
      <c s="6" t="s">
        <v>832</v>
      </c>
      <c s="36" t="s">
        <v>75</v>
      </c>
      <c s="37">
        <v>10</v>
      </c>
      <c s="36">
        <v>0</v>
      </c>
      <c s="36">
        <f>ROUND(G82*H82,6)</f>
      </c>
      <c r="L82" s="38">
        <v>0</v>
      </c>
      <c s="32">
        <f>ROUND(ROUND(L82,2)*ROUND(G82,3),2)</f>
      </c>
      <c s="36" t="s">
        <v>970</v>
      </c>
      <c>
        <f>(M82*21)/100</f>
      </c>
      <c t="s">
        <v>28</v>
      </c>
    </row>
    <row r="83" spans="1:5" ht="12.75">
      <c r="A83" s="35" t="s">
        <v>56</v>
      </c>
      <c r="E83" s="39" t="s">
        <v>5</v>
      </c>
    </row>
    <row r="84" spans="1:5" ht="12.75">
      <c r="A84" s="35" t="s">
        <v>57</v>
      </c>
      <c r="E84" s="40" t="s">
        <v>7263</v>
      </c>
    </row>
    <row r="85" spans="1:5" ht="102">
      <c r="A85" t="s">
        <v>58</v>
      </c>
      <c r="E85" s="39" t="s">
        <v>1415</v>
      </c>
    </row>
    <row r="86" spans="1:16" ht="12.75">
      <c r="A86" t="s">
        <v>50</v>
      </c>
      <c s="34" t="s">
        <v>126</v>
      </c>
      <c s="34" t="s">
        <v>2380</v>
      </c>
      <c s="35" t="s">
        <v>5</v>
      </c>
      <c s="6" t="s">
        <v>2381</v>
      </c>
      <c s="36" t="s">
        <v>75</v>
      </c>
      <c s="37">
        <v>5</v>
      </c>
      <c s="36">
        <v>0</v>
      </c>
      <c s="36">
        <f>ROUND(G86*H86,6)</f>
      </c>
      <c r="L86" s="38">
        <v>0</v>
      </c>
      <c s="32">
        <f>ROUND(ROUND(L86,2)*ROUND(G86,3),2)</f>
      </c>
      <c s="36" t="s">
        <v>970</v>
      </c>
      <c>
        <f>(M86*21)/100</f>
      </c>
      <c t="s">
        <v>28</v>
      </c>
    </row>
    <row r="87" spans="1:5" ht="12.75">
      <c r="A87" s="35" t="s">
        <v>56</v>
      </c>
      <c r="E87" s="39" t="s">
        <v>5</v>
      </c>
    </row>
    <row r="88" spans="1:5" ht="12.75">
      <c r="A88" s="35" t="s">
        <v>57</v>
      </c>
      <c r="E88" s="40" t="s">
        <v>7263</v>
      </c>
    </row>
    <row r="89" spans="1:5" ht="102">
      <c r="A89" t="s">
        <v>58</v>
      </c>
      <c r="E89" s="39" t="s">
        <v>7273</v>
      </c>
    </row>
    <row r="90" spans="1:16" ht="25.5">
      <c r="A90" t="s">
        <v>50</v>
      </c>
      <c s="34" t="s">
        <v>129</v>
      </c>
      <c s="34" t="s">
        <v>113</v>
      </c>
      <c s="35" t="s">
        <v>5</v>
      </c>
      <c s="6" t="s">
        <v>114</v>
      </c>
      <c s="36" t="s">
        <v>79</v>
      </c>
      <c s="37">
        <v>50</v>
      </c>
      <c s="36">
        <v>0</v>
      </c>
      <c s="36">
        <f>ROUND(G90*H90,6)</f>
      </c>
      <c r="L90" s="38">
        <v>0</v>
      </c>
      <c s="32">
        <f>ROUND(ROUND(L90,2)*ROUND(G90,3),2)</f>
      </c>
      <c s="36" t="s">
        <v>970</v>
      </c>
      <c>
        <f>(M90*21)/100</f>
      </c>
      <c t="s">
        <v>28</v>
      </c>
    </row>
    <row r="91" spans="1:5" ht="12.75">
      <c r="A91" s="35" t="s">
        <v>56</v>
      </c>
      <c r="E91" s="39" t="s">
        <v>5</v>
      </c>
    </row>
    <row r="92" spans="1:5" ht="12.75">
      <c r="A92" s="35" t="s">
        <v>57</v>
      </c>
      <c r="E92" s="40" t="s">
        <v>7263</v>
      </c>
    </row>
    <row r="93" spans="1:5" ht="89.25">
      <c r="A93" t="s">
        <v>58</v>
      </c>
      <c r="E93" s="39" t="s">
        <v>1318</v>
      </c>
    </row>
    <row r="94" spans="1:16" ht="12.75">
      <c r="A94" t="s">
        <v>50</v>
      </c>
      <c s="34" t="s">
        <v>134</v>
      </c>
      <c s="34" t="s">
        <v>120</v>
      </c>
      <c s="35" t="s">
        <v>5</v>
      </c>
      <c s="6" t="s">
        <v>121</v>
      </c>
      <c s="36" t="s">
        <v>79</v>
      </c>
      <c s="37">
        <v>4455</v>
      </c>
      <c s="36">
        <v>0</v>
      </c>
      <c s="36">
        <f>ROUND(G94*H94,6)</f>
      </c>
      <c r="L94" s="38">
        <v>0</v>
      </c>
      <c s="32">
        <f>ROUND(ROUND(L94,2)*ROUND(G94,3),2)</f>
      </c>
      <c s="36" t="s">
        <v>970</v>
      </c>
      <c>
        <f>(M94*21)/100</f>
      </c>
      <c t="s">
        <v>28</v>
      </c>
    </row>
    <row r="95" spans="1:5" ht="12.75">
      <c r="A95" s="35" t="s">
        <v>56</v>
      </c>
      <c r="E95" s="39" t="s">
        <v>5</v>
      </c>
    </row>
    <row r="96" spans="1:5" ht="12.75">
      <c r="A96" s="35" t="s">
        <v>57</v>
      </c>
      <c r="E96" s="40" t="s">
        <v>7263</v>
      </c>
    </row>
    <row r="97" spans="1:5" ht="89.25">
      <c r="A97" t="s">
        <v>58</v>
      </c>
      <c r="E97" s="39" t="s">
        <v>1318</v>
      </c>
    </row>
    <row r="98" spans="1:16" ht="12.75">
      <c r="A98" t="s">
        <v>50</v>
      </c>
      <c s="34" t="s">
        <v>137</v>
      </c>
      <c s="34" t="s">
        <v>2612</v>
      </c>
      <c s="35" t="s">
        <v>5</v>
      </c>
      <c s="6" t="s">
        <v>2613</v>
      </c>
      <c s="36" t="s">
        <v>79</v>
      </c>
      <c s="37">
        <v>2560</v>
      </c>
      <c s="36">
        <v>0</v>
      </c>
      <c s="36">
        <f>ROUND(G98*H98,6)</f>
      </c>
      <c r="L98" s="38">
        <v>0</v>
      </c>
      <c s="32">
        <f>ROUND(ROUND(L98,2)*ROUND(G98,3),2)</f>
      </c>
      <c s="36" t="s">
        <v>970</v>
      </c>
      <c>
        <f>(M98*21)/100</f>
      </c>
      <c t="s">
        <v>28</v>
      </c>
    </row>
    <row r="99" spans="1:5" ht="12.75">
      <c r="A99" s="35" t="s">
        <v>56</v>
      </c>
      <c r="E99" s="39" t="s">
        <v>5</v>
      </c>
    </row>
    <row r="100" spans="1:5" ht="12.75">
      <c r="A100" s="35" t="s">
        <v>57</v>
      </c>
      <c r="E100" s="40" t="s">
        <v>7263</v>
      </c>
    </row>
    <row r="101" spans="1:5" ht="89.25">
      <c r="A101" t="s">
        <v>58</v>
      </c>
      <c r="E101" s="39" t="s">
        <v>1318</v>
      </c>
    </row>
    <row r="102" spans="1:16" ht="12.75">
      <c r="A102" t="s">
        <v>50</v>
      </c>
      <c s="34" t="s">
        <v>140</v>
      </c>
      <c s="34" t="s">
        <v>2614</v>
      </c>
      <c s="35" t="s">
        <v>5</v>
      </c>
      <c s="6" t="s">
        <v>2615</v>
      </c>
      <c s="36" t="s">
        <v>79</v>
      </c>
      <c s="37">
        <v>1865</v>
      </c>
      <c s="36">
        <v>0</v>
      </c>
      <c s="36">
        <f>ROUND(G102*H102,6)</f>
      </c>
      <c r="L102" s="38">
        <v>0</v>
      </c>
      <c s="32">
        <f>ROUND(ROUND(L102,2)*ROUND(G102,3),2)</f>
      </c>
      <c s="36" t="s">
        <v>970</v>
      </c>
      <c>
        <f>(M102*21)/100</f>
      </c>
      <c t="s">
        <v>28</v>
      </c>
    </row>
    <row r="103" spans="1:5" ht="12.75">
      <c r="A103" s="35" t="s">
        <v>56</v>
      </c>
      <c r="E103" s="39" t="s">
        <v>5</v>
      </c>
    </row>
    <row r="104" spans="1:5" ht="12.75">
      <c r="A104" s="35" t="s">
        <v>57</v>
      </c>
      <c r="E104" s="40" t="s">
        <v>7263</v>
      </c>
    </row>
    <row r="105" spans="1:5" ht="89.25">
      <c r="A105" t="s">
        <v>58</v>
      </c>
      <c r="E105" s="39" t="s">
        <v>1318</v>
      </c>
    </row>
    <row r="106" spans="1:16" ht="12.75">
      <c r="A106" t="s">
        <v>50</v>
      </c>
      <c s="34" t="s">
        <v>143</v>
      </c>
      <c s="34" t="s">
        <v>7274</v>
      </c>
      <c s="35" t="s">
        <v>5</v>
      </c>
      <c s="6" t="s">
        <v>7275</v>
      </c>
      <c s="36" t="s">
        <v>79</v>
      </c>
      <c s="37">
        <v>20</v>
      </c>
      <c s="36">
        <v>0</v>
      </c>
      <c s="36">
        <f>ROUND(G106*H106,6)</f>
      </c>
      <c r="L106" s="38">
        <v>0</v>
      </c>
      <c s="32">
        <f>ROUND(ROUND(L106,2)*ROUND(G106,3),2)</f>
      </c>
      <c s="36" t="s">
        <v>970</v>
      </c>
      <c>
        <f>(M106*21)/100</f>
      </c>
      <c t="s">
        <v>28</v>
      </c>
    </row>
    <row r="107" spans="1:5" ht="12.75">
      <c r="A107" s="35" t="s">
        <v>56</v>
      </c>
      <c r="E107" s="39" t="s">
        <v>5</v>
      </c>
    </row>
    <row r="108" spans="1:5" ht="12.75">
      <c r="A108" s="35" t="s">
        <v>57</v>
      </c>
      <c r="E108" s="40" t="s">
        <v>7263</v>
      </c>
    </row>
    <row r="109" spans="1:5" ht="89.25">
      <c r="A109" t="s">
        <v>58</v>
      </c>
      <c r="E109" s="39" t="s">
        <v>1318</v>
      </c>
    </row>
    <row r="110" spans="1:16" ht="12.75">
      <c r="A110" t="s">
        <v>50</v>
      </c>
      <c s="34" t="s">
        <v>147</v>
      </c>
      <c s="34" t="s">
        <v>7276</v>
      </c>
      <c s="35" t="s">
        <v>5</v>
      </c>
      <c s="6" t="s">
        <v>7277</v>
      </c>
      <c s="36" t="s">
        <v>79</v>
      </c>
      <c s="37">
        <v>195</v>
      </c>
      <c s="36">
        <v>0</v>
      </c>
      <c s="36">
        <f>ROUND(G110*H110,6)</f>
      </c>
      <c r="L110" s="38">
        <v>0</v>
      </c>
      <c s="32">
        <f>ROUND(ROUND(L110,2)*ROUND(G110,3),2)</f>
      </c>
      <c s="36" t="s">
        <v>970</v>
      </c>
      <c>
        <f>(M110*21)/100</f>
      </c>
      <c t="s">
        <v>28</v>
      </c>
    </row>
    <row r="111" spans="1:5" ht="12.75">
      <c r="A111" s="35" t="s">
        <v>56</v>
      </c>
      <c r="E111" s="39" t="s">
        <v>5</v>
      </c>
    </row>
    <row r="112" spans="1:5" ht="12.75">
      <c r="A112" s="35" t="s">
        <v>57</v>
      </c>
      <c r="E112" s="40" t="s">
        <v>7263</v>
      </c>
    </row>
    <row r="113" spans="1:5" ht="89.25">
      <c r="A113" t="s">
        <v>58</v>
      </c>
      <c r="E113" s="39" t="s">
        <v>1318</v>
      </c>
    </row>
    <row r="114" spans="1:16" ht="25.5">
      <c r="A114" t="s">
        <v>50</v>
      </c>
      <c s="34" t="s">
        <v>151</v>
      </c>
      <c s="34" t="s">
        <v>7278</v>
      </c>
      <c s="35" t="s">
        <v>5</v>
      </c>
      <c s="6" t="s">
        <v>7279</v>
      </c>
      <c s="36" t="s">
        <v>79</v>
      </c>
      <c s="37">
        <v>1400</v>
      </c>
      <c s="36">
        <v>0</v>
      </c>
      <c s="36">
        <f>ROUND(G114*H114,6)</f>
      </c>
      <c r="L114" s="38">
        <v>0</v>
      </c>
      <c s="32">
        <f>ROUND(ROUND(L114,2)*ROUND(G114,3),2)</f>
      </c>
      <c s="36" t="s">
        <v>970</v>
      </c>
      <c>
        <f>(M114*21)/100</f>
      </c>
      <c t="s">
        <v>28</v>
      </c>
    </row>
    <row r="115" spans="1:5" ht="12.75">
      <c r="A115" s="35" t="s">
        <v>56</v>
      </c>
      <c r="E115" s="39" t="s">
        <v>5</v>
      </c>
    </row>
    <row r="116" spans="1:5" ht="12.75">
      <c r="A116" s="35" t="s">
        <v>57</v>
      </c>
      <c r="E116" s="40" t="s">
        <v>7263</v>
      </c>
    </row>
    <row r="117" spans="1:5" ht="89.25">
      <c r="A117" t="s">
        <v>58</v>
      </c>
      <c r="E117" s="39" t="s">
        <v>1318</v>
      </c>
    </row>
    <row r="118" spans="1:16" ht="25.5">
      <c r="A118" t="s">
        <v>50</v>
      </c>
      <c s="34" t="s">
        <v>155</v>
      </c>
      <c s="34" t="s">
        <v>7280</v>
      </c>
      <c s="35" t="s">
        <v>5</v>
      </c>
      <c s="6" t="s">
        <v>7281</v>
      </c>
      <c s="36" t="s">
        <v>75</v>
      </c>
      <c s="37">
        <v>10</v>
      </c>
      <c s="36">
        <v>0</v>
      </c>
      <c s="36">
        <f>ROUND(G118*H118,6)</f>
      </c>
      <c r="L118" s="38">
        <v>0</v>
      </c>
      <c s="32">
        <f>ROUND(ROUND(L118,2)*ROUND(G118,3),2)</f>
      </c>
      <c s="36" t="s">
        <v>970</v>
      </c>
      <c>
        <f>(M118*21)/100</f>
      </c>
      <c t="s">
        <v>28</v>
      </c>
    </row>
    <row r="119" spans="1:5" ht="12.75">
      <c r="A119" s="35" t="s">
        <v>56</v>
      </c>
      <c r="E119" s="39" t="s">
        <v>5</v>
      </c>
    </row>
    <row r="120" spans="1:5" ht="12.75">
      <c r="A120" s="35" t="s">
        <v>57</v>
      </c>
      <c r="E120" s="40" t="s">
        <v>7263</v>
      </c>
    </row>
    <row r="121" spans="1:5" ht="102">
      <c r="A121" t="s">
        <v>58</v>
      </c>
      <c r="E121" s="39" t="s">
        <v>2082</v>
      </c>
    </row>
    <row r="122" spans="1:16" ht="25.5">
      <c r="A122" t="s">
        <v>50</v>
      </c>
      <c s="34" t="s">
        <v>158</v>
      </c>
      <c s="34" t="s">
        <v>127</v>
      </c>
      <c s="35" t="s">
        <v>5</v>
      </c>
      <c s="6" t="s">
        <v>128</v>
      </c>
      <c s="36" t="s">
        <v>75</v>
      </c>
      <c s="37">
        <v>194</v>
      </c>
      <c s="36">
        <v>0</v>
      </c>
      <c s="36">
        <f>ROUND(G122*H122,6)</f>
      </c>
      <c r="L122" s="38">
        <v>0</v>
      </c>
      <c s="32">
        <f>ROUND(ROUND(L122,2)*ROUND(G122,3),2)</f>
      </c>
      <c s="36" t="s">
        <v>970</v>
      </c>
      <c>
        <f>(M122*21)/100</f>
      </c>
      <c t="s">
        <v>28</v>
      </c>
    </row>
    <row r="123" spans="1:5" ht="12.75">
      <c r="A123" s="35" t="s">
        <v>56</v>
      </c>
      <c r="E123" s="39" t="s">
        <v>5</v>
      </c>
    </row>
    <row r="124" spans="1:5" ht="12.75">
      <c r="A124" s="35" t="s">
        <v>57</v>
      </c>
      <c r="E124" s="40" t="s">
        <v>7263</v>
      </c>
    </row>
    <row r="125" spans="1:5" ht="102">
      <c r="A125" t="s">
        <v>58</v>
      </c>
      <c r="E125" s="39" t="s">
        <v>2082</v>
      </c>
    </row>
    <row r="126" spans="1:16" ht="25.5">
      <c r="A126" t="s">
        <v>50</v>
      </c>
      <c s="34" t="s">
        <v>162</v>
      </c>
      <c s="34" t="s">
        <v>2629</v>
      </c>
      <c s="35" t="s">
        <v>5</v>
      </c>
      <c s="6" t="s">
        <v>2630</v>
      </c>
      <c s="36" t="s">
        <v>75</v>
      </c>
      <c s="37">
        <v>18</v>
      </c>
      <c s="36">
        <v>0</v>
      </c>
      <c s="36">
        <f>ROUND(G126*H126,6)</f>
      </c>
      <c r="L126" s="38">
        <v>0</v>
      </c>
      <c s="32">
        <f>ROUND(ROUND(L126,2)*ROUND(G126,3),2)</f>
      </c>
      <c s="36" t="s">
        <v>970</v>
      </c>
      <c>
        <f>(M126*21)/100</f>
      </c>
      <c t="s">
        <v>28</v>
      </c>
    </row>
    <row r="127" spans="1:5" ht="12.75">
      <c r="A127" s="35" t="s">
        <v>56</v>
      </c>
      <c r="E127" s="39" t="s">
        <v>5</v>
      </c>
    </row>
    <row r="128" spans="1:5" ht="12.75">
      <c r="A128" s="35" t="s">
        <v>57</v>
      </c>
      <c r="E128" s="40" t="s">
        <v>7263</v>
      </c>
    </row>
    <row r="129" spans="1:5" ht="102">
      <c r="A129" t="s">
        <v>58</v>
      </c>
      <c r="E129" s="39" t="s">
        <v>2082</v>
      </c>
    </row>
    <row r="130" spans="1:16" ht="25.5">
      <c r="A130" t="s">
        <v>50</v>
      </c>
      <c s="34" t="s">
        <v>165</v>
      </c>
      <c s="34" t="s">
        <v>7282</v>
      </c>
      <c s="35" t="s">
        <v>5</v>
      </c>
      <c s="6" t="s">
        <v>7283</v>
      </c>
      <c s="36" t="s">
        <v>75</v>
      </c>
      <c s="37">
        <v>4</v>
      </c>
      <c s="36">
        <v>0</v>
      </c>
      <c s="36">
        <f>ROUND(G130*H130,6)</f>
      </c>
      <c r="L130" s="38">
        <v>0</v>
      </c>
      <c s="32">
        <f>ROUND(ROUND(L130,2)*ROUND(G130,3),2)</f>
      </c>
      <c s="36" t="s">
        <v>970</v>
      </c>
      <c>
        <f>(M130*21)/100</f>
      </c>
      <c t="s">
        <v>28</v>
      </c>
    </row>
    <row r="131" spans="1:5" ht="12.75">
      <c r="A131" s="35" t="s">
        <v>56</v>
      </c>
      <c r="E131" s="39" t="s">
        <v>5</v>
      </c>
    </row>
    <row r="132" spans="1:5" ht="12.75">
      <c r="A132" s="35" t="s">
        <v>57</v>
      </c>
      <c r="E132" s="40" t="s">
        <v>7263</v>
      </c>
    </row>
    <row r="133" spans="1:5" ht="102">
      <c r="A133" t="s">
        <v>58</v>
      </c>
      <c r="E133" s="39" t="s">
        <v>2082</v>
      </c>
    </row>
    <row r="134" spans="1:16" ht="25.5">
      <c r="A134" t="s">
        <v>50</v>
      </c>
      <c s="34" t="s">
        <v>169</v>
      </c>
      <c s="34" t="s">
        <v>2631</v>
      </c>
      <c s="35" t="s">
        <v>5</v>
      </c>
      <c s="6" t="s">
        <v>2632</v>
      </c>
      <c s="36" t="s">
        <v>75</v>
      </c>
      <c s="37">
        <v>6</v>
      </c>
      <c s="36">
        <v>0</v>
      </c>
      <c s="36">
        <f>ROUND(G134*H134,6)</f>
      </c>
      <c r="L134" s="38">
        <v>0</v>
      </c>
      <c s="32">
        <f>ROUND(ROUND(L134,2)*ROUND(G134,3),2)</f>
      </c>
      <c s="36" t="s">
        <v>970</v>
      </c>
      <c>
        <f>(M134*21)/100</f>
      </c>
      <c t="s">
        <v>28</v>
      </c>
    </row>
    <row r="135" spans="1:5" ht="12.75">
      <c r="A135" s="35" t="s">
        <v>56</v>
      </c>
      <c r="E135" s="39" t="s">
        <v>5</v>
      </c>
    </row>
    <row r="136" spans="1:5" ht="12.75">
      <c r="A136" s="35" t="s">
        <v>57</v>
      </c>
      <c r="E136" s="40" t="s">
        <v>7263</v>
      </c>
    </row>
    <row r="137" spans="1:5" ht="102">
      <c r="A137" t="s">
        <v>58</v>
      </c>
      <c r="E137" s="39" t="s">
        <v>2082</v>
      </c>
    </row>
    <row r="138" spans="1:16" ht="25.5">
      <c r="A138" t="s">
        <v>50</v>
      </c>
      <c s="34" t="s">
        <v>173</v>
      </c>
      <c s="34" t="s">
        <v>7284</v>
      </c>
      <c s="35" t="s">
        <v>5</v>
      </c>
      <c s="6" t="s">
        <v>7285</v>
      </c>
      <c s="36" t="s">
        <v>75</v>
      </c>
      <c s="37">
        <v>32</v>
      </c>
      <c s="36">
        <v>0</v>
      </c>
      <c s="36">
        <f>ROUND(G138*H138,6)</f>
      </c>
      <c r="L138" s="38">
        <v>0</v>
      </c>
      <c s="32">
        <f>ROUND(ROUND(L138,2)*ROUND(G138,3),2)</f>
      </c>
      <c s="36" t="s">
        <v>970</v>
      </c>
      <c>
        <f>(M138*21)/100</f>
      </c>
      <c t="s">
        <v>28</v>
      </c>
    </row>
    <row r="139" spans="1:5" ht="12.75">
      <c r="A139" s="35" t="s">
        <v>56</v>
      </c>
      <c r="E139" s="39" t="s">
        <v>5</v>
      </c>
    </row>
    <row r="140" spans="1:5" ht="12.75">
      <c r="A140" s="35" t="s">
        <v>57</v>
      </c>
      <c r="E140" s="40" t="s">
        <v>7263</v>
      </c>
    </row>
    <row r="141" spans="1:5" ht="102">
      <c r="A141" t="s">
        <v>58</v>
      </c>
      <c r="E141" s="39" t="s">
        <v>2082</v>
      </c>
    </row>
    <row r="142" spans="1:16" ht="25.5">
      <c r="A142" t="s">
        <v>50</v>
      </c>
      <c s="34" t="s">
        <v>177</v>
      </c>
      <c s="34" t="s">
        <v>7286</v>
      </c>
      <c s="35" t="s">
        <v>5</v>
      </c>
      <c s="6" t="s">
        <v>7287</v>
      </c>
      <c s="36" t="s">
        <v>75</v>
      </c>
      <c s="37">
        <v>5</v>
      </c>
      <c s="36">
        <v>0</v>
      </c>
      <c s="36">
        <f>ROUND(G142*H142,6)</f>
      </c>
      <c r="L142" s="38">
        <v>0</v>
      </c>
      <c s="32">
        <f>ROUND(ROUND(L142,2)*ROUND(G142,3),2)</f>
      </c>
      <c s="36" t="s">
        <v>970</v>
      </c>
      <c>
        <f>(M142*21)/100</f>
      </c>
      <c t="s">
        <v>28</v>
      </c>
    </row>
    <row r="143" spans="1:5" ht="12.75">
      <c r="A143" s="35" t="s">
        <v>56</v>
      </c>
      <c r="E143" s="39" t="s">
        <v>5</v>
      </c>
    </row>
    <row r="144" spans="1:5" ht="12.75">
      <c r="A144" s="35" t="s">
        <v>57</v>
      </c>
      <c r="E144" s="40" t="s">
        <v>7263</v>
      </c>
    </row>
    <row r="145" spans="1:5" ht="102">
      <c r="A145" t="s">
        <v>58</v>
      </c>
      <c r="E145" s="39" t="s">
        <v>2082</v>
      </c>
    </row>
    <row r="146" spans="1:16" ht="25.5">
      <c r="A146" t="s">
        <v>50</v>
      </c>
      <c s="34" t="s">
        <v>181</v>
      </c>
      <c s="34" t="s">
        <v>7288</v>
      </c>
      <c s="35" t="s">
        <v>5</v>
      </c>
      <c s="6" t="s">
        <v>7289</v>
      </c>
      <c s="36" t="s">
        <v>75</v>
      </c>
      <c s="37">
        <v>4</v>
      </c>
      <c s="36">
        <v>0</v>
      </c>
      <c s="36">
        <f>ROUND(G146*H146,6)</f>
      </c>
      <c r="L146" s="38">
        <v>0</v>
      </c>
      <c s="32">
        <f>ROUND(ROUND(L146,2)*ROUND(G146,3),2)</f>
      </c>
      <c s="36" t="s">
        <v>970</v>
      </c>
      <c>
        <f>(M146*21)/100</f>
      </c>
      <c t="s">
        <v>28</v>
      </c>
    </row>
    <row r="147" spans="1:5" ht="12.75">
      <c r="A147" s="35" t="s">
        <v>56</v>
      </c>
      <c r="E147" s="39" t="s">
        <v>5</v>
      </c>
    </row>
    <row r="148" spans="1:5" ht="12.75">
      <c r="A148" s="35" t="s">
        <v>57</v>
      </c>
      <c r="E148" s="40" t="s">
        <v>7263</v>
      </c>
    </row>
    <row r="149" spans="1:5" ht="102">
      <c r="A149" t="s">
        <v>58</v>
      </c>
      <c r="E149" s="39" t="s">
        <v>2082</v>
      </c>
    </row>
    <row r="150" spans="1:16" ht="12.75">
      <c r="A150" t="s">
        <v>50</v>
      </c>
      <c s="34" t="s">
        <v>185</v>
      </c>
      <c s="34" t="s">
        <v>2540</v>
      </c>
      <c s="35" t="s">
        <v>5</v>
      </c>
      <c s="6" t="s">
        <v>2541</v>
      </c>
      <c s="36" t="s">
        <v>79</v>
      </c>
      <c s="37">
        <v>11810</v>
      </c>
      <c s="36">
        <v>0</v>
      </c>
      <c s="36">
        <f>ROUND(G150*H150,6)</f>
      </c>
      <c r="L150" s="38">
        <v>0</v>
      </c>
      <c s="32">
        <f>ROUND(ROUND(L150,2)*ROUND(G150,3),2)</f>
      </c>
      <c s="36" t="s">
        <v>970</v>
      </c>
      <c>
        <f>(M150*21)/100</f>
      </c>
      <c t="s">
        <v>28</v>
      </c>
    </row>
    <row r="151" spans="1:5" ht="12.75">
      <c r="A151" s="35" t="s">
        <v>56</v>
      </c>
      <c r="E151" s="39" t="s">
        <v>5</v>
      </c>
    </row>
    <row r="152" spans="1:5" ht="12.75">
      <c r="A152" s="35" t="s">
        <v>57</v>
      </c>
      <c r="E152" s="40" t="s">
        <v>7263</v>
      </c>
    </row>
    <row r="153" spans="1:5" ht="76.5">
      <c r="A153" t="s">
        <v>58</v>
      </c>
      <c r="E153" s="39" t="s">
        <v>7290</v>
      </c>
    </row>
    <row r="154" spans="1:16" ht="12.75">
      <c r="A154" t="s">
        <v>50</v>
      </c>
      <c s="34" t="s">
        <v>682</v>
      </c>
      <c s="34" t="s">
        <v>2409</v>
      </c>
      <c s="35" t="s">
        <v>5</v>
      </c>
      <c s="6" t="s">
        <v>2410</v>
      </c>
      <c s="36" t="s">
        <v>79</v>
      </c>
      <c s="37">
        <v>3500</v>
      </c>
      <c s="36">
        <v>0</v>
      </c>
      <c s="36">
        <f>ROUND(G154*H154,6)</f>
      </c>
      <c r="L154" s="38">
        <v>0</v>
      </c>
      <c s="32">
        <f>ROUND(ROUND(L154,2)*ROUND(G154,3),2)</f>
      </c>
      <c s="36" t="s">
        <v>970</v>
      </c>
      <c>
        <f>(M154*21)/100</f>
      </c>
      <c t="s">
        <v>28</v>
      </c>
    </row>
    <row r="155" spans="1:5" ht="12.75">
      <c r="A155" s="35" t="s">
        <v>56</v>
      </c>
      <c r="E155" s="39" t="s">
        <v>5</v>
      </c>
    </row>
    <row r="156" spans="1:5" ht="12.75">
      <c r="A156" s="35" t="s">
        <v>57</v>
      </c>
      <c r="E156" s="40" t="s">
        <v>7263</v>
      </c>
    </row>
    <row r="157" spans="1:5" ht="114.75">
      <c r="A157" t="s">
        <v>58</v>
      </c>
      <c r="E157" s="39" t="s">
        <v>7291</v>
      </c>
    </row>
    <row r="158" spans="1:16" ht="12.75">
      <c r="A158" t="s">
        <v>50</v>
      </c>
      <c s="34" t="s">
        <v>686</v>
      </c>
      <c s="34" t="s">
        <v>7292</v>
      </c>
      <c s="35" t="s">
        <v>5</v>
      </c>
      <c s="6" t="s">
        <v>7293</v>
      </c>
      <c s="36" t="s">
        <v>75</v>
      </c>
      <c s="37">
        <v>5</v>
      </c>
      <c s="36">
        <v>0</v>
      </c>
      <c s="36">
        <f>ROUND(G158*H158,6)</f>
      </c>
      <c r="L158" s="38">
        <v>0</v>
      </c>
      <c s="32">
        <f>ROUND(ROUND(L158,2)*ROUND(G158,3),2)</f>
      </c>
      <c s="36" t="s">
        <v>970</v>
      </c>
      <c>
        <f>(M158*21)/100</f>
      </c>
      <c t="s">
        <v>28</v>
      </c>
    </row>
    <row r="159" spans="1:5" ht="12.75">
      <c r="A159" s="35" t="s">
        <v>56</v>
      </c>
      <c r="E159" s="39" t="s">
        <v>5</v>
      </c>
    </row>
    <row r="160" spans="1:5" ht="12.75">
      <c r="A160" s="35" t="s">
        <v>57</v>
      </c>
      <c r="E160" s="40" t="s">
        <v>7263</v>
      </c>
    </row>
    <row r="161" spans="1:5" ht="140.25">
      <c r="A161" t="s">
        <v>58</v>
      </c>
      <c r="E161" s="39" t="s">
        <v>7294</v>
      </c>
    </row>
    <row r="162" spans="1:16" ht="12.75">
      <c r="A162" t="s">
        <v>50</v>
      </c>
      <c s="34" t="s">
        <v>189</v>
      </c>
      <c s="34" t="s">
        <v>7295</v>
      </c>
      <c s="35" t="s">
        <v>5</v>
      </c>
      <c s="6" t="s">
        <v>7296</v>
      </c>
      <c s="36" t="s">
        <v>75</v>
      </c>
      <c s="37">
        <v>11</v>
      </c>
      <c s="36">
        <v>0</v>
      </c>
      <c s="36">
        <f>ROUND(G162*H162,6)</f>
      </c>
      <c r="L162" s="38">
        <v>0</v>
      </c>
      <c s="32">
        <f>ROUND(ROUND(L162,2)*ROUND(G162,3),2)</f>
      </c>
      <c s="36" t="s">
        <v>970</v>
      </c>
      <c>
        <f>(M162*21)/100</f>
      </c>
      <c t="s">
        <v>28</v>
      </c>
    </row>
    <row r="163" spans="1:5" ht="12.75">
      <c r="A163" s="35" t="s">
        <v>56</v>
      </c>
      <c r="E163" s="39" t="s">
        <v>5</v>
      </c>
    </row>
    <row r="164" spans="1:5" ht="12.75">
      <c r="A164" s="35" t="s">
        <v>57</v>
      </c>
      <c r="E164" s="40" t="s">
        <v>7263</v>
      </c>
    </row>
    <row r="165" spans="1:5" ht="140.25">
      <c r="A165" t="s">
        <v>58</v>
      </c>
      <c r="E165" s="39" t="s">
        <v>7294</v>
      </c>
    </row>
    <row r="166" spans="1:16" ht="12.75">
      <c r="A166" t="s">
        <v>50</v>
      </c>
      <c s="34" t="s">
        <v>193</v>
      </c>
      <c s="34" t="s">
        <v>7297</v>
      </c>
      <c s="35" t="s">
        <v>5</v>
      </c>
      <c s="6" t="s">
        <v>7298</v>
      </c>
      <c s="36" t="s">
        <v>75</v>
      </c>
      <c s="37">
        <v>3</v>
      </c>
      <c s="36">
        <v>0</v>
      </c>
      <c s="36">
        <f>ROUND(G166*H166,6)</f>
      </c>
      <c r="L166" s="38">
        <v>0</v>
      </c>
      <c s="32">
        <f>ROUND(ROUND(L166,2)*ROUND(G166,3),2)</f>
      </c>
      <c s="36" t="s">
        <v>970</v>
      </c>
      <c>
        <f>(M166*21)/100</f>
      </c>
      <c t="s">
        <v>28</v>
      </c>
    </row>
    <row r="167" spans="1:5" ht="12.75">
      <c r="A167" s="35" t="s">
        <v>56</v>
      </c>
      <c r="E167" s="39" t="s">
        <v>5</v>
      </c>
    </row>
    <row r="168" spans="1:5" ht="12.75">
      <c r="A168" s="35" t="s">
        <v>57</v>
      </c>
      <c r="E168" s="40" t="s">
        <v>7263</v>
      </c>
    </row>
    <row r="169" spans="1:5" ht="140.25">
      <c r="A169" t="s">
        <v>58</v>
      </c>
      <c r="E169" s="39" t="s">
        <v>7294</v>
      </c>
    </row>
    <row r="170" spans="1:16" ht="12.75">
      <c r="A170" t="s">
        <v>50</v>
      </c>
      <c s="34" t="s">
        <v>197</v>
      </c>
      <c s="34" t="s">
        <v>7299</v>
      </c>
      <c s="35" t="s">
        <v>5</v>
      </c>
      <c s="6" t="s">
        <v>7300</v>
      </c>
      <c s="36" t="s">
        <v>75</v>
      </c>
      <c s="37">
        <v>4</v>
      </c>
      <c s="36">
        <v>0</v>
      </c>
      <c s="36">
        <f>ROUND(G170*H170,6)</f>
      </c>
      <c r="L170" s="38">
        <v>0</v>
      </c>
      <c s="32">
        <f>ROUND(ROUND(L170,2)*ROUND(G170,3),2)</f>
      </c>
      <c s="36" t="s">
        <v>970</v>
      </c>
      <c>
        <f>(M170*21)/100</f>
      </c>
      <c t="s">
        <v>28</v>
      </c>
    </row>
    <row r="171" spans="1:5" ht="12.75">
      <c r="A171" s="35" t="s">
        <v>56</v>
      </c>
      <c r="E171" s="39" t="s">
        <v>5</v>
      </c>
    </row>
    <row r="172" spans="1:5" ht="12.75">
      <c r="A172" s="35" t="s">
        <v>57</v>
      </c>
      <c r="E172" s="40" t="s">
        <v>7263</v>
      </c>
    </row>
    <row r="173" spans="1:5" ht="140.25">
      <c r="A173" t="s">
        <v>58</v>
      </c>
      <c r="E173" s="39" t="s">
        <v>7294</v>
      </c>
    </row>
    <row r="174" spans="1:16" ht="12.75">
      <c r="A174" t="s">
        <v>50</v>
      </c>
      <c s="34" t="s">
        <v>201</v>
      </c>
      <c s="34" t="s">
        <v>7301</v>
      </c>
      <c s="35" t="s">
        <v>5</v>
      </c>
      <c s="6" t="s">
        <v>7302</v>
      </c>
      <c s="36" t="s">
        <v>75</v>
      </c>
      <c s="37">
        <v>1</v>
      </c>
      <c s="36">
        <v>0</v>
      </c>
      <c s="36">
        <f>ROUND(G174*H174,6)</f>
      </c>
      <c r="L174" s="38">
        <v>0</v>
      </c>
      <c s="32">
        <f>ROUND(ROUND(L174,2)*ROUND(G174,3),2)</f>
      </c>
      <c s="36" t="s">
        <v>970</v>
      </c>
      <c>
        <f>(M174*21)/100</f>
      </c>
      <c t="s">
        <v>28</v>
      </c>
    </row>
    <row r="175" spans="1:5" ht="12.75">
      <c r="A175" s="35" t="s">
        <v>56</v>
      </c>
      <c r="E175" s="39" t="s">
        <v>5</v>
      </c>
    </row>
    <row r="176" spans="1:5" ht="12.75">
      <c r="A176" s="35" t="s">
        <v>57</v>
      </c>
      <c r="E176" s="40" t="s">
        <v>7263</v>
      </c>
    </row>
    <row r="177" spans="1:5" ht="140.25">
      <c r="A177" t="s">
        <v>58</v>
      </c>
      <c r="E177" s="39" t="s">
        <v>7294</v>
      </c>
    </row>
    <row r="178" spans="1:16" ht="25.5">
      <c r="A178" t="s">
        <v>50</v>
      </c>
      <c s="34" t="s">
        <v>205</v>
      </c>
      <c s="34" t="s">
        <v>7303</v>
      </c>
      <c s="35" t="s">
        <v>5</v>
      </c>
      <c s="6" t="s">
        <v>7304</v>
      </c>
      <c s="36" t="s">
        <v>75</v>
      </c>
      <c s="37">
        <v>4</v>
      </c>
      <c s="36">
        <v>0</v>
      </c>
      <c s="36">
        <f>ROUND(G178*H178,6)</f>
      </c>
      <c r="L178" s="38">
        <v>0</v>
      </c>
      <c s="32">
        <f>ROUND(ROUND(L178,2)*ROUND(G178,3),2)</f>
      </c>
      <c s="36" t="s">
        <v>970</v>
      </c>
      <c>
        <f>(M178*21)/100</f>
      </c>
      <c t="s">
        <v>28</v>
      </c>
    </row>
    <row r="179" spans="1:5" ht="12.75">
      <c r="A179" s="35" t="s">
        <v>56</v>
      </c>
      <c r="E179" s="39" t="s">
        <v>5</v>
      </c>
    </row>
    <row r="180" spans="1:5" ht="12.75">
      <c r="A180" s="35" t="s">
        <v>57</v>
      </c>
      <c r="E180" s="40" t="s">
        <v>7263</v>
      </c>
    </row>
    <row r="181" spans="1:5" ht="89.25">
      <c r="A181" t="s">
        <v>58</v>
      </c>
      <c r="E181" s="39" t="s">
        <v>7305</v>
      </c>
    </row>
    <row r="182" spans="1:16" ht="25.5">
      <c r="A182" t="s">
        <v>50</v>
      </c>
      <c s="34" t="s">
        <v>209</v>
      </c>
      <c s="34" t="s">
        <v>7306</v>
      </c>
      <c s="35" t="s">
        <v>5</v>
      </c>
      <c s="6" t="s">
        <v>7307</v>
      </c>
      <c s="36" t="s">
        <v>75</v>
      </c>
      <c s="37">
        <v>5</v>
      </c>
      <c s="36">
        <v>0</v>
      </c>
      <c s="36">
        <f>ROUND(G182*H182,6)</f>
      </c>
      <c r="L182" s="38">
        <v>0</v>
      </c>
      <c s="32">
        <f>ROUND(ROUND(L182,2)*ROUND(G182,3),2)</f>
      </c>
      <c s="36" t="s">
        <v>970</v>
      </c>
      <c>
        <f>(M182*21)/100</f>
      </c>
      <c t="s">
        <v>28</v>
      </c>
    </row>
    <row r="183" spans="1:5" ht="12.75">
      <c r="A183" s="35" t="s">
        <v>56</v>
      </c>
      <c r="E183" s="39" t="s">
        <v>5</v>
      </c>
    </row>
    <row r="184" spans="1:5" ht="12.75">
      <c r="A184" s="35" t="s">
        <v>57</v>
      </c>
      <c r="E184" s="40" t="s">
        <v>7263</v>
      </c>
    </row>
    <row r="185" spans="1:5" ht="102">
      <c r="A185" t="s">
        <v>58</v>
      </c>
      <c r="E185" s="39" t="s">
        <v>7308</v>
      </c>
    </row>
    <row r="186" spans="1:16" ht="25.5">
      <c r="A186" t="s">
        <v>50</v>
      </c>
      <c s="34" t="s">
        <v>213</v>
      </c>
      <c s="34" t="s">
        <v>7309</v>
      </c>
      <c s="35" t="s">
        <v>5</v>
      </c>
      <c s="6" t="s">
        <v>7310</v>
      </c>
      <c s="36" t="s">
        <v>75</v>
      </c>
      <c s="37">
        <v>5</v>
      </c>
      <c s="36">
        <v>0</v>
      </c>
      <c s="36">
        <f>ROUND(G186*H186,6)</f>
      </c>
      <c r="L186" s="38">
        <v>0</v>
      </c>
      <c s="32">
        <f>ROUND(ROUND(L186,2)*ROUND(G186,3),2)</f>
      </c>
      <c s="36" t="s">
        <v>970</v>
      </c>
      <c>
        <f>(M186*21)/100</f>
      </c>
      <c t="s">
        <v>28</v>
      </c>
    </row>
    <row r="187" spans="1:5" ht="12.75">
      <c r="A187" s="35" t="s">
        <v>56</v>
      </c>
      <c r="E187" s="39" t="s">
        <v>5</v>
      </c>
    </row>
    <row r="188" spans="1:5" ht="12.75">
      <c r="A188" s="35" t="s">
        <v>57</v>
      </c>
      <c r="E188" s="40" t="s">
        <v>7263</v>
      </c>
    </row>
    <row r="189" spans="1:5" ht="102">
      <c r="A189" t="s">
        <v>58</v>
      </c>
      <c r="E189" s="39" t="s">
        <v>7311</v>
      </c>
    </row>
    <row r="190" spans="1:16" ht="25.5">
      <c r="A190" t="s">
        <v>50</v>
      </c>
      <c s="34" t="s">
        <v>218</v>
      </c>
      <c s="34" t="s">
        <v>7312</v>
      </c>
      <c s="35" t="s">
        <v>5</v>
      </c>
      <c s="6" t="s">
        <v>7313</v>
      </c>
      <c s="36" t="s">
        <v>75</v>
      </c>
      <c s="37">
        <v>5</v>
      </c>
      <c s="36">
        <v>0</v>
      </c>
      <c s="36">
        <f>ROUND(G190*H190,6)</f>
      </c>
      <c r="L190" s="38">
        <v>0</v>
      </c>
      <c s="32">
        <f>ROUND(ROUND(L190,2)*ROUND(G190,3),2)</f>
      </c>
      <c s="36" t="s">
        <v>970</v>
      </c>
      <c>
        <f>(M190*21)/100</f>
      </c>
      <c t="s">
        <v>28</v>
      </c>
    </row>
    <row r="191" spans="1:5" ht="12.75">
      <c r="A191" s="35" t="s">
        <v>56</v>
      </c>
      <c r="E191" s="39" t="s">
        <v>5</v>
      </c>
    </row>
    <row r="192" spans="1:5" ht="12.75">
      <c r="A192" s="35" t="s">
        <v>57</v>
      </c>
      <c r="E192" s="40" t="s">
        <v>7263</v>
      </c>
    </row>
    <row r="193" spans="1:5" ht="89.25">
      <c r="A193" t="s">
        <v>58</v>
      </c>
      <c r="E193" s="39" t="s">
        <v>7314</v>
      </c>
    </row>
    <row r="194" spans="1:16" ht="25.5">
      <c r="A194" t="s">
        <v>50</v>
      </c>
      <c s="34" t="s">
        <v>222</v>
      </c>
      <c s="34" t="s">
        <v>7315</v>
      </c>
      <c s="35" t="s">
        <v>5</v>
      </c>
      <c s="6" t="s">
        <v>7316</v>
      </c>
      <c s="36" t="s">
        <v>75</v>
      </c>
      <c s="37">
        <v>1</v>
      </c>
      <c s="36">
        <v>0</v>
      </c>
      <c s="36">
        <f>ROUND(G194*H194,6)</f>
      </c>
      <c r="L194" s="38">
        <v>0</v>
      </c>
      <c s="32">
        <f>ROUND(ROUND(L194,2)*ROUND(G194,3),2)</f>
      </c>
      <c s="36" t="s">
        <v>970</v>
      </c>
      <c>
        <f>(M194*21)/100</f>
      </c>
      <c t="s">
        <v>28</v>
      </c>
    </row>
    <row r="195" spans="1:5" ht="12.75">
      <c r="A195" s="35" t="s">
        <v>56</v>
      </c>
      <c r="E195" s="39" t="s">
        <v>5</v>
      </c>
    </row>
    <row r="196" spans="1:5" ht="12.75">
      <c r="A196" s="35" t="s">
        <v>57</v>
      </c>
      <c r="E196" s="40" t="s">
        <v>7263</v>
      </c>
    </row>
    <row r="197" spans="1:5" ht="89.25">
      <c r="A197" t="s">
        <v>58</v>
      </c>
      <c r="E197" s="39" t="s">
        <v>7317</v>
      </c>
    </row>
    <row r="198" spans="1:16" ht="25.5">
      <c r="A198" t="s">
        <v>50</v>
      </c>
      <c s="34" t="s">
        <v>226</v>
      </c>
      <c s="34" t="s">
        <v>7318</v>
      </c>
      <c s="35" t="s">
        <v>5</v>
      </c>
      <c s="6" t="s">
        <v>7319</v>
      </c>
      <c s="36" t="s">
        <v>75</v>
      </c>
      <c s="37">
        <v>1</v>
      </c>
      <c s="36">
        <v>0</v>
      </c>
      <c s="36">
        <f>ROUND(G198*H198,6)</f>
      </c>
      <c r="L198" s="38">
        <v>0</v>
      </c>
      <c s="32">
        <f>ROUND(ROUND(L198,2)*ROUND(G198,3),2)</f>
      </c>
      <c s="36" t="s">
        <v>970</v>
      </c>
      <c>
        <f>(M198*21)/100</f>
      </c>
      <c t="s">
        <v>28</v>
      </c>
    </row>
    <row r="199" spans="1:5" ht="12.75">
      <c r="A199" s="35" t="s">
        <v>56</v>
      </c>
      <c r="E199" s="39" t="s">
        <v>5</v>
      </c>
    </row>
    <row r="200" spans="1:5" ht="12.75">
      <c r="A200" s="35" t="s">
        <v>57</v>
      </c>
      <c r="E200" s="40" t="s">
        <v>7263</v>
      </c>
    </row>
    <row r="201" spans="1:5" ht="89.25">
      <c r="A201" t="s">
        <v>58</v>
      </c>
      <c r="E201" s="39" t="s">
        <v>7317</v>
      </c>
    </row>
    <row r="202" spans="1:16" ht="12.75">
      <c r="A202" t="s">
        <v>50</v>
      </c>
      <c s="34" t="s">
        <v>230</v>
      </c>
      <c s="34" t="s">
        <v>7320</v>
      </c>
      <c s="35" t="s">
        <v>5</v>
      </c>
      <c s="6" t="s">
        <v>7321</v>
      </c>
      <c s="36" t="s">
        <v>75</v>
      </c>
      <c s="37">
        <v>8</v>
      </c>
      <c s="36">
        <v>0</v>
      </c>
      <c s="36">
        <f>ROUND(G202*H202,6)</f>
      </c>
      <c r="L202" s="38">
        <v>0</v>
      </c>
      <c s="32">
        <f>ROUND(ROUND(L202,2)*ROUND(G202,3),2)</f>
      </c>
      <c s="36" t="s">
        <v>970</v>
      </c>
      <c>
        <f>(M202*21)/100</f>
      </c>
      <c t="s">
        <v>28</v>
      </c>
    </row>
    <row r="203" spans="1:5" ht="12.75">
      <c r="A203" s="35" t="s">
        <v>56</v>
      </c>
      <c r="E203" s="39" t="s">
        <v>5</v>
      </c>
    </row>
    <row r="204" spans="1:5" ht="12.75">
      <c r="A204" s="35" t="s">
        <v>57</v>
      </c>
      <c r="E204" s="40" t="s">
        <v>7263</v>
      </c>
    </row>
    <row r="205" spans="1:5" ht="89.25">
      <c r="A205" t="s">
        <v>58</v>
      </c>
      <c r="E205" s="39" t="s">
        <v>7322</v>
      </c>
    </row>
    <row r="206" spans="1:16" ht="12.75">
      <c r="A206" t="s">
        <v>50</v>
      </c>
      <c s="34" t="s">
        <v>234</v>
      </c>
      <c s="34" t="s">
        <v>7323</v>
      </c>
      <c s="35" t="s">
        <v>5</v>
      </c>
      <c s="6" t="s">
        <v>7324</v>
      </c>
      <c s="36" t="s">
        <v>75</v>
      </c>
      <c s="37">
        <v>18</v>
      </c>
      <c s="36">
        <v>0</v>
      </c>
      <c s="36">
        <f>ROUND(G206*H206,6)</f>
      </c>
      <c r="L206" s="38">
        <v>0</v>
      </c>
      <c s="32">
        <f>ROUND(ROUND(L206,2)*ROUND(G206,3),2)</f>
      </c>
      <c s="36" t="s">
        <v>970</v>
      </c>
      <c>
        <f>(M206*21)/100</f>
      </c>
      <c t="s">
        <v>28</v>
      </c>
    </row>
    <row r="207" spans="1:5" ht="12.75">
      <c r="A207" s="35" t="s">
        <v>56</v>
      </c>
      <c r="E207" s="39" t="s">
        <v>5</v>
      </c>
    </row>
    <row r="208" spans="1:5" ht="12.75">
      <c r="A208" s="35" t="s">
        <v>57</v>
      </c>
      <c r="E208" s="40" t="s">
        <v>7263</v>
      </c>
    </row>
    <row r="209" spans="1:5" ht="114.75">
      <c r="A209" t="s">
        <v>58</v>
      </c>
      <c r="E209" s="39" t="s">
        <v>7325</v>
      </c>
    </row>
    <row r="210" spans="1:16" ht="12.75">
      <c r="A210" t="s">
        <v>50</v>
      </c>
      <c s="34" t="s">
        <v>238</v>
      </c>
      <c s="34" t="s">
        <v>7326</v>
      </c>
      <c s="35" t="s">
        <v>5</v>
      </c>
      <c s="6" t="s">
        <v>7327</v>
      </c>
      <c s="36" t="s">
        <v>75</v>
      </c>
      <c s="37">
        <v>2</v>
      </c>
      <c s="36">
        <v>0</v>
      </c>
      <c s="36">
        <f>ROUND(G210*H210,6)</f>
      </c>
      <c r="L210" s="38">
        <v>0</v>
      </c>
      <c s="32">
        <f>ROUND(ROUND(L210,2)*ROUND(G210,3),2)</f>
      </c>
      <c s="36" t="s">
        <v>970</v>
      </c>
      <c>
        <f>(M210*21)/100</f>
      </c>
      <c t="s">
        <v>28</v>
      </c>
    </row>
    <row r="211" spans="1:5" ht="12.75">
      <c r="A211" s="35" t="s">
        <v>56</v>
      </c>
      <c r="E211" s="39" t="s">
        <v>5</v>
      </c>
    </row>
    <row r="212" spans="1:5" ht="12.75">
      <c r="A212" s="35" t="s">
        <v>57</v>
      </c>
      <c r="E212" s="40" t="s">
        <v>7263</v>
      </c>
    </row>
    <row r="213" spans="1:5" ht="114.75">
      <c r="A213" t="s">
        <v>58</v>
      </c>
      <c r="E213" s="39" t="s">
        <v>7325</v>
      </c>
    </row>
    <row r="214" spans="1:16" ht="12.75">
      <c r="A214" t="s">
        <v>50</v>
      </c>
      <c s="34" t="s">
        <v>721</v>
      </c>
      <c s="34" t="s">
        <v>7328</v>
      </c>
      <c s="35" t="s">
        <v>5</v>
      </c>
      <c s="6" t="s">
        <v>7329</v>
      </c>
      <c s="36" t="s">
        <v>75</v>
      </c>
      <c s="37">
        <v>2</v>
      </c>
      <c s="36">
        <v>0</v>
      </c>
      <c s="36">
        <f>ROUND(G214*H214,6)</f>
      </c>
      <c r="L214" s="38">
        <v>0</v>
      </c>
      <c s="32">
        <f>ROUND(ROUND(L214,2)*ROUND(G214,3),2)</f>
      </c>
      <c s="36" t="s">
        <v>970</v>
      </c>
      <c>
        <f>(M214*21)/100</f>
      </c>
      <c t="s">
        <v>28</v>
      </c>
    </row>
    <row r="215" spans="1:5" ht="12.75">
      <c r="A215" s="35" t="s">
        <v>56</v>
      </c>
      <c r="E215" s="39" t="s">
        <v>5</v>
      </c>
    </row>
    <row r="216" spans="1:5" ht="12.75">
      <c r="A216" s="35" t="s">
        <v>57</v>
      </c>
      <c r="E216" s="40" t="s">
        <v>7263</v>
      </c>
    </row>
    <row r="217" spans="1:5" ht="114.75">
      <c r="A217" t="s">
        <v>58</v>
      </c>
      <c r="E217" s="39" t="s">
        <v>7325</v>
      </c>
    </row>
    <row r="218" spans="1:16" ht="12.75">
      <c r="A218" t="s">
        <v>50</v>
      </c>
      <c s="34" t="s">
        <v>242</v>
      </c>
      <c s="34" t="s">
        <v>7330</v>
      </c>
      <c s="35" t="s">
        <v>5</v>
      </c>
      <c s="6" t="s">
        <v>7331</v>
      </c>
      <c s="36" t="s">
        <v>75</v>
      </c>
      <c s="37">
        <v>1</v>
      </c>
      <c s="36">
        <v>0</v>
      </c>
      <c s="36">
        <f>ROUND(G218*H218,6)</f>
      </c>
      <c r="L218" s="38">
        <v>0</v>
      </c>
      <c s="32">
        <f>ROUND(ROUND(L218,2)*ROUND(G218,3),2)</f>
      </c>
      <c s="36" t="s">
        <v>970</v>
      </c>
      <c>
        <f>(M218*21)/100</f>
      </c>
      <c t="s">
        <v>28</v>
      </c>
    </row>
    <row r="219" spans="1:5" ht="12.75">
      <c r="A219" s="35" t="s">
        <v>56</v>
      </c>
      <c r="E219" s="39" t="s">
        <v>5</v>
      </c>
    </row>
    <row r="220" spans="1:5" ht="12.75">
      <c r="A220" s="35" t="s">
        <v>57</v>
      </c>
      <c r="E220" s="40" t="s">
        <v>7263</v>
      </c>
    </row>
    <row r="221" spans="1:5" ht="114.75">
      <c r="A221" t="s">
        <v>58</v>
      </c>
      <c r="E221" s="39" t="s">
        <v>7325</v>
      </c>
    </row>
    <row r="222" spans="1:16" ht="12.75">
      <c r="A222" t="s">
        <v>50</v>
      </c>
      <c s="34" t="s">
        <v>246</v>
      </c>
      <c s="34" t="s">
        <v>7332</v>
      </c>
      <c s="35" t="s">
        <v>5</v>
      </c>
      <c s="6" t="s">
        <v>7333</v>
      </c>
      <c s="36" t="s">
        <v>75</v>
      </c>
      <c s="37">
        <v>2</v>
      </c>
      <c s="36">
        <v>0</v>
      </c>
      <c s="36">
        <f>ROUND(G222*H222,6)</f>
      </c>
      <c r="L222" s="38">
        <v>0</v>
      </c>
      <c s="32">
        <f>ROUND(ROUND(L222,2)*ROUND(G222,3),2)</f>
      </c>
      <c s="36" t="s">
        <v>970</v>
      </c>
      <c>
        <f>(M222*21)/100</f>
      </c>
      <c t="s">
        <v>28</v>
      </c>
    </row>
    <row r="223" spans="1:5" ht="12.75">
      <c r="A223" s="35" t="s">
        <v>56</v>
      </c>
      <c r="E223" s="39" t="s">
        <v>5</v>
      </c>
    </row>
    <row r="224" spans="1:5" ht="12.75">
      <c r="A224" s="35" t="s">
        <v>57</v>
      </c>
      <c r="E224" s="40" t="s">
        <v>7263</v>
      </c>
    </row>
    <row r="225" spans="1:5" ht="114.75">
      <c r="A225" t="s">
        <v>58</v>
      </c>
      <c r="E225" s="39" t="s">
        <v>7325</v>
      </c>
    </row>
    <row r="226" spans="1:16" ht="12.75">
      <c r="A226" t="s">
        <v>50</v>
      </c>
      <c s="34" t="s">
        <v>250</v>
      </c>
      <c s="34" t="s">
        <v>2560</v>
      </c>
      <c s="35" t="s">
        <v>5</v>
      </c>
      <c s="6" t="s">
        <v>2561</v>
      </c>
      <c s="36" t="s">
        <v>75</v>
      </c>
      <c s="37">
        <v>5</v>
      </c>
      <c s="36">
        <v>0</v>
      </c>
      <c s="36">
        <f>ROUND(G226*H226,6)</f>
      </c>
      <c r="L226" s="38">
        <v>0</v>
      </c>
      <c s="32">
        <f>ROUND(ROUND(L226,2)*ROUND(G226,3),2)</f>
      </c>
      <c s="36" t="s">
        <v>970</v>
      </c>
      <c>
        <f>(M226*21)/100</f>
      </c>
      <c t="s">
        <v>28</v>
      </c>
    </row>
    <row r="227" spans="1:5" ht="12.75">
      <c r="A227" s="35" t="s">
        <v>56</v>
      </c>
      <c r="E227" s="39" t="s">
        <v>5</v>
      </c>
    </row>
    <row r="228" spans="1:5" ht="12.75">
      <c r="A228" s="35" t="s">
        <v>57</v>
      </c>
      <c r="E228" s="40" t="s">
        <v>7263</v>
      </c>
    </row>
    <row r="229" spans="1:5" ht="89.25">
      <c r="A229" t="s">
        <v>58</v>
      </c>
      <c r="E229" s="39" t="s">
        <v>7334</v>
      </c>
    </row>
    <row r="230" spans="1:16" ht="25.5">
      <c r="A230" t="s">
        <v>50</v>
      </c>
      <c s="34" t="s">
        <v>254</v>
      </c>
      <c s="34" t="s">
        <v>2286</v>
      </c>
      <c s="35" t="s">
        <v>5</v>
      </c>
      <c s="6" t="s">
        <v>2287</v>
      </c>
      <c s="36" t="s">
        <v>75</v>
      </c>
      <c s="37">
        <v>1</v>
      </c>
      <c s="36">
        <v>0</v>
      </c>
      <c s="36">
        <f>ROUND(G230*H230,6)</f>
      </c>
      <c r="L230" s="38">
        <v>0</v>
      </c>
      <c s="32">
        <f>ROUND(ROUND(L230,2)*ROUND(G230,3),2)</f>
      </c>
      <c s="36" t="s">
        <v>970</v>
      </c>
      <c>
        <f>(M230*21)/100</f>
      </c>
      <c t="s">
        <v>28</v>
      </c>
    </row>
    <row r="231" spans="1:5" ht="12.75">
      <c r="A231" s="35" t="s">
        <v>56</v>
      </c>
      <c r="E231" s="39" t="s">
        <v>5</v>
      </c>
    </row>
    <row r="232" spans="1:5" ht="12.75">
      <c r="A232" s="35" t="s">
        <v>57</v>
      </c>
      <c r="E232" s="40" t="s">
        <v>7263</v>
      </c>
    </row>
    <row r="233" spans="1:5" ht="114.75">
      <c r="A233" t="s">
        <v>58</v>
      </c>
      <c r="E233" s="39" t="s">
        <v>7335</v>
      </c>
    </row>
    <row r="234" spans="1:16" ht="38.25">
      <c r="A234" t="s">
        <v>50</v>
      </c>
      <c s="34" t="s">
        <v>258</v>
      </c>
      <c s="34" t="s">
        <v>2290</v>
      </c>
      <c s="35" t="s">
        <v>5</v>
      </c>
      <c s="6" t="s">
        <v>2291</v>
      </c>
      <c s="36" t="s">
        <v>75</v>
      </c>
      <c s="37">
        <v>16</v>
      </c>
      <c s="36">
        <v>0</v>
      </c>
      <c s="36">
        <f>ROUND(G234*H234,6)</f>
      </c>
      <c r="L234" s="38">
        <v>0</v>
      </c>
      <c s="32">
        <f>ROUND(ROUND(L234,2)*ROUND(G234,3),2)</f>
      </c>
      <c s="36" t="s">
        <v>970</v>
      </c>
      <c>
        <f>(M234*21)/100</f>
      </c>
      <c t="s">
        <v>28</v>
      </c>
    </row>
    <row r="235" spans="1:5" ht="12.75">
      <c r="A235" s="35" t="s">
        <v>56</v>
      </c>
      <c r="E235" s="39" t="s">
        <v>5</v>
      </c>
    </row>
    <row r="236" spans="1:5" ht="12.75">
      <c r="A236" s="35" t="s">
        <v>57</v>
      </c>
      <c r="E236" s="40" t="s">
        <v>7263</v>
      </c>
    </row>
    <row r="237" spans="1:5" ht="114.75">
      <c r="A237" t="s">
        <v>58</v>
      </c>
      <c r="E237" s="39" t="s">
        <v>7335</v>
      </c>
    </row>
    <row r="238" spans="1:16" ht="25.5">
      <c r="A238" t="s">
        <v>50</v>
      </c>
      <c s="34" t="s">
        <v>262</v>
      </c>
      <c s="34" t="s">
        <v>2294</v>
      </c>
      <c s="35" t="s">
        <v>5</v>
      </c>
      <c s="6" t="s">
        <v>2295</v>
      </c>
      <c s="36" t="s">
        <v>75</v>
      </c>
      <c s="37">
        <v>1</v>
      </c>
      <c s="36">
        <v>0</v>
      </c>
      <c s="36">
        <f>ROUND(G238*H238,6)</f>
      </c>
      <c r="L238" s="38">
        <v>0</v>
      </c>
      <c s="32">
        <f>ROUND(ROUND(L238,2)*ROUND(G238,3),2)</f>
      </c>
      <c s="36" t="s">
        <v>970</v>
      </c>
      <c>
        <f>(M238*21)/100</f>
      </c>
      <c t="s">
        <v>28</v>
      </c>
    </row>
    <row r="239" spans="1:5" ht="12.75">
      <c r="A239" s="35" t="s">
        <v>56</v>
      </c>
      <c r="E239" s="39" t="s">
        <v>5</v>
      </c>
    </row>
    <row r="240" spans="1:5" ht="12.75">
      <c r="A240" s="35" t="s">
        <v>57</v>
      </c>
      <c r="E240" s="40" t="s">
        <v>7263</v>
      </c>
    </row>
    <row r="241" spans="1:5" ht="89.25">
      <c r="A241" t="s">
        <v>58</v>
      </c>
      <c r="E241" s="39" t="s">
        <v>7336</v>
      </c>
    </row>
    <row r="242" spans="1:16" ht="12.75">
      <c r="A242" t="s">
        <v>50</v>
      </c>
      <c s="34" t="s">
        <v>266</v>
      </c>
      <c s="34" t="s">
        <v>2446</v>
      </c>
      <c s="35" t="s">
        <v>5</v>
      </c>
      <c s="6" t="s">
        <v>2447</v>
      </c>
      <c s="36" t="s">
        <v>75</v>
      </c>
      <c s="37">
        <v>70</v>
      </c>
      <c s="36">
        <v>0</v>
      </c>
      <c s="36">
        <f>ROUND(G242*H242,6)</f>
      </c>
      <c r="L242" s="38">
        <v>0</v>
      </c>
      <c s="32">
        <f>ROUND(ROUND(L242,2)*ROUND(G242,3),2)</f>
      </c>
      <c s="36" t="s">
        <v>970</v>
      </c>
      <c>
        <f>(M242*21)/100</f>
      </c>
      <c t="s">
        <v>28</v>
      </c>
    </row>
    <row r="243" spans="1:5" ht="12.75">
      <c r="A243" s="35" t="s">
        <v>56</v>
      </c>
      <c r="E243" s="39" t="s">
        <v>5</v>
      </c>
    </row>
    <row r="244" spans="1:5" ht="12.75">
      <c r="A244" s="35" t="s">
        <v>57</v>
      </c>
      <c r="E244" s="40" t="s">
        <v>7263</v>
      </c>
    </row>
    <row r="245" spans="1:5" ht="76.5">
      <c r="A245" t="s">
        <v>58</v>
      </c>
      <c r="E245" s="39" t="s">
        <v>7242</v>
      </c>
    </row>
    <row r="246" spans="1:16" ht="12.75">
      <c r="A246" t="s">
        <v>50</v>
      </c>
      <c s="34" t="s">
        <v>270</v>
      </c>
      <c s="34" t="s">
        <v>2565</v>
      </c>
      <c s="35" t="s">
        <v>5</v>
      </c>
      <c s="6" t="s">
        <v>2566</v>
      </c>
      <c s="36" t="s">
        <v>75</v>
      </c>
      <c s="37">
        <v>9</v>
      </c>
      <c s="36">
        <v>0</v>
      </c>
      <c s="36">
        <f>ROUND(G246*H246,6)</f>
      </c>
      <c r="L246" s="38">
        <v>0</v>
      </c>
      <c s="32">
        <f>ROUND(ROUND(L246,2)*ROUND(G246,3),2)</f>
      </c>
      <c s="36" t="s">
        <v>970</v>
      </c>
      <c>
        <f>(M246*21)/100</f>
      </c>
      <c t="s">
        <v>28</v>
      </c>
    </row>
    <row r="247" spans="1:5" ht="12.75">
      <c r="A247" s="35" t="s">
        <v>56</v>
      </c>
      <c r="E247" s="39" t="s">
        <v>5</v>
      </c>
    </row>
    <row r="248" spans="1:5" ht="12.75">
      <c r="A248" s="35" t="s">
        <v>57</v>
      </c>
      <c r="E248" s="40" t="s">
        <v>7263</v>
      </c>
    </row>
    <row r="249" spans="1:5" ht="76.5">
      <c r="A249" t="s">
        <v>58</v>
      </c>
      <c r="E249" s="39" t="s">
        <v>7242</v>
      </c>
    </row>
    <row r="250" spans="1:16" ht="12.75">
      <c r="A250" t="s">
        <v>50</v>
      </c>
      <c s="34" t="s">
        <v>274</v>
      </c>
      <c s="34" t="s">
        <v>7337</v>
      </c>
      <c s="35" t="s">
        <v>5</v>
      </c>
      <c s="6" t="s">
        <v>7338</v>
      </c>
      <c s="36" t="s">
        <v>75</v>
      </c>
      <c s="37">
        <v>3</v>
      </c>
      <c s="36">
        <v>0</v>
      </c>
      <c s="36">
        <f>ROUND(G250*H250,6)</f>
      </c>
      <c r="L250" s="38">
        <v>0</v>
      </c>
      <c s="32">
        <f>ROUND(ROUND(L250,2)*ROUND(G250,3),2)</f>
      </c>
      <c s="36" t="s">
        <v>970</v>
      </c>
      <c>
        <f>(M250*21)/100</f>
      </c>
      <c t="s">
        <v>28</v>
      </c>
    </row>
    <row r="251" spans="1:5" ht="12.75">
      <c r="A251" s="35" t="s">
        <v>56</v>
      </c>
      <c r="E251" s="39" t="s">
        <v>5</v>
      </c>
    </row>
    <row r="252" spans="1:5" ht="12.75">
      <c r="A252" s="35" t="s">
        <v>57</v>
      </c>
      <c r="E252" s="40" t="s">
        <v>7263</v>
      </c>
    </row>
    <row r="253" spans="1:5" ht="76.5">
      <c r="A253" t="s">
        <v>58</v>
      </c>
      <c r="E253" s="39" t="s">
        <v>7242</v>
      </c>
    </row>
    <row r="254" spans="1:16" ht="12.75">
      <c r="A254" t="s">
        <v>50</v>
      </c>
      <c s="34" t="s">
        <v>278</v>
      </c>
      <c s="34" t="s">
        <v>2799</v>
      </c>
      <c s="35" t="s">
        <v>5</v>
      </c>
      <c s="6" t="s">
        <v>2800</v>
      </c>
      <c s="36" t="s">
        <v>75</v>
      </c>
      <c s="37">
        <v>5</v>
      </c>
      <c s="36">
        <v>0</v>
      </c>
      <c s="36">
        <f>ROUND(G254*H254,6)</f>
      </c>
      <c r="L254" s="38">
        <v>0</v>
      </c>
      <c s="32">
        <f>ROUND(ROUND(L254,2)*ROUND(G254,3),2)</f>
      </c>
      <c s="36" t="s">
        <v>970</v>
      </c>
      <c>
        <f>(M254*21)/100</f>
      </c>
      <c t="s">
        <v>28</v>
      </c>
    </row>
    <row r="255" spans="1:5" ht="12.75">
      <c r="A255" s="35" t="s">
        <v>56</v>
      </c>
      <c r="E255" s="39" t="s">
        <v>5</v>
      </c>
    </row>
    <row r="256" spans="1:5" ht="12.75">
      <c r="A256" s="35" t="s">
        <v>57</v>
      </c>
      <c r="E256" s="40" t="s">
        <v>7263</v>
      </c>
    </row>
    <row r="257" spans="1:5" ht="76.5">
      <c r="A257" t="s">
        <v>58</v>
      </c>
      <c r="E257" s="39" t="s">
        <v>7242</v>
      </c>
    </row>
    <row r="258" spans="1:16" ht="12.75">
      <c r="A258" t="s">
        <v>50</v>
      </c>
      <c s="34" t="s">
        <v>282</v>
      </c>
      <c s="34" t="s">
        <v>2801</v>
      </c>
      <c s="35" t="s">
        <v>5</v>
      </c>
      <c s="6" t="s">
        <v>2802</v>
      </c>
      <c s="36" t="s">
        <v>75</v>
      </c>
      <c s="37">
        <v>5</v>
      </c>
      <c s="36">
        <v>0</v>
      </c>
      <c s="36">
        <f>ROUND(G258*H258,6)</f>
      </c>
      <c r="L258" s="38">
        <v>0</v>
      </c>
      <c s="32">
        <f>ROUND(ROUND(L258,2)*ROUND(G258,3),2)</f>
      </c>
      <c s="36" t="s">
        <v>970</v>
      </c>
      <c>
        <f>(M258*21)/100</f>
      </c>
      <c t="s">
        <v>28</v>
      </c>
    </row>
    <row r="259" spans="1:5" ht="12.75">
      <c r="A259" s="35" t="s">
        <v>56</v>
      </c>
      <c r="E259" s="39" t="s">
        <v>5</v>
      </c>
    </row>
    <row r="260" spans="1:5" ht="12.75">
      <c r="A260" s="35" t="s">
        <v>57</v>
      </c>
      <c r="E260" s="40" t="s">
        <v>7263</v>
      </c>
    </row>
    <row r="261" spans="1:5" ht="76.5">
      <c r="A261" t="s">
        <v>58</v>
      </c>
      <c r="E261" s="39" t="s">
        <v>7242</v>
      </c>
    </row>
    <row r="262" spans="1:16" ht="12.75">
      <c r="A262" t="s">
        <v>50</v>
      </c>
      <c s="34" t="s">
        <v>286</v>
      </c>
      <c s="34" t="s">
        <v>2298</v>
      </c>
      <c s="35" t="s">
        <v>5</v>
      </c>
      <c s="6" t="s">
        <v>2299</v>
      </c>
      <c s="36" t="s">
        <v>54</v>
      </c>
      <c s="37">
        <v>240</v>
      </c>
      <c s="36">
        <v>0</v>
      </c>
      <c s="36">
        <f>ROUND(G262*H262,6)</f>
      </c>
      <c r="L262" s="38">
        <v>0</v>
      </c>
      <c s="32">
        <f>ROUND(ROUND(L262,2)*ROUND(G262,3),2)</f>
      </c>
      <c s="36" t="s">
        <v>970</v>
      </c>
      <c>
        <f>(M262*21)/100</f>
      </c>
      <c t="s">
        <v>28</v>
      </c>
    </row>
    <row r="263" spans="1:5" ht="12.75">
      <c r="A263" s="35" t="s">
        <v>56</v>
      </c>
      <c r="E263" s="39" t="s">
        <v>5</v>
      </c>
    </row>
    <row r="264" spans="1:5" ht="12.75">
      <c r="A264" s="35" t="s">
        <v>57</v>
      </c>
      <c r="E264" s="40" t="s">
        <v>7263</v>
      </c>
    </row>
    <row r="265" spans="1:5" ht="89.25">
      <c r="A265" t="s">
        <v>58</v>
      </c>
      <c r="E265" s="39" t="s">
        <v>7339</v>
      </c>
    </row>
    <row r="266" spans="1:16" ht="12.75">
      <c r="A266" t="s">
        <v>50</v>
      </c>
      <c s="34" t="s">
        <v>290</v>
      </c>
      <c s="34" t="s">
        <v>974</v>
      </c>
      <c s="35" t="s">
        <v>5</v>
      </c>
      <c s="6" t="s">
        <v>975</v>
      </c>
      <c s="36" t="s">
        <v>54</v>
      </c>
      <c s="37">
        <v>160</v>
      </c>
      <c s="36">
        <v>0</v>
      </c>
      <c s="36">
        <f>ROUND(G266*H266,6)</f>
      </c>
      <c r="L266" s="38">
        <v>0</v>
      </c>
      <c s="32">
        <f>ROUND(ROUND(L266,2)*ROUND(G266,3),2)</f>
      </c>
      <c s="36" t="s">
        <v>970</v>
      </c>
      <c>
        <f>(M266*21)/100</f>
      </c>
      <c t="s">
        <v>28</v>
      </c>
    </row>
    <row r="267" spans="1:5" ht="12.75">
      <c r="A267" s="35" t="s">
        <v>56</v>
      </c>
      <c r="E267" s="39" t="s">
        <v>5</v>
      </c>
    </row>
    <row r="268" spans="1:5" ht="12.75">
      <c r="A268" s="35" t="s">
        <v>57</v>
      </c>
      <c r="E268" s="40" t="s">
        <v>7263</v>
      </c>
    </row>
    <row r="269" spans="1:5" ht="89.25">
      <c r="A269" t="s">
        <v>58</v>
      </c>
      <c r="E269" s="39" t="s">
        <v>7340</v>
      </c>
    </row>
    <row r="270" spans="1:16" ht="12.75">
      <c r="A270" t="s">
        <v>50</v>
      </c>
      <c s="34" t="s">
        <v>294</v>
      </c>
      <c s="34" t="s">
        <v>138</v>
      </c>
      <c s="35" t="s">
        <v>5</v>
      </c>
      <c s="6" t="s">
        <v>139</v>
      </c>
      <c s="36" t="s">
        <v>132</v>
      </c>
      <c s="37">
        <v>6.04</v>
      </c>
      <c s="36">
        <v>0</v>
      </c>
      <c s="36">
        <f>ROUND(G270*H270,6)</f>
      </c>
      <c r="L270" s="38">
        <v>0</v>
      </c>
      <c s="32">
        <f>ROUND(ROUND(L270,2)*ROUND(G270,3),2)</f>
      </c>
      <c s="36" t="s">
        <v>970</v>
      </c>
      <c>
        <f>(M270*21)/100</f>
      </c>
      <c t="s">
        <v>28</v>
      </c>
    </row>
    <row r="271" spans="1:5" ht="12.75">
      <c r="A271" s="35" t="s">
        <v>56</v>
      </c>
      <c r="E271" s="39" t="s">
        <v>5</v>
      </c>
    </row>
    <row r="272" spans="1:5" ht="12.75">
      <c r="A272" s="35" t="s">
        <v>57</v>
      </c>
      <c r="E272" s="40" t="s">
        <v>7263</v>
      </c>
    </row>
    <row r="273" spans="1:5" ht="76.5">
      <c r="A273" t="s">
        <v>58</v>
      </c>
      <c r="E273" s="39" t="s">
        <v>7341</v>
      </c>
    </row>
    <row r="274" spans="1:16" ht="25.5">
      <c r="A274" t="s">
        <v>50</v>
      </c>
      <c s="34" t="s">
        <v>298</v>
      </c>
      <c s="34" t="s">
        <v>159</v>
      </c>
      <c s="35" t="s">
        <v>5</v>
      </c>
      <c s="6" t="s">
        <v>160</v>
      </c>
      <c s="36" t="s">
        <v>75</v>
      </c>
      <c s="37">
        <v>20</v>
      </c>
      <c s="36">
        <v>0</v>
      </c>
      <c s="36">
        <f>ROUND(G274*H274,6)</f>
      </c>
      <c r="L274" s="38">
        <v>0</v>
      </c>
      <c s="32">
        <f>ROUND(ROUND(L274,2)*ROUND(G274,3),2)</f>
      </c>
      <c s="36" t="s">
        <v>970</v>
      </c>
      <c>
        <f>(M274*21)/100</f>
      </c>
      <c t="s">
        <v>28</v>
      </c>
    </row>
    <row r="275" spans="1:5" ht="12.75">
      <c r="A275" s="35" t="s">
        <v>56</v>
      </c>
      <c r="E275" s="39" t="s">
        <v>5</v>
      </c>
    </row>
    <row r="276" spans="1:5" ht="12.75">
      <c r="A276" s="35" t="s">
        <v>57</v>
      </c>
      <c r="E276" s="40" t="s">
        <v>7263</v>
      </c>
    </row>
    <row r="277" spans="1:5" ht="114.75">
      <c r="A277" t="s">
        <v>58</v>
      </c>
      <c r="E277" s="39" t="s">
        <v>7342</v>
      </c>
    </row>
    <row r="278" spans="1:16" ht="25.5">
      <c r="A278" t="s">
        <v>50</v>
      </c>
      <c s="34" t="s">
        <v>302</v>
      </c>
      <c s="34" t="s">
        <v>7343</v>
      </c>
      <c s="35" t="s">
        <v>5</v>
      </c>
      <c s="6" t="s">
        <v>7344</v>
      </c>
      <c s="36" t="s">
        <v>75</v>
      </c>
      <c s="37">
        <v>2</v>
      </c>
      <c s="36">
        <v>0</v>
      </c>
      <c s="36">
        <f>ROUND(G278*H278,6)</f>
      </c>
      <c r="L278" s="38">
        <v>0</v>
      </c>
      <c s="32">
        <f>ROUND(ROUND(L278,2)*ROUND(G278,3),2)</f>
      </c>
      <c s="36" t="s">
        <v>970</v>
      </c>
      <c>
        <f>(M278*21)/100</f>
      </c>
      <c t="s">
        <v>28</v>
      </c>
    </row>
    <row r="279" spans="1:5" ht="12.75">
      <c r="A279" s="35" t="s">
        <v>56</v>
      </c>
      <c r="E279" s="39" t="s">
        <v>5</v>
      </c>
    </row>
    <row r="280" spans="1:5" ht="12.75">
      <c r="A280" s="35" t="s">
        <v>57</v>
      </c>
      <c r="E280" s="40" t="s">
        <v>7263</v>
      </c>
    </row>
    <row r="281" spans="1:5" ht="140.25">
      <c r="A281" t="s">
        <v>58</v>
      </c>
      <c r="E281" s="39" t="s">
        <v>7345</v>
      </c>
    </row>
    <row r="282" spans="1:13" ht="12.75">
      <c r="A282" t="s">
        <v>47</v>
      </c>
      <c r="C282" s="31" t="s">
        <v>87</v>
      </c>
      <c r="E282" s="33" t="s">
        <v>1506</v>
      </c>
      <c r="J282" s="32">
        <f>0</f>
      </c>
      <c s="32">
        <f>0</f>
      </c>
      <c s="32">
        <f>0+L283+L287</f>
      </c>
      <c s="32">
        <f>0+M283+M287</f>
      </c>
    </row>
    <row r="283" spans="1:16" ht="12.75">
      <c r="A283" t="s">
        <v>50</v>
      </c>
      <c s="34" t="s">
        <v>306</v>
      </c>
      <c s="34" t="s">
        <v>2576</v>
      </c>
      <c s="35" t="s">
        <v>5</v>
      </c>
      <c s="6" t="s">
        <v>2577</v>
      </c>
      <c s="36" t="s">
        <v>63</v>
      </c>
      <c s="37">
        <v>5</v>
      </c>
      <c s="36">
        <v>0</v>
      </c>
      <c s="36">
        <f>ROUND(G283*H283,6)</f>
      </c>
      <c r="L283" s="38">
        <v>0</v>
      </c>
      <c s="32">
        <f>ROUND(ROUND(L283,2)*ROUND(G283,3),2)</f>
      </c>
      <c s="36" t="s">
        <v>970</v>
      </c>
      <c>
        <f>(M283*21)/100</f>
      </c>
      <c t="s">
        <v>28</v>
      </c>
    </row>
    <row r="284" spans="1:5" ht="12.75">
      <c r="A284" s="35" t="s">
        <v>56</v>
      </c>
      <c r="E284" s="39" t="s">
        <v>5</v>
      </c>
    </row>
    <row r="285" spans="1:5" ht="12.75">
      <c r="A285" s="35" t="s">
        <v>57</v>
      </c>
      <c r="E285" s="40" t="s">
        <v>7263</v>
      </c>
    </row>
    <row r="286" spans="1:5" ht="140.25">
      <c r="A286" t="s">
        <v>58</v>
      </c>
      <c r="E286" s="39" t="s">
        <v>7346</v>
      </c>
    </row>
    <row r="287" spans="1:16" ht="12.75">
      <c r="A287" t="s">
        <v>50</v>
      </c>
      <c s="34" t="s">
        <v>310</v>
      </c>
      <c s="34" t="s">
        <v>7347</v>
      </c>
      <c s="35" t="s">
        <v>5</v>
      </c>
      <c s="6" t="s">
        <v>7348</v>
      </c>
      <c s="36" t="s">
        <v>63</v>
      </c>
      <c s="37">
        <v>2</v>
      </c>
      <c s="36">
        <v>0</v>
      </c>
      <c s="36">
        <f>ROUND(G287*H287,6)</f>
      </c>
      <c r="L287" s="38">
        <v>0</v>
      </c>
      <c s="32">
        <f>ROUND(ROUND(L287,2)*ROUND(G287,3),2)</f>
      </c>
      <c s="36" t="s">
        <v>970</v>
      </c>
      <c>
        <f>(M287*21)/100</f>
      </c>
      <c t="s">
        <v>28</v>
      </c>
    </row>
    <row r="288" spans="1:5" ht="12.75">
      <c r="A288" s="35" t="s">
        <v>56</v>
      </c>
      <c r="E288" s="39" t="s">
        <v>5</v>
      </c>
    </row>
    <row r="289" spans="1:5" ht="12.75">
      <c r="A289" s="35" t="s">
        <v>57</v>
      </c>
      <c r="E289" s="40" t="s">
        <v>7263</v>
      </c>
    </row>
    <row r="290" spans="1:5" ht="102">
      <c r="A290" t="s">
        <v>58</v>
      </c>
      <c r="E290" s="39" t="s">
        <v>7349</v>
      </c>
    </row>
    <row r="291" spans="1:13" ht="12.75">
      <c r="A291" t="s">
        <v>47</v>
      </c>
      <c r="C291" s="31" t="s">
        <v>551</v>
      </c>
      <c r="E291" s="33" t="s">
        <v>552</v>
      </c>
      <c r="J291" s="32">
        <f>0</f>
      </c>
      <c s="32">
        <f>0</f>
      </c>
      <c s="32">
        <f>0+L292+L296+L300+L304+L308+L312</f>
      </c>
      <c s="32">
        <f>0+M292+M296+M300+M304+M308+M312</f>
      </c>
    </row>
    <row r="292" spans="1:16" ht="38.25">
      <c r="A292" t="s">
        <v>50</v>
      </c>
      <c s="34" t="s">
        <v>314</v>
      </c>
      <c s="34" t="s">
        <v>3483</v>
      </c>
      <c s="35" t="s">
        <v>555</v>
      </c>
      <c s="6" t="s">
        <v>3484</v>
      </c>
      <c s="36" t="s">
        <v>557</v>
      </c>
      <c s="37">
        <v>56</v>
      </c>
      <c s="36">
        <v>0</v>
      </c>
      <c s="36">
        <f>ROUND(G292*H292,6)</f>
      </c>
      <c r="L292" s="38">
        <v>0</v>
      </c>
      <c s="32">
        <f>ROUND(ROUND(L292,2)*ROUND(G292,3),2)</f>
      </c>
      <c s="36" t="s">
        <v>55</v>
      </c>
      <c>
        <f>(M292*21)/100</f>
      </c>
      <c t="s">
        <v>28</v>
      </c>
    </row>
    <row r="293" spans="1:5" ht="12.75">
      <c r="A293" s="35" t="s">
        <v>56</v>
      </c>
      <c r="E293" s="39" t="s">
        <v>558</v>
      </c>
    </row>
    <row r="294" spans="1:5" ht="12.75">
      <c r="A294" s="35" t="s">
        <v>57</v>
      </c>
      <c r="E294" s="40" t="s">
        <v>5</v>
      </c>
    </row>
    <row r="295" spans="1:5" ht="165.75">
      <c r="A295" t="s">
        <v>58</v>
      </c>
      <c r="E295" s="39" t="s">
        <v>3529</v>
      </c>
    </row>
    <row r="296" spans="1:16" ht="38.25">
      <c r="A296" t="s">
        <v>50</v>
      </c>
      <c s="34" t="s">
        <v>318</v>
      </c>
      <c s="34" t="s">
        <v>561</v>
      </c>
      <c s="35" t="s">
        <v>555</v>
      </c>
      <c s="6" t="s">
        <v>562</v>
      </c>
      <c s="36" t="s">
        <v>557</v>
      </c>
      <c s="37">
        <v>5.2</v>
      </c>
      <c s="36">
        <v>0</v>
      </c>
      <c s="36">
        <f>ROUND(G296*H296,6)</f>
      </c>
      <c r="L296" s="38">
        <v>0</v>
      </c>
      <c s="32">
        <f>ROUND(ROUND(L296,2)*ROUND(G296,3),2)</f>
      </c>
      <c s="36" t="s">
        <v>55</v>
      </c>
      <c>
        <f>(M296*21)/100</f>
      </c>
      <c t="s">
        <v>28</v>
      </c>
    </row>
    <row r="297" spans="1:5" ht="12.75">
      <c r="A297" s="35" t="s">
        <v>56</v>
      </c>
      <c r="E297" s="39" t="s">
        <v>558</v>
      </c>
    </row>
    <row r="298" spans="1:5" ht="12.75">
      <c r="A298" s="35" t="s">
        <v>57</v>
      </c>
      <c r="E298" s="40" t="s">
        <v>5</v>
      </c>
    </row>
    <row r="299" spans="1:5" ht="165.75">
      <c r="A299" t="s">
        <v>58</v>
      </c>
      <c r="E299" s="39" t="s">
        <v>3529</v>
      </c>
    </row>
    <row r="300" spans="1:16" ht="25.5">
      <c r="A300" t="s">
        <v>50</v>
      </c>
      <c s="34" t="s">
        <v>773</v>
      </c>
      <c s="34" t="s">
        <v>3152</v>
      </c>
      <c s="35" t="s">
        <v>555</v>
      </c>
      <c s="6" t="s">
        <v>3153</v>
      </c>
      <c s="36" t="s">
        <v>557</v>
      </c>
      <c s="37">
        <v>13</v>
      </c>
      <c s="36">
        <v>0</v>
      </c>
      <c s="36">
        <f>ROUND(G300*H300,6)</f>
      </c>
      <c r="L300" s="38">
        <v>0</v>
      </c>
      <c s="32">
        <f>ROUND(ROUND(L300,2)*ROUND(G300,3),2)</f>
      </c>
      <c s="36" t="s">
        <v>55</v>
      </c>
      <c>
        <f>(M300*21)/100</f>
      </c>
      <c t="s">
        <v>28</v>
      </c>
    </row>
    <row r="301" spans="1:5" ht="12.75">
      <c r="A301" s="35" t="s">
        <v>56</v>
      </c>
      <c r="E301" s="39" t="s">
        <v>558</v>
      </c>
    </row>
    <row r="302" spans="1:5" ht="12.75">
      <c r="A302" s="35" t="s">
        <v>57</v>
      </c>
      <c r="E302" s="40" t="s">
        <v>5</v>
      </c>
    </row>
    <row r="303" spans="1:5" ht="165.75">
      <c r="A303" t="s">
        <v>58</v>
      </c>
      <c r="E303" s="39" t="s">
        <v>3529</v>
      </c>
    </row>
    <row r="304" spans="1:16" ht="25.5">
      <c r="A304" t="s">
        <v>50</v>
      </c>
      <c s="34" t="s">
        <v>1973</v>
      </c>
      <c s="34" t="s">
        <v>1298</v>
      </c>
      <c s="35" t="s">
        <v>555</v>
      </c>
      <c s="6" t="s">
        <v>1299</v>
      </c>
      <c s="36" t="s">
        <v>557</v>
      </c>
      <c s="37">
        <v>1</v>
      </c>
      <c s="36">
        <v>0</v>
      </c>
      <c s="36">
        <f>ROUND(G304*H304,6)</f>
      </c>
      <c r="L304" s="38">
        <v>0</v>
      </c>
      <c s="32">
        <f>ROUND(ROUND(L304,2)*ROUND(G304,3),2)</f>
      </c>
      <c s="36" t="s">
        <v>55</v>
      </c>
      <c>
        <f>(M304*21)/100</f>
      </c>
      <c t="s">
        <v>28</v>
      </c>
    </row>
    <row r="305" spans="1:5" ht="12.75">
      <c r="A305" s="35" t="s">
        <v>56</v>
      </c>
      <c r="E305" s="39" t="s">
        <v>558</v>
      </c>
    </row>
    <row r="306" spans="1:5" ht="12.75">
      <c r="A306" s="35" t="s">
        <v>57</v>
      </c>
      <c r="E306" s="40" t="s">
        <v>5</v>
      </c>
    </row>
    <row r="307" spans="1:5" ht="165.75">
      <c r="A307" t="s">
        <v>58</v>
      </c>
      <c r="E307" s="39" t="s">
        <v>3529</v>
      </c>
    </row>
    <row r="308" spans="1:16" ht="38.25">
      <c r="A308" t="s">
        <v>50</v>
      </c>
      <c s="34" t="s">
        <v>322</v>
      </c>
      <c s="34" t="s">
        <v>1184</v>
      </c>
      <c s="35" t="s">
        <v>555</v>
      </c>
      <c s="6" t="s">
        <v>1185</v>
      </c>
      <c s="36" t="s">
        <v>557</v>
      </c>
      <c s="37">
        <v>2</v>
      </c>
      <c s="36">
        <v>0</v>
      </c>
      <c s="36">
        <f>ROUND(G308*H308,6)</f>
      </c>
      <c r="L308" s="38">
        <v>0</v>
      </c>
      <c s="32">
        <f>ROUND(ROUND(L308,2)*ROUND(G308,3),2)</f>
      </c>
      <c s="36" t="s">
        <v>55</v>
      </c>
      <c>
        <f>(M308*21)/100</f>
      </c>
      <c t="s">
        <v>28</v>
      </c>
    </row>
    <row r="309" spans="1:5" ht="25.5">
      <c r="A309" s="35" t="s">
        <v>56</v>
      </c>
      <c r="E309" s="39" t="s">
        <v>7350</v>
      </c>
    </row>
    <row r="310" spans="1:5" ht="12.75">
      <c r="A310" s="35" t="s">
        <v>57</v>
      </c>
      <c r="E310" s="40" t="s">
        <v>5</v>
      </c>
    </row>
    <row r="311" spans="1:5" ht="165.75">
      <c r="A311" t="s">
        <v>58</v>
      </c>
      <c r="E311" s="39" t="s">
        <v>3529</v>
      </c>
    </row>
    <row r="312" spans="1:16" ht="25.5">
      <c r="A312" t="s">
        <v>50</v>
      </c>
      <c s="34" t="s">
        <v>326</v>
      </c>
      <c s="34" t="s">
        <v>2480</v>
      </c>
      <c s="35" t="s">
        <v>555</v>
      </c>
      <c s="6" t="s">
        <v>2481</v>
      </c>
      <c s="36" t="s">
        <v>557</v>
      </c>
      <c s="37">
        <v>0.5</v>
      </c>
      <c s="36">
        <v>0</v>
      </c>
      <c s="36">
        <f>ROUND(G312*H312,6)</f>
      </c>
      <c r="L312" s="38">
        <v>0</v>
      </c>
      <c s="32">
        <f>ROUND(ROUND(L312,2)*ROUND(G312,3),2)</f>
      </c>
      <c s="36" t="s">
        <v>55</v>
      </c>
      <c>
        <f>(M312*21)/100</f>
      </c>
      <c t="s">
        <v>28</v>
      </c>
    </row>
    <row r="313" spans="1:5" ht="25.5">
      <c r="A313" s="35" t="s">
        <v>56</v>
      </c>
      <c r="E313" s="39" t="s">
        <v>3535</v>
      </c>
    </row>
    <row r="314" spans="1:5" ht="12.75">
      <c r="A314" s="35" t="s">
        <v>57</v>
      </c>
      <c r="E314" s="40" t="s">
        <v>5</v>
      </c>
    </row>
    <row r="315" spans="1:5" ht="165.75">
      <c r="A315" t="s">
        <v>58</v>
      </c>
      <c r="E315"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7351</v>
      </c>
      <c s="41">
        <f>Rekapitulace!C110</f>
      </c>
      <c s="20" t="s">
        <v>0</v>
      </c>
      <c t="s">
        <v>23</v>
      </c>
      <c t="s">
        <v>28</v>
      </c>
    </row>
    <row r="4" spans="1:16" ht="32" customHeight="1">
      <c r="A4" s="24" t="s">
        <v>20</v>
      </c>
      <c s="25" t="s">
        <v>29</v>
      </c>
      <c s="27" t="s">
        <v>7351</v>
      </c>
      <c r="E4" s="26" t="s">
        <v>7352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COUNTIFS(L8:L245,"=0",A8:A245,"P")+COUNTIFS(L8:L245,"",A8:A245,"P")+SUM(Q8:Q245)</f>
      </c>
    </row>
    <row r="8" spans="1:13" ht="12.75">
      <c r="A8" t="s">
        <v>45</v>
      </c>
      <c r="C8" s="28" t="s">
        <v>7355</v>
      </c>
      <c r="E8" s="30" t="s">
        <v>7354</v>
      </c>
      <c r="J8" s="29">
        <f>0+J9+J26+J31+J100+J157+J162+J203+J236</f>
      </c>
      <c s="29">
        <f>0+K9+K26+K31+K100+K157+K162+K203+K236</f>
      </c>
      <c s="29">
        <f>0+L9+L26+L31+L100+L157+L162+L203+L236</f>
      </c>
      <c s="29">
        <f>0+M9+M26+M31+M100+M157+M162+M203+M236</f>
      </c>
    </row>
    <row r="9" spans="1:13" ht="12.75">
      <c r="A9" t="s">
        <v>47</v>
      </c>
      <c r="C9" s="31" t="s">
        <v>51</v>
      </c>
      <c r="E9" s="33" t="s">
        <v>60</v>
      </c>
      <c r="J9" s="32">
        <f>0</f>
      </c>
      <c s="32">
        <f>0</f>
      </c>
      <c s="32">
        <f>0+L10+L14+L18+L22</f>
      </c>
      <c s="32">
        <f>0+M10+M14+M18+M22</f>
      </c>
    </row>
    <row r="10" spans="1:16" ht="12.75">
      <c r="A10" t="s">
        <v>50</v>
      </c>
      <c s="34" t="s">
        <v>51</v>
      </c>
      <c s="34" t="s">
        <v>2486</v>
      </c>
      <c s="35" t="s">
        <v>5</v>
      </c>
      <c s="6" t="s">
        <v>2487</v>
      </c>
      <c s="36" t="s">
        <v>68</v>
      </c>
      <c s="37">
        <v>5</v>
      </c>
      <c s="36">
        <v>0</v>
      </c>
      <c s="36">
        <f>ROUND(G10*H10,6)</f>
      </c>
      <c r="L10" s="38">
        <v>0</v>
      </c>
      <c s="32">
        <f>ROUND(ROUND(L10,2)*ROUND(G10,3),2)</f>
      </c>
      <c s="36" t="s">
        <v>970</v>
      </c>
      <c>
        <f>(M10*21)/100</f>
      </c>
      <c t="s">
        <v>28</v>
      </c>
    </row>
    <row r="11" spans="1:5" ht="12.75">
      <c r="A11" s="35" t="s">
        <v>56</v>
      </c>
      <c r="E11" s="39" t="s">
        <v>5</v>
      </c>
    </row>
    <row r="12" spans="1:5" ht="12.75">
      <c r="A12" s="35" t="s">
        <v>57</v>
      </c>
      <c r="E12" s="40" t="s">
        <v>2353</v>
      </c>
    </row>
    <row r="13" spans="1:5" ht="12.75">
      <c r="A13" t="s">
        <v>58</v>
      </c>
      <c r="E13" s="39" t="s">
        <v>2488</v>
      </c>
    </row>
    <row r="14" spans="1:16" ht="12.75">
      <c r="A14" t="s">
        <v>50</v>
      </c>
      <c s="34" t="s">
        <v>28</v>
      </c>
      <c s="34" t="s">
        <v>3822</v>
      </c>
      <c s="35" t="s">
        <v>5</v>
      </c>
      <c s="6" t="s">
        <v>3823</v>
      </c>
      <c s="36" t="s">
        <v>63</v>
      </c>
      <c s="37">
        <v>1</v>
      </c>
      <c s="36">
        <v>0</v>
      </c>
      <c s="36">
        <f>ROUND(G14*H14,6)</f>
      </c>
      <c r="L14" s="38">
        <v>0</v>
      </c>
      <c s="32">
        <f>ROUND(ROUND(L14,2)*ROUND(G14,3),2)</f>
      </c>
      <c s="36" t="s">
        <v>970</v>
      </c>
      <c>
        <f>(M14*21)/100</f>
      </c>
      <c t="s">
        <v>28</v>
      </c>
    </row>
    <row r="15" spans="1:5" ht="12.75">
      <c r="A15" s="35" t="s">
        <v>56</v>
      </c>
      <c r="E15" s="39" t="s">
        <v>5</v>
      </c>
    </row>
    <row r="16" spans="1:5" ht="12.75">
      <c r="A16" s="35" t="s">
        <v>57</v>
      </c>
      <c r="E16" s="40" t="s">
        <v>2353</v>
      </c>
    </row>
    <row r="17" spans="1:5" ht="344.25">
      <c r="A17" t="s">
        <v>58</v>
      </c>
      <c r="E17" s="39" t="s">
        <v>4022</v>
      </c>
    </row>
    <row r="18" spans="1:16" ht="12.75">
      <c r="A18" t="s">
        <v>50</v>
      </c>
      <c s="34" t="s">
        <v>26</v>
      </c>
      <c s="34" t="s">
        <v>61</v>
      </c>
      <c s="35" t="s">
        <v>5</v>
      </c>
      <c s="6" t="s">
        <v>62</v>
      </c>
      <c s="36" t="s">
        <v>63</v>
      </c>
      <c s="37">
        <v>0.8</v>
      </c>
      <c s="36">
        <v>0</v>
      </c>
      <c s="36">
        <f>ROUND(G18*H18,6)</f>
      </c>
      <c r="L18" s="38">
        <v>0</v>
      </c>
      <c s="32">
        <f>ROUND(ROUND(L18,2)*ROUND(G18,3),2)</f>
      </c>
      <c s="36" t="s">
        <v>970</v>
      </c>
      <c>
        <f>(M18*21)/100</f>
      </c>
      <c t="s">
        <v>28</v>
      </c>
    </row>
    <row r="19" spans="1:5" ht="12.75">
      <c r="A19" s="35" t="s">
        <v>56</v>
      </c>
      <c r="E19" s="39" t="s">
        <v>5</v>
      </c>
    </row>
    <row r="20" spans="1:5" ht="12.75">
      <c r="A20" s="35" t="s">
        <v>57</v>
      </c>
      <c r="E20" s="40" t="s">
        <v>2353</v>
      </c>
    </row>
    <row r="21" spans="1:5" ht="153">
      <c r="A21" t="s">
        <v>58</v>
      </c>
      <c r="E21" s="39" t="s">
        <v>2495</v>
      </c>
    </row>
    <row r="22" spans="1:16" ht="12.75">
      <c r="A22" t="s">
        <v>50</v>
      </c>
      <c s="34" t="s">
        <v>65</v>
      </c>
      <c s="34" t="s">
        <v>1712</v>
      </c>
      <c s="35" t="s">
        <v>5</v>
      </c>
      <c s="6" t="s">
        <v>1713</v>
      </c>
      <c s="36" t="s">
        <v>68</v>
      </c>
      <c s="37">
        <v>5</v>
      </c>
      <c s="36">
        <v>0</v>
      </c>
      <c s="36">
        <f>ROUND(G22*H22,6)</f>
      </c>
      <c r="L22" s="38">
        <v>0</v>
      </c>
      <c s="32">
        <f>ROUND(ROUND(L22,2)*ROUND(G22,3),2)</f>
      </c>
      <c s="36" t="s">
        <v>970</v>
      </c>
      <c>
        <f>(M22*21)/100</f>
      </c>
      <c t="s">
        <v>28</v>
      </c>
    </row>
    <row r="23" spans="1:5" ht="12.75">
      <c r="A23" s="35" t="s">
        <v>56</v>
      </c>
      <c r="E23" s="39" t="s">
        <v>5</v>
      </c>
    </row>
    <row r="24" spans="1:5" ht="12.75">
      <c r="A24" s="35" t="s">
        <v>57</v>
      </c>
      <c r="E24" s="40" t="s">
        <v>2353</v>
      </c>
    </row>
    <row r="25" spans="1:5" ht="38.25">
      <c r="A25" t="s">
        <v>58</v>
      </c>
      <c r="E25" s="39" t="s">
        <v>1715</v>
      </c>
    </row>
    <row r="26" spans="1:13" ht="12.75">
      <c r="A26" t="s">
        <v>47</v>
      </c>
      <c r="C26" s="31" t="s">
        <v>65</v>
      </c>
      <c r="E26" s="33" t="s">
        <v>3308</v>
      </c>
      <c r="J26" s="32">
        <f>0</f>
      </c>
      <c s="32">
        <f>0</f>
      </c>
      <c s="32">
        <f>0+L27</f>
      </c>
      <c s="32">
        <f>0+M27</f>
      </c>
    </row>
    <row r="27" spans="1:16" ht="12.75">
      <c r="A27" t="s">
        <v>50</v>
      </c>
      <c s="34" t="s">
        <v>72</v>
      </c>
      <c s="34" t="s">
        <v>4644</v>
      </c>
      <c s="35" t="s">
        <v>5</v>
      </c>
      <c s="6" t="s">
        <v>4645</v>
      </c>
      <c s="36" t="s">
        <v>63</v>
      </c>
      <c s="37">
        <v>0.1</v>
      </c>
      <c s="36">
        <v>0</v>
      </c>
      <c s="36">
        <f>ROUND(G27*H27,6)</f>
      </c>
      <c r="L27" s="38">
        <v>0</v>
      </c>
      <c s="32">
        <f>ROUND(ROUND(L27,2)*ROUND(G27,3),2)</f>
      </c>
      <c s="36" t="s">
        <v>970</v>
      </c>
      <c>
        <f>(M27*21)/100</f>
      </c>
      <c t="s">
        <v>28</v>
      </c>
    </row>
    <row r="28" spans="1:5" ht="12.75">
      <c r="A28" s="35" t="s">
        <v>56</v>
      </c>
      <c r="E28" s="39" t="s">
        <v>5</v>
      </c>
    </row>
    <row r="29" spans="1:5" ht="12.75">
      <c r="A29" s="35" t="s">
        <v>57</v>
      </c>
      <c r="E29" s="40" t="s">
        <v>2353</v>
      </c>
    </row>
    <row r="30" spans="1:5" ht="38.25">
      <c r="A30" t="s">
        <v>58</v>
      </c>
      <c r="E30" s="39" t="s">
        <v>7356</v>
      </c>
    </row>
    <row r="31" spans="1:13" ht="12.75">
      <c r="A31" t="s">
        <v>47</v>
      </c>
      <c r="C31" s="31" t="s">
        <v>314</v>
      </c>
      <c r="E31" s="33" t="s">
        <v>2089</v>
      </c>
      <c r="J31" s="32">
        <f>0</f>
      </c>
      <c s="32">
        <f>0</f>
      </c>
      <c s="32">
        <f>0+L32+L36+L40+L44+L48+L52+L56+L60+L64+L68+L72+L76+L80+L84+L88+L92+L96</f>
      </c>
      <c s="32">
        <f>0+M32+M36+M40+M44+M48+M52+M56+M60+M64+M68+M72+M76+M80+M84+M88+M92+M96</f>
      </c>
    </row>
    <row r="32" spans="1:16" ht="12.75">
      <c r="A32" t="s">
        <v>50</v>
      </c>
      <c s="34" t="s">
        <v>27</v>
      </c>
      <c s="34" t="s">
        <v>2506</v>
      </c>
      <c s="35" t="s">
        <v>5</v>
      </c>
      <c s="6" t="s">
        <v>2507</v>
      </c>
      <c s="36" t="s">
        <v>75</v>
      </c>
      <c s="37">
        <v>6</v>
      </c>
      <c s="36">
        <v>0</v>
      </c>
      <c s="36">
        <f>ROUND(G32*H32,6)</f>
      </c>
      <c r="L32" s="38">
        <v>0</v>
      </c>
      <c s="32">
        <f>ROUND(ROUND(L32,2)*ROUND(G32,3),2)</f>
      </c>
      <c s="36" t="s">
        <v>970</v>
      </c>
      <c>
        <f>(M32*21)/100</f>
      </c>
      <c t="s">
        <v>28</v>
      </c>
    </row>
    <row r="33" spans="1:5" ht="12.75">
      <c r="A33" s="35" t="s">
        <v>56</v>
      </c>
      <c r="E33" s="39" t="s">
        <v>5</v>
      </c>
    </row>
    <row r="34" spans="1:5" ht="12.75">
      <c r="A34" s="35" t="s">
        <v>57</v>
      </c>
      <c r="E34" s="40" t="s">
        <v>2353</v>
      </c>
    </row>
    <row r="35" spans="1:5" ht="51">
      <c r="A35" t="s">
        <v>58</v>
      </c>
      <c r="E35" s="39" t="s">
        <v>2508</v>
      </c>
    </row>
    <row r="36" spans="1:16" ht="12.75">
      <c r="A36" t="s">
        <v>50</v>
      </c>
      <c s="34" t="s">
        <v>70</v>
      </c>
      <c s="34" t="s">
        <v>77</v>
      </c>
      <c s="35" t="s">
        <v>5</v>
      </c>
      <c s="6" t="s">
        <v>78</v>
      </c>
      <c s="36" t="s">
        <v>79</v>
      </c>
      <c s="37">
        <v>204</v>
      </c>
      <c s="36">
        <v>0</v>
      </c>
      <c s="36">
        <f>ROUND(G36*H36,6)</f>
      </c>
      <c r="L36" s="38">
        <v>0</v>
      </c>
      <c s="32">
        <f>ROUND(ROUND(L36,2)*ROUND(G36,3),2)</f>
      </c>
      <c s="36" t="s">
        <v>970</v>
      </c>
      <c>
        <f>(M36*21)/100</f>
      </c>
      <c t="s">
        <v>28</v>
      </c>
    </row>
    <row r="37" spans="1:5" ht="12.75">
      <c r="A37" s="35" t="s">
        <v>56</v>
      </c>
      <c r="E37" s="39" t="s">
        <v>5</v>
      </c>
    </row>
    <row r="38" spans="1:5" ht="12.75">
      <c r="A38" s="35" t="s">
        <v>57</v>
      </c>
      <c r="E38" s="40" t="s">
        <v>2353</v>
      </c>
    </row>
    <row r="39" spans="1:5" ht="51">
      <c r="A39" t="s">
        <v>58</v>
      </c>
      <c r="E39" s="39" t="s">
        <v>2509</v>
      </c>
    </row>
    <row r="40" spans="1:16" ht="12.75">
      <c r="A40" t="s">
        <v>50</v>
      </c>
      <c s="34" t="s">
        <v>83</v>
      </c>
      <c s="34" t="s">
        <v>88</v>
      </c>
      <c s="35" t="s">
        <v>5</v>
      </c>
      <c s="6" t="s">
        <v>89</v>
      </c>
      <c s="36" t="s">
        <v>79</v>
      </c>
      <c s="37">
        <v>204</v>
      </c>
      <c s="36">
        <v>0</v>
      </c>
      <c s="36">
        <f>ROUND(G40*H40,6)</f>
      </c>
      <c r="L40" s="38">
        <v>0</v>
      </c>
      <c s="32">
        <f>ROUND(ROUND(L40,2)*ROUND(G40,3),2)</f>
      </c>
      <c s="36" t="s">
        <v>970</v>
      </c>
      <c>
        <f>(M40*21)/100</f>
      </c>
      <c t="s">
        <v>28</v>
      </c>
    </row>
    <row r="41" spans="1:5" ht="12.75">
      <c r="A41" s="35" t="s">
        <v>56</v>
      </c>
      <c r="E41" s="39" t="s">
        <v>5</v>
      </c>
    </row>
    <row r="42" spans="1:5" ht="12.75">
      <c r="A42" s="35" t="s">
        <v>57</v>
      </c>
      <c r="E42" s="40" t="s">
        <v>2353</v>
      </c>
    </row>
    <row r="43" spans="1:5" ht="76.5">
      <c r="A43" t="s">
        <v>58</v>
      </c>
      <c r="E43" s="39" t="s">
        <v>2511</v>
      </c>
    </row>
    <row r="44" spans="1:16" ht="25.5">
      <c r="A44" t="s">
        <v>50</v>
      </c>
      <c s="34" t="s">
        <v>87</v>
      </c>
      <c s="34" t="s">
        <v>2592</v>
      </c>
      <c s="35" t="s">
        <v>5</v>
      </c>
      <c s="6" t="s">
        <v>2593</v>
      </c>
      <c s="36" t="s">
        <v>79</v>
      </c>
      <c s="37">
        <v>5</v>
      </c>
      <c s="36">
        <v>0</v>
      </c>
      <c s="36">
        <f>ROUND(G44*H44,6)</f>
      </c>
      <c r="L44" s="38">
        <v>0</v>
      </c>
      <c s="32">
        <f>ROUND(ROUND(L44,2)*ROUND(G44,3),2)</f>
      </c>
      <c s="36" t="s">
        <v>970</v>
      </c>
      <c>
        <f>(M44*21)/100</f>
      </c>
      <c t="s">
        <v>28</v>
      </c>
    </row>
    <row r="45" spans="1:5" ht="12.75">
      <c r="A45" s="35" t="s">
        <v>56</v>
      </c>
      <c r="E45" s="39" t="s">
        <v>5</v>
      </c>
    </row>
    <row r="46" spans="1:5" ht="12.75">
      <c r="A46" s="35" t="s">
        <v>57</v>
      </c>
      <c r="E46" s="40" t="s">
        <v>2353</v>
      </c>
    </row>
    <row r="47" spans="1:5" ht="63.75">
      <c r="A47" t="s">
        <v>58</v>
      </c>
      <c r="E47" s="39" t="s">
        <v>2354</v>
      </c>
    </row>
    <row r="48" spans="1:16" ht="25.5">
      <c r="A48" t="s">
        <v>50</v>
      </c>
      <c s="34" t="s">
        <v>91</v>
      </c>
      <c s="34" t="s">
        <v>2351</v>
      </c>
      <c s="35" t="s">
        <v>5</v>
      </c>
      <c s="6" t="s">
        <v>2352</v>
      </c>
      <c s="36" t="s">
        <v>75</v>
      </c>
      <c s="37">
        <v>10</v>
      </c>
      <c s="36">
        <v>0</v>
      </c>
      <c s="36">
        <f>ROUND(G48*H48,6)</f>
      </c>
      <c r="L48" s="38">
        <v>0</v>
      </c>
      <c s="32">
        <f>ROUND(ROUND(L48,2)*ROUND(G48,3),2)</f>
      </c>
      <c s="36" t="s">
        <v>970</v>
      </c>
      <c>
        <f>(M48*21)/100</f>
      </c>
      <c t="s">
        <v>28</v>
      </c>
    </row>
    <row r="49" spans="1:5" ht="12.75">
      <c r="A49" s="35" t="s">
        <v>56</v>
      </c>
      <c r="E49" s="39" t="s">
        <v>5</v>
      </c>
    </row>
    <row r="50" spans="1:5" ht="12.75">
      <c r="A50" s="35" t="s">
        <v>57</v>
      </c>
      <c r="E50" s="40" t="s">
        <v>2353</v>
      </c>
    </row>
    <row r="51" spans="1:5" ht="63.75">
      <c r="A51" t="s">
        <v>58</v>
      </c>
      <c r="E51" s="39" t="s">
        <v>2354</v>
      </c>
    </row>
    <row r="52" spans="1:16" ht="25.5">
      <c r="A52" t="s">
        <v>50</v>
      </c>
      <c s="34" t="s">
        <v>95</v>
      </c>
      <c s="34" t="s">
        <v>7357</v>
      </c>
      <c s="35" t="s">
        <v>5</v>
      </c>
      <c s="6" t="s">
        <v>7358</v>
      </c>
      <c s="36" t="s">
        <v>75</v>
      </c>
      <c s="37">
        <v>2</v>
      </c>
      <c s="36">
        <v>0</v>
      </c>
      <c s="36">
        <f>ROUND(G52*H52,6)</f>
      </c>
      <c r="L52" s="38">
        <v>0</v>
      </c>
      <c s="32">
        <f>ROUND(ROUND(L52,2)*ROUND(G52,3),2)</f>
      </c>
      <c s="36" t="s">
        <v>970</v>
      </c>
      <c>
        <f>(M52*21)/100</f>
      </c>
      <c t="s">
        <v>28</v>
      </c>
    </row>
    <row r="53" spans="1:5" ht="12.75">
      <c r="A53" s="35" t="s">
        <v>56</v>
      </c>
      <c r="E53" s="39" t="s">
        <v>5</v>
      </c>
    </row>
    <row r="54" spans="1:5" ht="12.75">
      <c r="A54" s="35" t="s">
        <v>57</v>
      </c>
      <c r="E54" s="40" t="s">
        <v>2353</v>
      </c>
    </row>
    <row r="55" spans="1:5" ht="38.25">
      <c r="A55" t="s">
        <v>58</v>
      </c>
      <c r="E55" s="39" t="s">
        <v>94</v>
      </c>
    </row>
    <row r="56" spans="1:16" ht="12.75">
      <c r="A56" t="s">
        <v>50</v>
      </c>
      <c s="34" t="s">
        <v>99</v>
      </c>
      <c s="34" t="s">
        <v>7359</v>
      </c>
      <c s="35" t="s">
        <v>5</v>
      </c>
      <c s="6" t="s">
        <v>7360</v>
      </c>
      <c s="36" t="s">
        <v>75</v>
      </c>
      <c s="37">
        <v>5</v>
      </c>
      <c s="36">
        <v>0</v>
      </c>
      <c s="36">
        <f>ROUND(G56*H56,6)</f>
      </c>
      <c r="L56" s="38">
        <v>0</v>
      </c>
      <c s="32">
        <f>ROUND(ROUND(L56,2)*ROUND(G56,3),2)</f>
      </c>
      <c s="36" t="s">
        <v>970</v>
      </c>
      <c>
        <f>(M56*21)/100</f>
      </c>
      <c t="s">
        <v>28</v>
      </c>
    </row>
    <row r="57" spans="1:5" ht="12.75">
      <c r="A57" s="35" t="s">
        <v>56</v>
      </c>
      <c r="E57" s="39" t="s">
        <v>5</v>
      </c>
    </row>
    <row r="58" spans="1:5" ht="12.75">
      <c r="A58" s="35" t="s">
        <v>57</v>
      </c>
      <c r="E58" s="40" t="s">
        <v>2353</v>
      </c>
    </row>
    <row r="59" spans="1:5" ht="51">
      <c r="A59" t="s">
        <v>58</v>
      </c>
      <c r="E59" s="39" t="s">
        <v>2358</v>
      </c>
    </row>
    <row r="60" spans="1:16" ht="25.5">
      <c r="A60" t="s">
        <v>50</v>
      </c>
      <c s="34" t="s">
        <v>103</v>
      </c>
      <c s="34" t="s">
        <v>831</v>
      </c>
      <c s="35" t="s">
        <v>5</v>
      </c>
      <c s="6" t="s">
        <v>832</v>
      </c>
      <c s="36" t="s">
        <v>75</v>
      </c>
      <c s="37">
        <v>5</v>
      </c>
      <c s="36">
        <v>0</v>
      </c>
      <c s="36">
        <f>ROUND(G60*H60,6)</f>
      </c>
      <c r="L60" s="38">
        <v>0</v>
      </c>
      <c s="32">
        <f>ROUND(ROUND(L60,2)*ROUND(G60,3),2)</f>
      </c>
      <c s="36" t="s">
        <v>970</v>
      </c>
      <c>
        <f>(M60*21)/100</f>
      </c>
      <c t="s">
        <v>28</v>
      </c>
    </row>
    <row r="61" spans="1:5" ht="12.75">
      <c r="A61" s="35" t="s">
        <v>56</v>
      </c>
      <c r="E61" s="39" t="s">
        <v>5</v>
      </c>
    </row>
    <row r="62" spans="1:5" ht="12.75">
      <c r="A62" s="35" t="s">
        <v>57</v>
      </c>
      <c r="E62" s="40" t="s">
        <v>2353</v>
      </c>
    </row>
    <row r="63" spans="1:5" ht="51">
      <c r="A63" t="s">
        <v>58</v>
      </c>
      <c r="E63" s="39" t="s">
        <v>2509</v>
      </c>
    </row>
    <row r="64" spans="1:16" ht="25.5">
      <c r="A64" t="s">
        <v>50</v>
      </c>
      <c s="34" t="s">
        <v>107</v>
      </c>
      <c s="34" t="s">
        <v>7361</v>
      </c>
      <c s="35" t="s">
        <v>5</v>
      </c>
      <c s="6" t="s">
        <v>7362</v>
      </c>
      <c s="36" t="s">
        <v>75</v>
      </c>
      <c s="37">
        <v>2</v>
      </c>
      <c s="36">
        <v>0</v>
      </c>
      <c s="36">
        <f>ROUND(G64*H64,6)</f>
      </c>
      <c r="L64" s="38">
        <v>0</v>
      </c>
      <c s="32">
        <f>ROUND(ROUND(L64,2)*ROUND(G64,3),2)</f>
      </c>
      <c s="36" t="s">
        <v>970</v>
      </c>
      <c>
        <f>(M64*21)/100</f>
      </c>
      <c t="s">
        <v>28</v>
      </c>
    </row>
    <row r="65" spans="1:5" ht="12.75">
      <c r="A65" s="35" t="s">
        <v>56</v>
      </c>
      <c r="E65" s="39" t="s">
        <v>5</v>
      </c>
    </row>
    <row r="66" spans="1:5" ht="12.75">
      <c r="A66" s="35" t="s">
        <v>57</v>
      </c>
      <c r="E66" s="40" t="s">
        <v>2353</v>
      </c>
    </row>
    <row r="67" spans="1:5" ht="51">
      <c r="A67" t="s">
        <v>58</v>
      </c>
      <c r="E67" s="39" t="s">
        <v>7363</v>
      </c>
    </row>
    <row r="68" spans="1:16" ht="12.75">
      <c r="A68" t="s">
        <v>50</v>
      </c>
      <c s="34" t="s">
        <v>112</v>
      </c>
      <c s="34" t="s">
        <v>7364</v>
      </c>
      <c s="35" t="s">
        <v>5</v>
      </c>
      <c s="6" t="s">
        <v>7365</v>
      </c>
      <c s="36" t="s">
        <v>79</v>
      </c>
      <c s="37">
        <v>700</v>
      </c>
      <c s="36">
        <v>0</v>
      </c>
      <c s="36">
        <f>ROUND(G68*H68,6)</f>
      </c>
      <c r="L68" s="38">
        <v>0</v>
      </c>
      <c s="32">
        <f>ROUND(ROUND(L68,2)*ROUND(G68,3),2)</f>
      </c>
      <c s="36" t="s">
        <v>970</v>
      </c>
      <c>
        <f>(M68*21)/100</f>
      </c>
      <c t="s">
        <v>28</v>
      </c>
    </row>
    <row r="69" spans="1:5" ht="12.75">
      <c r="A69" s="35" t="s">
        <v>56</v>
      </c>
      <c r="E69" s="39" t="s">
        <v>5</v>
      </c>
    </row>
    <row r="70" spans="1:5" ht="12.75">
      <c r="A70" s="35" t="s">
        <v>57</v>
      </c>
      <c r="E70" s="40" t="s">
        <v>2353</v>
      </c>
    </row>
    <row r="71" spans="1:5" ht="63.75">
      <c r="A71" t="s">
        <v>58</v>
      </c>
      <c r="E71" s="39" t="s">
        <v>7366</v>
      </c>
    </row>
    <row r="72" spans="1:16" ht="38.25">
      <c r="A72" t="s">
        <v>50</v>
      </c>
      <c s="34" t="s">
        <v>116</v>
      </c>
      <c s="34" t="s">
        <v>2355</v>
      </c>
      <c s="35" t="s">
        <v>5</v>
      </c>
      <c s="6" t="s">
        <v>2356</v>
      </c>
      <c s="36" t="s">
        <v>2357</v>
      </c>
      <c s="37">
        <v>100</v>
      </c>
      <c s="36">
        <v>0</v>
      </c>
      <c s="36">
        <f>ROUND(G72*H72,6)</f>
      </c>
      <c r="L72" s="38">
        <v>0</v>
      </c>
      <c s="32">
        <f>ROUND(ROUND(L72,2)*ROUND(G72,3),2)</f>
      </c>
      <c s="36" t="s">
        <v>970</v>
      </c>
      <c>
        <f>(M72*21)/100</f>
      </c>
      <c t="s">
        <v>28</v>
      </c>
    </row>
    <row r="73" spans="1:5" ht="12.75">
      <c r="A73" s="35" t="s">
        <v>56</v>
      </c>
      <c r="E73" s="39" t="s">
        <v>5</v>
      </c>
    </row>
    <row r="74" spans="1:5" ht="12.75">
      <c r="A74" s="35" t="s">
        <v>57</v>
      </c>
      <c r="E74" s="40" t="s">
        <v>2353</v>
      </c>
    </row>
    <row r="75" spans="1:5" ht="51">
      <c r="A75" t="s">
        <v>58</v>
      </c>
      <c r="E75" s="39" t="s">
        <v>2358</v>
      </c>
    </row>
    <row r="76" spans="1:16" ht="12.75">
      <c r="A76" t="s">
        <v>50</v>
      </c>
      <c s="34" t="s">
        <v>119</v>
      </c>
      <c s="34" t="s">
        <v>2359</v>
      </c>
      <c s="35" t="s">
        <v>5</v>
      </c>
      <c s="6" t="s">
        <v>2360</v>
      </c>
      <c s="36" t="s">
        <v>79</v>
      </c>
      <c s="37">
        <v>1000</v>
      </c>
      <c s="36">
        <v>0</v>
      </c>
      <c s="36">
        <f>ROUND(G76*H76,6)</f>
      </c>
      <c r="L76" s="38">
        <v>0</v>
      </c>
      <c s="32">
        <f>ROUND(ROUND(L76,2)*ROUND(G76,3),2)</f>
      </c>
      <c s="36" t="s">
        <v>970</v>
      </c>
      <c>
        <f>(M76*21)/100</f>
      </c>
      <c t="s">
        <v>28</v>
      </c>
    </row>
    <row r="77" spans="1:5" ht="12.75">
      <c r="A77" s="35" t="s">
        <v>56</v>
      </c>
      <c r="E77" s="39" t="s">
        <v>5</v>
      </c>
    </row>
    <row r="78" spans="1:5" ht="12.75">
      <c r="A78" s="35" t="s">
        <v>57</v>
      </c>
      <c r="E78" s="40" t="s">
        <v>2353</v>
      </c>
    </row>
    <row r="79" spans="1:5" ht="25.5">
      <c r="A79" t="s">
        <v>58</v>
      </c>
      <c r="E79" s="39" t="s">
        <v>2361</v>
      </c>
    </row>
    <row r="80" spans="1:16" ht="12.75">
      <c r="A80" t="s">
        <v>50</v>
      </c>
      <c s="34" t="s">
        <v>122</v>
      </c>
      <c s="34" t="s">
        <v>7367</v>
      </c>
      <c s="35" t="s">
        <v>5</v>
      </c>
      <c s="6" t="s">
        <v>7368</v>
      </c>
      <c s="36" t="s">
        <v>75</v>
      </c>
      <c s="37">
        <v>2</v>
      </c>
      <c s="36">
        <v>0</v>
      </c>
      <c s="36">
        <f>ROUND(G80*H80,6)</f>
      </c>
      <c r="L80" s="38">
        <v>0</v>
      </c>
      <c s="32">
        <f>ROUND(ROUND(L80,2)*ROUND(G80,3),2)</f>
      </c>
      <c s="36" t="s">
        <v>2369</v>
      </c>
      <c>
        <f>(M80*21)/100</f>
      </c>
      <c t="s">
        <v>28</v>
      </c>
    </row>
    <row r="81" spans="1:5" ht="12.75">
      <c r="A81" s="35" t="s">
        <v>56</v>
      </c>
      <c r="E81" s="39" t="s">
        <v>5</v>
      </c>
    </row>
    <row r="82" spans="1:5" ht="12.75">
      <c r="A82" s="35" t="s">
        <v>57</v>
      </c>
      <c r="E82" s="40" t="s">
        <v>2353</v>
      </c>
    </row>
    <row r="83" spans="1:5" ht="102">
      <c r="A83" t="s">
        <v>58</v>
      </c>
      <c r="E83" s="39" t="s">
        <v>7369</v>
      </c>
    </row>
    <row r="84" spans="1:16" ht="12.75">
      <c r="A84" t="s">
        <v>50</v>
      </c>
      <c s="34" t="s">
        <v>126</v>
      </c>
      <c s="34" t="s">
        <v>2729</v>
      </c>
      <c s="35" t="s">
        <v>5</v>
      </c>
      <c s="6" t="s">
        <v>2730</v>
      </c>
      <c s="36" t="s">
        <v>75</v>
      </c>
      <c s="37">
        <v>2</v>
      </c>
      <c s="36">
        <v>0</v>
      </c>
      <c s="36">
        <f>ROUND(G84*H84,6)</f>
      </c>
      <c r="L84" s="38">
        <v>0</v>
      </c>
      <c s="32">
        <f>ROUND(ROUND(L84,2)*ROUND(G84,3),2)</f>
      </c>
      <c s="36" t="s">
        <v>2369</v>
      </c>
      <c>
        <f>(M84*21)/100</f>
      </c>
      <c t="s">
        <v>28</v>
      </c>
    </row>
    <row r="85" spans="1:5" ht="12.75">
      <c r="A85" s="35" t="s">
        <v>56</v>
      </c>
      <c r="E85" s="39" t="s">
        <v>5</v>
      </c>
    </row>
    <row r="86" spans="1:5" ht="12.75">
      <c r="A86" s="35" t="s">
        <v>57</v>
      </c>
      <c r="E86" s="40" t="s">
        <v>2353</v>
      </c>
    </row>
    <row r="87" spans="1:5" ht="51">
      <c r="A87" t="s">
        <v>58</v>
      </c>
      <c r="E87" s="39" t="s">
        <v>2358</v>
      </c>
    </row>
    <row r="88" spans="1:16" ht="12.75">
      <c r="A88" t="s">
        <v>50</v>
      </c>
      <c s="34" t="s">
        <v>129</v>
      </c>
      <c s="34" t="s">
        <v>2527</v>
      </c>
      <c s="35" t="s">
        <v>5</v>
      </c>
      <c s="6" t="s">
        <v>2528</v>
      </c>
      <c s="36" t="s">
        <v>68</v>
      </c>
      <c s="37">
        <v>100</v>
      </c>
      <c s="36">
        <v>0</v>
      </c>
      <c s="36">
        <f>ROUND(G88*H88,6)</f>
      </c>
      <c r="L88" s="38">
        <v>0</v>
      </c>
      <c s="32">
        <f>ROUND(ROUND(L88,2)*ROUND(G88,3),2)</f>
      </c>
      <c s="36" t="s">
        <v>2369</v>
      </c>
      <c>
        <f>(M88*21)/100</f>
      </c>
      <c t="s">
        <v>28</v>
      </c>
    </row>
    <row r="89" spans="1:5" ht="12.75">
      <c r="A89" s="35" t="s">
        <v>56</v>
      </c>
      <c r="E89" s="39" t="s">
        <v>5</v>
      </c>
    </row>
    <row r="90" spans="1:5" ht="12.75">
      <c r="A90" s="35" t="s">
        <v>57</v>
      </c>
      <c r="E90" s="40" t="s">
        <v>2353</v>
      </c>
    </row>
    <row r="91" spans="1:5" ht="102">
      <c r="A91" t="s">
        <v>58</v>
      </c>
      <c r="E91" s="39" t="s">
        <v>2529</v>
      </c>
    </row>
    <row r="92" spans="1:16" ht="12.75">
      <c r="A92" t="s">
        <v>50</v>
      </c>
      <c s="34" t="s">
        <v>134</v>
      </c>
      <c s="34" t="s">
        <v>2367</v>
      </c>
      <c s="35" t="s">
        <v>5</v>
      </c>
      <c s="6" t="s">
        <v>2368</v>
      </c>
      <c s="36" t="s">
        <v>68</v>
      </c>
      <c s="37">
        <v>0.5</v>
      </c>
      <c s="36">
        <v>0</v>
      </c>
      <c s="36">
        <f>ROUND(G92*H92,6)</f>
      </c>
      <c r="L92" s="38">
        <v>0</v>
      </c>
      <c s="32">
        <f>ROUND(ROUND(L92,2)*ROUND(G92,3),2)</f>
      </c>
      <c s="36" t="s">
        <v>2369</v>
      </c>
      <c>
        <f>(M92*21)/100</f>
      </c>
      <c t="s">
        <v>28</v>
      </c>
    </row>
    <row r="93" spans="1:5" ht="12.75">
      <c r="A93" s="35" t="s">
        <v>56</v>
      </c>
      <c r="E93" s="39" t="s">
        <v>5</v>
      </c>
    </row>
    <row r="94" spans="1:5" ht="12.75">
      <c r="A94" s="35" t="s">
        <v>57</v>
      </c>
      <c r="E94" s="40" t="s">
        <v>2353</v>
      </c>
    </row>
    <row r="95" spans="1:5" ht="76.5">
      <c r="A95" t="s">
        <v>58</v>
      </c>
      <c r="E95" s="39" t="s">
        <v>1417</v>
      </c>
    </row>
    <row r="96" spans="1:16" ht="12.75">
      <c r="A96" t="s">
        <v>50</v>
      </c>
      <c s="34" t="s">
        <v>137</v>
      </c>
      <c s="34" t="s">
        <v>2370</v>
      </c>
      <c s="35" t="s">
        <v>5</v>
      </c>
      <c s="6" t="s">
        <v>2371</v>
      </c>
      <c s="36" t="s">
        <v>75</v>
      </c>
      <c s="37">
        <v>2</v>
      </c>
      <c s="36">
        <v>0</v>
      </c>
      <c s="36">
        <f>ROUND(G96*H96,6)</f>
      </c>
      <c r="L96" s="38">
        <v>0</v>
      </c>
      <c s="32">
        <f>ROUND(ROUND(L96,2)*ROUND(G96,3),2)</f>
      </c>
      <c s="36" t="s">
        <v>2369</v>
      </c>
      <c>
        <f>(M96*21)/100</f>
      </c>
      <c t="s">
        <v>28</v>
      </c>
    </row>
    <row r="97" spans="1:5" ht="12.75">
      <c r="A97" s="35" t="s">
        <v>56</v>
      </c>
      <c r="E97" s="39" t="s">
        <v>5</v>
      </c>
    </row>
    <row r="98" spans="1:5" ht="12.75">
      <c r="A98" s="35" t="s">
        <v>57</v>
      </c>
      <c r="E98" s="40" t="s">
        <v>2353</v>
      </c>
    </row>
    <row r="99" spans="1:5" ht="76.5">
      <c r="A99" t="s">
        <v>58</v>
      </c>
      <c r="E99" s="39" t="s">
        <v>1417</v>
      </c>
    </row>
    <row r="100" spans="1:13" ht="12.75">
      <c r="A100" t="s">
        <v>47</v>
      </c>
      <c r="C100" s="31" t="s">
        <v>2390</v>
      </c>
      <c r="E100" s="33" t="s">
        <v>2391</v>
      </c>
      <c r="J100" s="32">
        <f>0</f>
      </c>
      <c s="32">
        <f>0</f>
      </c>
      <c s="32">
        <f>0+L101+L105+L109+L113+L117+L121+L125+L129+L133+L137+L141+L145+L149+L153</f>
      </c>
      <c s="32">
        <f>0+M101+M105+M109+M113+M117+M121+M125+M129+M133+M137+M141+M145+M149+M153</f>
      </c>
    </row>
    <row r="101" spans="1:16" ht="25.5">
      <c r="A101" t="s">
        <v>50</v>
      </c>
      <c s="34" t="s">
        <v>140</v>
      </c>
      <c s="34" t="s">
        <v>7370</v>
      </c>
      <c s="35" t="s">
        <v>5</v>
      </c>
      <c s="6" t="s">
        <v>7371</v>
      </c>
      <c s="36" t="s">
        <v>79</v>
      </c>
      <c s="37">
        <v>1858</v>
      </c>
      <c s="36">
        <v>0</v>
      </c>
      <c s="36">
        <f>ROUND(G101*H101,6)</f>
      </c>
      <c r="L101" s="38">
        <v>0</v>
      </c>
      <c s="32">
        <f>ROUND(ROUND(L101,2)*ROUND(G101,3),2)</f>
      </c>
      <c s="36" t="s">
        <v>970</v>
      </c>
      <c>
        <f>(M101*21)/100</f>
      </c>
      <c t="s">
        <v>28</v>
      </c>
    </row>
    <row r="102" spans="1:5" ht="12.75">
      <c r="A102" s="35" t="s">
        <v>56</v>
      </c>
      <c r="E102" s="39" t="s">
        <v>5</v>
      </c>
    </row>
    <row r="103" spans="1:5" ht="12.75">
      <c r="A103" s="35" t="s">
        <v>57</v>
      </c>
      <c r="E103" s="40" t="s">
        <v>2353</v>
      </c>
    </row>
    <row r="104" spans="1:5" ht="38.25">
      <c r="A104" t="s">
        <v>58</v>
      </c>
      <c r="E104" s="39" t="s">
        <v>2394</v>
      </c>
    </row>
    <row r="105" spans="1:16" ht="12.75">
      <c r="A105" t="s">
        <v>50</v>
      </c>
      <c s="34" t="s">
        <v>143</v>
      </c>
      <c s="34" t="s">
        <v>7372</v>
      </c>
      <c s="35" t="s">
        <v>5</v>
      </c>
      <c s="6" t="s">
        <v>7373</v>
      </c>
      <c s="36" t="s">
        <v>75</v>
      </c>
      <c s="37">
        <v>22</v>
      </c>
      <c s="36">
        <v>0</v>
      </c>
      <c s="36">
        <f>ROUND(G105*H105,6)</f>
      </c>
      <c r="L105" s="38">
        <v>0</v>
      </c>
      <c s="32">
        <f>ROUND(ROUND(L105,2)*ROUND(G105,3),2)</f>
      </c>
      <c s="36" t="s">
        <v>970</v>
      </c>
      <c>
        <f>(M105*21)/100</f>
      </c>
      <c t="s">
        <v>28</v>
      </c>
    </row>
    <row r="106" spans="1:5" ht="12.75">
      <c r="A106" s="35" t="s">
        <v>56</v>
      </c>
      <c r="E106" s="39" t="s">
        <v>5</v>
      </c>
    </row>
    <row r="107" spans="1:5" ht="12.75">
      <c r="A107" s="35" t="s">
        <v>57</v>
      </c>
      <c r="E107" s="40" t="s">
        <v>2353</v>
      </c>
    </row>
    <row r="108" spans="1:5" ht="38.25">
      <c r="A108" t="s">
        <v>58</v>
      </c>
      <c r="E108" s="39" t="s">
        <v>7374</v>
      </c>
    </row>
    <row r="109" spans="1:16" ht="12.75">
      <c r="A109" t="s">
        <v>50</v>
      </c>
      <c s="34" t="s">
        <v>147</v>
      </c>
      <c s="34" t="s">
        <v>7375</v>
      </c>
      <c s="35" t="s">
        <v>5</v>
      </c>
      <c s="6" t="s">
        <v>7376</v>
      </c>
      <c s="36" t="s">
        <v>75</v>
      </c>
      <c s="37">
        <v>4</v>
      </c>
      <c s="36">
        <v>0</v>
      </c>
      <c s="36">
        <f>ROUND(G109*H109,6)</f>
      </c>
      <c r="L109" s="38">
        <v>0</v>
      </c>
      <c s="32">
        <f>ROUND(ROUND(L109,2)*ROUND(G109,3),2)</f>
      </c>
      <c s="36" t="s">
        <v>970</v>
      </c>
      <c>
        <f>(M109*21)/100</f>
      </c>
      <c t="s">
        <v>28</v>
      </c>
    </row>
    <row r="110" spans="1:5" ht="12.75">
      <c r="A110" s="35" t="s">
        <v>56</v>
      </c>
      <c r="E110" s="39" t="s">
        <v>5</v>
      </c>
    </row>
    <row r="111" spans="1:5" ht="12.75">
      <c r="A111" s="35" t="s">
        <v>57</v>
      </c>
      <c r="E111" s="40" t="s">
        <v>2353</v>
      </c>
    </row>
    <row r="112" spans="1:5" ht="38.25">
      <c r="A112" t="s">
        <v>58</v>
      </c>
      <c r="E112" s="39" t="s">
        <v>7374</v>
      </c>
    </row>
    <row r="113" spans="1:16" ht="12.75">
      <c r="A113" t="s">
        <v>50</v>
      </c>
      <c s="34" t="s">
        <v>151</v>
      </c>
      <c s="34" t="s">
        <v>7377</v>
      </c>
      <c s="35" t="s">
        <v>5</v>
      </c>
      <c s="6" t="s">
        <v>7378</v>
      </c>
      <c s="36" t="s">
        <v>75</v>
      </c>
      <c s="37">
        <v>4</v>
      </c>
      <c s="36">
        <v>0</v>
      </c>
      <c s="36">
        <f>ROUND(G113*H113,6)</f>
      </c>
      <c r="L113" s="38">
        <v>0</v>
      </c>
      <c s="32">
        <f>ROUND(ROUND(L113,2)*ROUND(G113,3),2)</f>
      </c>
      <c s="36" t="s">
        <v>970</v>
      </c>
      <c>
        <f>(M113*21)/100</f>
      </c>
      <c t="s">
        <v>28</v>
      </c>
    </row>
    <row r="114" spans="1:5" ht="12.75">
      <c r="A114" s="35" t="s">
        <v>56</v>
      </c>
      <c r="E114" s="39" t="s">
        <v>5</v>
      </c>
    </row>
    <row r="115" spans="1:5" ht="12.75">
      <c r="A115" s="35" t="s">
        <v>57</v>
      </c>
      <c r="E115" s="40" t="s">
        <v>2353</v>
      </c>
    </row>
    <row r="116" spans="1:5" ht="38.25">
      <c r="A116" t="s">
        <v>58</v>
      </c>
      <c r="E116" s="39" t="s">
        <v>7374</v>
      </c>
    </row>
    <row r="117" spans="1:16" ht="12.75">
      <c r="A117" t="s">
        <v>50</v>
      </c>
      <c s="34" t="s">
        <v>155</v>
      </c>
      <c s="34" t="s">
        <v>7379</v>
      </c>
      <c s="35" t="s">
        <v>5</v>
      </c>
      <c s="6" t="s">
        <v>7380</v>
      </c>
      <c s="36" t="s">
        <v>75</v>
      </c>
      <c s="37">
        <v>6</v>
      </c>
      <c s="36">
        <v>0</v>
      </c>
      <c s="36">
        <f>ROUND(G117*H117,6)</f>
      </c>
      <c r="L117" s="38">
        <v>0</v>
      </c>
      <c s="32">
        <f>ROUND(ROUND(L117,2)*ROUND(G117,3),2)</f>
      </c>
      <c s="36" t="s">
        <v>970</v>
      </c>
      <c>
        <f>(M117*21)/100</f>
      </c>
      <c t="s">
        <v>28</v>
      </c>
    </row>
    <row r="118" spans="1:5" ht="12.75">
      <c r="A118" s="35" t="s">
        <v>56</v>
      </c>
      <c r="E118" s="39" t="s">
        <v>5</v>
      </c>
    </row>
    <row r="119" spans="1:5" ht="12.75">
      <c r="A119" s="35" t="s">
        <v>57</v>
      </c>
      <c r="E119" s="40" t="s">
        <v>2353</v>
      </c>
    </row>
    <row r="120" spans="1:5" ht="38.25">
      <c r="A120" t="s">
        <v>58</v>
      </c>
      <c r="E120" s="39" t="s">
        <v>2397</v>
      </c>
    </row>
    <row r="121" spans="1:16" ht="12.75">
      <c r="A121" t="s">
        <v>50</v>
      </c>
      <c s="34" t="s">
        <v>158</v>
      </c>
      <c s="34" t="s">
        <v>7381</v>
      </c>
      <c s="35" t="s">
        <v>5</v>
      </c>
      <c s="6" t="s">
        <v>7382</v>
      </c>
      <c s="36" t="s">
        <v>75</v>
      </c>
      <c s="37">
        <v>22</v>
      </c>
      <c s="36">
        <v>0</v>
      </c>
      <c s="36">
        <f>ROUND(G121*H121,6)</f>
      </c>
      <c r="L121" s="38">
        <v>0</v>
      </c>
      <c s="32">
        <f>ROUND(ROUND(L121,2)*ROUND(G121,3),2)</f>
      </c>
      <c s="36" t="s">
        <v>970</v>
      </c>
      <c>
        <f>(M121*21)/100</f>
      </c>
      <c t="s">
        <v>28</v>
      </c>
    </row>
    <row r="122" spans="1:5" ht="12.75">
      <c r="A122" s="35" t="s">
        <v>56</v>
      </c>
      <c r="E122" s="39" t="s">
        <v>5</v>
      </c>
    </row>
    <row r="123" spans="1:5" ht="12.75">
      <c r="A123" s="35" t="s">
        <v>57</v>
      </c>
      <c r="E123" s="40" t="s">
        <v>2353</v>
      </c>
    </row>
    <row r="124" spans="1:5" ht="38.25">
      <c r="A124" t="s">
        <v>58</v>
      </c>
      <c r="E124" s="39" t="s">
        <v>2397</v>
      </c>
    </row>
    <row r="125" spans="1:16" ht="25.5">
      <c r="A125" t="s">
        <v>50</v>
      </c>
      <c s="34" t="s">
        <v>162</v>
      </c>
      <c s="34" t="s">
        <v>2395</v>
      </c>
      <c s="35" t="s">
        <v>5</v>
      </c>
      <c s="6" t="s">
        <v>2396</v>
      </c>
      <c s="36" t="s">
        <v>75</v>
      </c>
      <c s="37">
        <v>2</v>
      </c>
      <c s="36">
        <v>0</v>
      </c>
      <c s="36">
        <f>ROUND(G125*H125,6)</f>
      </c>
      <c r="L125" s="38">
        <v>0</v>
      </c>
      <c s="32">
        <f>ROUND(ROUND(L125,2)*ROUND(G125,3),2)</f>
      </c>
      <c s="36" t="s">
        <v>970</v>
      </c>
      <c>
        <f>(M125*21)/100</f>
      </c>
      <c t="s">
        <v>28</v>
      </c>
    </row>
    <row r="126" spans="1:5" ht="12.75">
      <c r="A126" s="35" t="s">
        <v>56</v>
      </c>
      <c r="E126" s="39" t="s">
        <v>5</v>
      </c>
    </row>
    <row r="127" spans="1:5" ht="12.75">
      <c r="A127" s="35" t="s">
        <v>57</v>
      </c>
      <c r="E127" s="40" t="s">
        <v>2353</v>
      </c>
    </row>
    <row r="128" spans="1:5" ht="38.25">
      <c r="A128" t="s">
        <v>58</v>
      </c>
      <c r="E128" s="39" t="s">
        <v>2397</v>
      </c>
    </row>
    <row r="129" spans="1:16" ht="25.5">
      <c r="A129" t="s">
        <v>50</v>
      </c>
      <c s="34" t="s">
        <v>165</v>
      </c>
      <c s="34" t="s">
        <v>113</v>
      </c>
      <c s="35" t="s">
        <v>5</v>
      </c>
      <c s="6" t="s">
        <v>114</v>
      </c>
      <c s="36" t="s">
        <v>79</v>
      </c>
      <c s="37">
        <v>4</v>
      </c>
      <c s="36">
        <v>0</v>
      </c>
      <c s="36">
        <f>ROUND(G129*H129,6)</f>
      </c>
      <c r="L129" s="38">
        <v>0</v>
      </c>
      <c s="32">
        <f>ROUND(ROUND(L129,2)*ROUND(G129,3),2)</f>
      </c>
      <c s="36" t="s">
        <v>970</v>
      </c>
      <c>
        <f>(M129*21)/100</f>
      </c>
      <c t="s">
        <v>28</v>
      </c>
    </row>
    <row r="130" spans="1:5" ht="12.75">
      <c r="A130" s="35" t="s">
        <v>56</v>
      </c>
      <c r="E130" s="39" t="s">
        <v>5</v>
      </c>
    </row>
    <row r="131" spans="1:5" ht="12.75">
      <c r="A131" s="35" t="s">
        <v>57</v>
      </c>
      <c r="E131" s="40" t="s">
        <v>2353</v>
      </c>
    </row>
    <row r="132" spans="1:5" ht="38.25">
      <c r="A132" t="s">
        <v>58</v>
      </c>
      <c r="E132" s="39" t="s">
        <v>2394</v>
      </c>
    </row>
    <row r="133" spans="1:16" ht="25.5">
      <c r="A133" t="s">
        <v>50</v>
      </c>
      <c s="34" t="s">
        <v>169</v>
      </c>
      <c s="34" t="s">
        <v>7280</v>
      </c>
      <c s="35" t="s">
        <v>5</v>
      </c>
      <c s="6" t="s">
        <v>7281</v>
      </c>
      <c s="36" t="s">
        <v>75</v>
      </c>
      <c s="37">
        <v>4</v>
      </c>
      <c s="36">
        <v>0</v>
      </c>
      <c s="36">
        <f>ROUND(G133*H133,6)</f>
      </c>
      <c r="L133" s="38">
        <v>0</v>
      </c>
      <c s="32">
        <f>ROUND(ROUND(L133,2)*ROUND(G133,3),2)</f>
      </c>
      <c s="36" t="s">
        <v>970</v>
      </c>
      <c>
        <f>(M133*21)/100</f>
      </c>
      <c t="s">
        <v>28</v>
      </c>
    </row>
    <row r="134" spans="1:5" ht="12.75">
      <c r="A134" s="35" t="s">
        <v>56</v>
      </c>
      <c r="E134" s="39" t="s">
        <v>5</v>
      </c>
    </row>
    <row r="135" spans="1:5" ht="12.75">
      <c r="A135" s="35" t="s">
        <v>57</v>
      </c>
      <c r="E135" s="40" t="s">
        <v>2353</v>
      </c>
    </row>
    <row r="136" spans="1:5" ht="38.25">
      <c r="A136" t="s">
        <v>58</v>
      </c>
      <c r="E136" s="39" t="s">
        <v>2397</v>
      </c>
    </row>
    <row r="137" spans="1:16" ht="12.75">
      <c r="A137" t="s">
        <v>50</v>
      </c>
      <c s="34" t="s">
        <v>173</v>
      </c>
      <c s="34" t="s">
        <v>7383</v>
      </c>
      <c s="35" t="s">
        <v>5</v>
      </c>
      <c s="6" t="s">
        <v>7384</v>
      </c>
      <c s="36" t="s">
        <v>79</v>
      </c>
      <c s="37">
        <v>5</v>
      </c>
      <c s="36">
        <v>0</v>
      </c>
      <c s="36">
        <f>ROUND(G137*H137,6)</f>
      </c>
      <c r="L137" s="38">
        <v>0</v>
      </c>
      <c s="32">
        <f>ROUND(ROUND(L137,2)*ROUND(G137,3),2)</f>
      </c>
      <c s="36" t="s">
        <v>970</v>
      </c>
      <c>
        <f>(M137*21)/100</f>
      </c>
      <c t="s">
        <v>28</v>
      </c>
    </row>
    <row r="138" spans="1:5" ht="12.75">
      <c r="A138" s="35" t="s">
        <v>56</v>
      </c>
      <c r="E138" s="39" t="s">
        <v>5</v>
      </c>
    </row>
    <row r="139" spans="1:5" ht="12.75">
      <c r="A139" s="35" t="s">
        <v>57</v>
      </c>
      <c r="E139" s="40" t="s">
        <v>2353</v>
      </c>
    </row>
    <row r="140" spans="1:5" ht="38.25">
      <c r="A140" t="s">
        <v>58</v>
      </c>
      <c r="E140" s="39" t="s">
        <v>7385</v>
      </c>
    </row>
    <row r="141" spans="1:16" ht="12.75">
      <c r="A141" t="s">
        <v>50</v>
      </c>
      <c s="34" t="s">
        <v>177</v>
      </c>
      <c s="34" t="s">
        <v>2540</v>
      </c>
      <c s="35" t="s">
        <v>5</v>
      </c>
      <c s="6" t="s">
        <v>2541</v>
      </c>
      <c s="36" t="s">
        <v>79</v>
      </c>
      <c s="37">
        <v>700</v>
      </c>
      <c s="36">
        <v>0</v>
      </c>
      <c s="36">
        <f>ROUND(G141*H141,6)</f>
      </c>
      <c r="L141" s="38">
        <v>0</v>
      </c>
      <c s="32">
        <f>ROUND(ROUND(L141,2)*ROUND(G141,3),2)</f>
      </c>
      <c s="36" t="s">
        <v>970</v>
      </c>
      <c>
        <f>(M141*21)/100</f>
      </c>
      <c t="s">
        <v>28</v>
      </c>
    </row>
    <row r="142" spans="1:5" ht="12.75">
      <c r="A142" s="35" t="s">
        <v>56</v>
      </c>
      <c r="E142" s="39" t="s">
        <v>5</v>
      </c>
    </row>
    <row r="143" spans="1:5" ht="12.75">
      <c r="A143" s="35" t="s">
        <v>57</v>
      </c>
      <c r="E143" s="40" t="s">
        <v>2353</v>
      </c>
    </row>
    <row r="144" spans="1:5" ht="25.5">
      <c r="A144" t="s">
        <v>58</v>
      </c>
      <c r="E144" s="39" t="s">
        <v>2542</v>
      </c>
    </row>
    <row r="145" spans="1:16" ht="12.75">
      <c r="A145" t="s">
        <v>50</v>
      </c>
      <c s="34" t="s">
        <v>181</v>
      </c>
      <c s="34" t="s">
        <v>2138</v>
      </c>
      <c s="35" t="s">
        <v>5</v>
      </c>
      <c s="6" t="s">
        <v>2139</v>
      </c>
      <c s="36" t="s">
        <v>75</v>
      </c>
      <c s="37">
        <v>10</v>
      </c>
      <c s="36">
        <v>0</v>
      </c>
      <c s="36">
        <f>ROUND(G145*H145,6)</f>
      </c>
      <c r="L145" s="38">
        <v>0</v>
      </c>
      <c s="32">
        <f>ROUND(ROUND(L145,2)*ROUND(G145,3),2)</f>
      </c>
      <c s="36" t="s">
        <v>970</v>
      </c>
      <c>
        <f>(M145*21)/100</f>
      </c>
      <c t="s">
        <v>28</v>
      </c>
    </row>
    <row r="146" spans="1:5" ht="12.75">
      <c r="A146" s="35" t="s">
        <v>56</v>
      </c>
      <c r="E146" s="39" t="s">
        <v>5</v>
      </c>
    </row>
    <row r="147" spans="1:5" ht="12.75">
      <c r="A147" s="35" t="s">
        <v>57</v>
      </c>
      <c r="E147" s="40" t="s">
        <v>2353</v>
      </c>
    </row>
    <row r="148" spans="1:5" ht="25.5">
      <c r="A148" t="s">
        <v>58</v>
      </c>
      <c r="E148" s="39" t="s">
        <v>2402</v>
      </c>
    </row>
    <row r="149" spans="1:16" ht="12.75">
      <c r="A149" t="s">
        <v>50</v>
      </c>
      <c s="34" t="s">
        <v>185</v>
      </c>
      <c s="34" t="s">
        <v>2635</v>
      </c>
      <c s="35" t="s">
        <v>5</v>
      </c>
      <c s="6" t="s">
        <v>2636</v>
      </c>
      <c s="36" t="s">
        <v>75</v>
      </c>
      <c s="37">
        <v>1</v>
      </c>
      <c s="36">
        <v>0</v>
      </c>
      <c s="36">
        <f>ROUND(G149*H149,6)</f>
      </c>
      <c r="L149" s="38">
        <v>0</v>
      </c>
      <c s="32">
        <f>ROUND(ROUND(L149,2)*ROUND(G149,3),2)</f>
      </c>
      <c s="36" t="s">
        <v>970</v>
      </c>
      <c>
        <f>(M149*21)/100</f>
      </c>
      <c t="s">
        <v>28</v>
      </c>
    </row>
    <row r="150" spans="1:5" ht="12.75">
      <c r="A150" s="35" t="s">
        <v>56</v>
      </c>
      <c r="E150" s="39" t="s">
        <v>5</v>
      </c>
    </row>
    <row r="151" spans="1:5" ht="12.75">
      <c r="A151" s="35" t="s">
        <v>57</v>
      </c>
      <c r="E151" s="40" t="s">
        <v>2353</v>
      </c>
    </row>
    <row r="152" spans="1:5" ht="38.25">
      <c r="A152" t="s">
        <v>58</v>
      </c>
      <c r="E152" s="39" t="s">
        <v>2637</v>
      </c>
    </row>
    <row r="153" spans="1:16" ht="12.75">
      <c r="A153" t="s">
        <v>50</v>
      </c>
      <c s="34" t="s">
        <v>682</v>
      </c>
      <c s="34" t="s">
        <v>7386</v>
      </c>
      <c s="35" t="s">
        <v>5</v>
      </c>
      <c s="6" t="s">
        <v>7387</v>
      </c>
      <c s="36" t="s">
        <v>79</v>
      </c>
      <c s="37">
        <v>1000</v>
      </c>
      <c s="36">
        <v>0</v>
      </c>
      <c s="36">
        <f>ROUND(G153*H153,6)</f>
      </c>
      <c r="L153" s="38">
        <v>0</v>
      </c>
      <c s="32">
        <f>ROUND(ROUND(L153,2)*ROUND(G153,3),2)</f>
      </c>
      <c s="36" t="s">
        <v>970</v>
      </c>
      <c>
        <f>(M153*21)/100</f>
      </c>
      <c t="s">
        <v>28</v>
      </c>
    </row>
    <row r="154" spans="1:5" ht="12.75">
      <c r="A154" s="35" t="s">
        <v>56</v>
      </c>
      <c r="E154" s="39" t="s">
        <v>5</v>
      </c>
    </row>
    <row r="155" spans="1:5" ht="12.75">
      <c r="A155" s="35" t="s">
        <v>57</v>
      </c>
      <c r="E155" s="40" t="s">
        <v>2353</v>
      </c>
    </row>
    <row r="156" spans="1:5" ht="63.75">
      <c r="A156" t="s">
        <v>58</v>
      </c>
      <c r="E156" s="39" t="s">
        <v>2386</v>
      </c>
    </row>
    <row r="157" spans="1:13" ht="12.75">
      <c r="A157" t="s">
        <v>47</v>
      </c>
      <c r="C157" s="31" t="s">
        <v>2411</v>
      </c>
      <c r="E157" s="33" t="s">
        <v>2412</v>
      </c>
      <c r="J157" s="32">
        <f>0</f>
      </c>
      <c s="32">
        <f>0</f>
      </c>
      <c s="32">
        <f>0+L158</f>
      </c>
      <c s="32">
        <f>0+M158</f>
      </c>
    </row>
    <row r="158" spans="1:16" ht="12.75">
      <c r="A158" t="s">
        <v>50</v>
      </c>
      <c s="34" t="s">
        <v>686</v>
      </c>
      <c s="34" t="s">
        <v>2749</v>
      </c>
      <c s="35" t="s">
        <v>5</v>
      </c>
      <c s="6" t="s">
        <v>2750</v>
      </c>
      <c s="36" t="s">
        <v>75</v>
      </c>
      <c s="37">
        <v>2</v>
      </c>
      <c s="36">
        <v>0</v>
      </c>
      <c s="36">
        <f>ROUND(G158*H158,6)</f>
      </c>
      <c r="L158" s="38">
        <v>0</v>
      </c>
      <c s="32">
        <f>ROUND(ROUND(L158,2)*ROUND(G158,3),2)</f>
      </c>
      <c s="36" t="s">
        <v>970</v>
      </c>
      <c>
        <f>(M158*21)/100</f>
      </c>
      <c t="s">
        <v>28</v>
      </c>
    </row>
    <row r="159" spans="1:5" ht="12.75">
      <c r="A159" s="35" t="s">
        <v>56</v>
      </c>
      <c r="E159" s="39" t="s">
        <v>5</v>
      </c>
    </row>
    <row r="160" spans="1:5" ht="12.75">
      <c r="A160" s="35" t="s">
        <v>57</v>
      </c>
      <c r="E160" s="40" t="s">
        <v>2353</v>
      </c>
    </row>
    <row r="161" spans="1:5" ht="51">
      <c r="A161" t="s">
        <v>58</v>
      </c>
      <c r="E161" s="39" t="s">
        <v>2748</v>
      </c>
    </row>
    <row r="162" spans="1:13" ht="12.75">
      <c r="A162" t="s">
        <v>47</v>
      </c>
      <c r="C162" s="31" t="s">
        <v>2284</v>
      </c>
      <c r="E162" s="33" t="s">
        <v>2285</v>
      </c>
      <c r="J162" s="32">
        <f>0</f>
      </c>
      <c s="32">
        <f>0</f>
      </c>
      <c s="32">
        <f>0+L163+L167+L171+L175+L179+L183+L187+L191+L195+L199</f>
      </c>
      <c s="32">
        <f>0+M163+M167+M171+M175+M179+M183+M187+M191+M195+M199</f>
      </c>
    </row>
    <row r="163" spans="1:16" ht="25.5">
      <c r="A163" t="s">
        <v>50</v>
      </c>
      <c s="34" t="s">
        <v>189</v>
      </c>
      <c s="34" t="s">
        <v>2286</v>
      </c>
      <c s="35" t="s">
        <v>5</v>
      </c>
      <c s="6" t="s">
        <v>2287</v>
      </c>
      <c s="36" t="s">
        <v>75</v>
      </c>
      <c s="37">
        <v>1</v>
      </c>
      <c s="36">
        <v>0</v>
      </c>
      <c s="36">
        <f>ROUND(G163*H163,6)</f>
      </c>
      <c r="L163" s="38">
        <v>0</v>
      </c>
      <c s="32">
        <f>ROUND(ROUND(L163,2)*ROUND(G163,3),2)</f>
      </c>
      <c s="36" t="s">
        <v>970</v>
      </c>
      <c>
        <f>(M163*21)/100</f>
      </c>
      <c t="s">
        <v>28</v>
      </c>
    </row>
    <row r="164" spans="1:5" ht="12.75">
      <c r="A164" s="35" t="s">
        <v>56</v>
      </c>
      <c r="E164" s="39" t="s">
        <v>5</v>
      </c>
    </row>
    <row r="165" spans="1:5" ht="12.75">
      <c r="A165" s="35" t="s">
        <v>57</v>
      </c>
      <c r="E165" s="40" t="s">
        <v>2353</v>
      </c>
    </row>
    <row r="166" spans="1:5" ht="63.75">
      <c r="A166" t="s">
        <v>58</v>
      </c>
      <c r="E166" s="39" t="s">
        <v>2293</v>
      </c>
    </row>
    <row r="167" spans="1:16" ht="25.5">
      <c r="A167" t="s">
        <v>50</v>
      </c>
      <c s="34" t="s">
        <v>193</v>
      </c>
      <c s="34" t="s">
        <v>2294</v>
      </c>
      <c s="35" t="s">
        <v>5</v>
      </c>
      <c s="6" t="s">
        <v>2295</v>
      </c>
      <c s="36" t="s">
        <v>75</v>
      </c>
      <c s="37">
        <v>1</v>
      </c>
      <c s="36">
        <v>0</v>
      </c>
      <c s="36">
        <f>ROUND(G167*H167,6)</f>
      </c>
      <c r="L167" s="38">
        <v>0</v>
      </c>
      <c s="32">
        <f>ROUND(ROUND(L167,2)*ROUND(G167,3),2)</f>
      </c>
      <c s="36" t="s">
        <v>970</v>
      </c>
      <c>
        <f>(M167*21)/100</f>
      </c>
      <c t="s">
        <v>28</v>
      </c>
    </row>
    <row r="168" spans="1:5" ht="12.75">
      <c r="A168" s="35" t="s">
        <v>56</v>
      </c>
      <c r="E168" s="39" t="s">
        <v>5</v>
      </c>
    </row>
    <row r="169" spans="1:5" ht="12.75">
      <c r="A169" s="35" t="s">
        <v>57</v>
      </c>
      <c r="E169" s="40" t="s">
        <v>2353</v>
      </c>
    </row>
    <row r="170" spans="1:5" ht="38.25">
      <c r="A170" t="s">
        <v>58</v>
      </c>
      <c r="E170" s="39" t="s">
        <v>2562</v>
      </c>
    </row>
    <row r="171" spans="1:16" ht="12.75">
      <c r="A171" t="s">
        <v>50</v>
      </c>
      <c s="34" t="s">
        <v>197</v>
      </c>
      <c s="34" t="s">
        <v>2563</v>
      </c>
      <c s="35" t="s">
        <v>5</v>
      </c>
      <c s="6" t="s">
        <v>2564</v>
      </c>
      <c s="36" t="s">
        <v>75</v>
      </c>
      <c s="37">
        <v>2</v>
      </c>
      <c s="36">
        <v>0</v>
      </c>
      <c s="36">
        <f>ROUND(G171*H171,6)</f>
      </c>
      <c r="L171" s="38">
        <v>0</v>
      </c>
      <c s="32">
        <f>ROUND(ROUND(L171,2)*ROUND(G171,3),2)</f>
      </c>
      <c s="36" t="s">
        <v>970</v>
      </c>
      <c>
        <f>(M171*21)/100</f>
      </c>
      <c t="s">
        <v>28</v>
      </c>
    </row>
    <row r="172" spans="1:5" ht="12.75">
      <c r="A172" s="35" t="s">
        <v>56</v>
      </c>
      <c r="E172" s="39" t="s">
        <v>5</v>
      </c>
    </row>
    <row r="173" spans="1:5" ht="12.75">
      <c r="A173" s="35" t="s">
        <v>57</v>
      </c>
      <c r="E173" s="40" t="s">
        <v>2353</v>
      </c>
    </row>
    <row r="174" spans="1:5" ht="38.25">
      <c r="A174" t="s">
        <v>58</v>
      </c>
      <c r="E174" s="39" t="s">
        <v>2445</v>
      </c>
    </row>
    <row r="175" spans="1:16" ht="12.75">
      <c r="A175" t="s">
        <v>50</v>
      </c>
      <c s="34" t="s">
        <v>201</v>
      </c>
      <c s="34" t="s">
        <v>2449</v>
      </c>
      <c s="35" t="s">
        <v>5</v>
      </c>
      <c s="6" t="s">
        <v>2450</v>
      </c>
      <c s="36" t="s">
        <v>75</v>
      </c>
      <c s="37">
        <v>2</v>
      </c>
      <c s="36">
        <v>0</v>
      </c>
      <c s="36">
        <f>ROUND(G175*H175,6)</f>
      </c>
      <c r="L175" s="38">
        <v>0</v>
      </c>
      <c s="32">
        <f>ROUND(ROUND(L175,2)*ROUND(G175,3),2)</f>
      </c>
      <c s="36" t="s">
        <v>970</v>
      </c>
      <c>
        <f>(M175*21)/100</f>
      </c>
      <c t="s">
        <v>28</v>
      </c>
    </row>
    <row r="176" spans="1:5" ht="12.75">
      <c r="A176" s="35" t="s">
        <v>56</v>
      </c>
      <c r="E176" s="39" t="s">
        <v>5</v>
      </c>
    </row>
    <row r="177" spans="1:5" ht="12.75">
      <c r="A177" s="35" t="s">
        <v>57</v>
      </c>
      <c r="E177" s="40" t="s">
        <v>2353</v>
      </c>
    </row>
    <row r="178" spans="1:5" ht="38.25">
      <c r="A178" t="s">
        <v>58</v>
      </c>
      <c r="E178" s="39" t="s">
        <v>2448</v>
      </c>
    </row>
    <row r="179" spans="1:16" ht="25.5">
      <c r="A179" t="s">
        <v>50</v>
      </c>
      <c s="34" t="s">
        <v>205</v>
      </c>
      <c s="34" t="s">
        <v>2451</v>
      </c>
      <c s="35" t="s">
        <v>5</v>
      </c>
      <c s="6" t="s">
        <v>2452</v>
      </c>
      <c s="36" t="s">
        <v>75</v>
      </c>
      <c s="37">
        <v>2</v>
      </c>
      <c s="36">
        <v>0</v>
      </c>
      <c s="36">
        <f>ROUND(G179*H179,6)</f>
      </c>
      <c r="L179" s="38">
        <v>0</v>
      </c>
      <c s="32">
        <f>ROUND(ROUND(L179,2)*ROUND(G179,3),2)</f>
      </c>
      <c s="36" t="s">
        <v>970</v>
      </c>
      <c>
        <f>(M179*21)/100</f>
      </c>
      <c t="s">
        <v>28</v>
      </c>
    </row>
    <row r="180" spans="1:5" ht="12.75">
      <c r="A180" s="35" t="s">
        <v>56</v>
      </c>
      <c r="E180" s="39" t="s">
        <v>5</v>
      </c>
    </row>
    <row r="181" spans="1:5" ht="12.75">
      <c r="A181" s="35" t="s">
        <v>57</v>
      </c>
      <c r="E181" s="40" t="s">
        <v>2353</v>
      </c>
    </row>
    <row r="182" spans="1:5" ht="38.25">
      <c r="A182" t="s">
        <v>58</v>
      </c>
      <c r="E182" s="39" t="s">
        <v>2448</v>
      </c>
    </row>
    <row r="183" spans="1:16" ht="25.5">
      <c r="A183" t="s">
        <v>50</v>
      </c>
      <c s="34" t="s">
        <v>209</v>
      </c>
      <c s="34" t="s">
        <v>7388</v>
      </c>
      <c s="35" t="s">
        <v>5</v>
      </c>
      <c s="6" t="s">
        <v>7389</v>
      </c>
      <c s="36" t="s">
        <v>75</v>
      </c>
      <c s="37">
        <v>1</v>
      </c>
      <c s="36">
        <v>0</v>
      </c>
      <c s="36">
        <f>ROUND(G183*H183,6)</f>
      </c>
      <c r="L183" s="38">
        <v>0</v>
      </c>
      <c s="32">
        <f>ROUND(ROUND(L183,2)*ROUND(G183,3),2)</f>
      </c>
      <c s="36" t="s">
        <v>970</v>
      </c>
      <c>
        <f>(M183*21)/100</f>
      </c>
      <c t="s">
        <v>28</v>
      </c>
    </row>
    <row r="184" spans="1:5" ht="12.75">
      <c r="A184" s="35" t="s">
        <v>56</v>
      </c>
      <c r="E184" s="39" t="s">
        <v>5</v>
      </c>
    </row>
    <row r="185" spans="1:5" ht="12.75">
      <c r="A185" s="35" t="s">
        <v>57</v>
      </c>
      <c r="E185" s="40" t="s">
        <v>2353</v>
      </c>
    </row>
    <row r="186" spans="1:5" ht="38.25">
      <c r="A186" t="s">
        <v>58</v>
      </c>
      <c r="E186" s="39" t="s">
        <v>2675</v>
      </c>
    </row>
    <row r="187" spans="1:16" ht="12.75">
      <c r="A187" t="s">
        <v>50</v>
      </c>
      <c s="34" t="s">
        <v>213</v>
      </c>
      <c s="34" t="s">
        <v>2298</v>
      </c>
      <c s="35" t="s">
        <v>5</v>
      </c>
      <c s="6" t="s">
        <v>2299</v>
      </c>
      <c s="36" t="s">
        <v>54</v>
      </c>
      <c s="37">
        <v>24</v>
      </c>
      <c s="36">
        <v>0</v>
      </c>
      <c s="36">
        <f>ROUND(G187*H187,6)</f>
      </c>
      <c r="L187" s="38">
        <v>0</v>
      </c>
      <c s="32">
        <f>ROUND(ROUND(L187,2)*ROUND(G187,3),2)</f>
      </c>
      <c s="36" t="s">
        <v>970</v>
      </c>
      <c>
        <f>(M187*21)/100</f>
      </c>
      <c t="s">
        <v>28</v>
      </c>
    </row>
    <row r="188" spans="1:5" ht="12.75">
      <c r="A188" s="35" t="s">
        <v>56</v>
      </c>
      <c r="E188" s="39" t="s">
        <v>5</v>
      </c>
    </row>
    <row r="189" spans="1:5" ht="12.75">
      <c r="A189" s="35" t="s">
        <v>57</v>
      </c>
      <c r="E189" s="40" t="s">
        <v>2353</v>
      </c>
    </row>
    <row r="190" spans="1:5" ht="38.25">
      <c r="A190" t="s">
        <v>58</v>
      </c>
      <c r="E190" s="39" t="s">
        <v>2458</v>
      </c>
    </row>
    <row r="191" spans="1:16" ht="12.75">
      <c r="A191" t="s">
        <v>50</v>
      </c>
      <c s="34" t="s">
        <v>218</v>
      </c>
      <c s="34" t="s">
        <v>968</v>
      </c>
      <c s="35" t="s">
        <v>5</v>
      </c>
      <c s="6" t="s">
        <v>969</v>
      </c>
      <c s="36" t="s">
        <v>54</v>
      </c>
      <c s="37">
        <v>24</v>
      </c>
      <c s="36">
        <v>0</v>
      </c>
      <c s="36">
        <f>ROUND(G191*H191,6)</f>
      </c>
      <c r="L191" s="38">
        <v>0</v>
      </c>
      <c s="32">
        <f>ROUND(ROUND(L191,2)*ROUND(G191,3),2)</f>
      </c>
      <c s="36" t="s">
        <v>970</v>
      </c>
      <c>
        <f>(M191*21)/100</f>
      </c>
      <c t="s">
        <v>28</v>
      </c>
    </row>
    <row r="192" spans="1:5" ht="12.75">
      <c r="A192" s="35" t="s">
        <v>56</v>
      </c>
      <c r="E192" s="39" t="s">
        <v>5</v>
      </c>
    </row>
    <row r="193" spans="1:5" ht="12.75">
      <c r="A193" s="35" t="s">
        <v>57</v>
      </c>
      <c r="E193" s="40" t="s">
        <v>2353</v>
      </c>
    </row>
    <row r="194" spans="1:5" ht="38.25">
      <c r="A194" t="s">
        <v>58</v>
      </c>
      <c r="E194" s="39" t="s">
        <v>2568</v>
      </c>
    </row>
    <row r="195" spans="1:16" ht="12.75">
      <c r="A195" t="s">
        <v>50</v>
      </c>
      <c s="34" t="s">
        <v>222</v>
      </c>
      <c s="34" t="s">
        <v>972</v>
      </c>
      <c s="35" t="s">
        <v>5</v>
      </c>
      <c s="6" t="s">
        <v>973</v>
      </c>
      <c s="36" t="s">
        <v>54</v>
      </c>
      <c s="37">
        <v>4</v>
      </c>
      <c s="36">
        <v>0</v>
      </c>
      <c s="36">
        <f>ROUND(G195*H195,6)</f>
      </c>
      <c r="L195" s="38">
        <v>0</v>
      </c>
      <c s="32">
        <f>ROUND(ROUND(L195,2)*ROUND(G195,3),2)</f>
      </c>
      <c s="36" t="s">
        <v>970</v>
      </c>
      <c>
        <f>(M195*21)/100</f>
      </c>
      <c t="s">
        <v>28</v>
      </c>
    </row>
    <row r="196" spans="1:5" ht="12.75">
      <c r="A196" s="35" t="s">
        <v>56</v>
      </c>
      <c r="E196" s="39" t="s">
        <v>5</v>
      </c>
    </row>
    <row r="197" spans="1:5" ht="12.75">
      <c r="A197" s="35" t="s">
        <v>57</v>
      </c>
      <c r="E197" s="40" t="s">
        <v>2353</v>
      </c>
    </row>
    <row r="198" spans="1:5" ht="38.25">
      <c r="A198" t="s">
        <v>58</v>
      </c>
      <c r="E198" s="39" t="s">
        <v>2459</v>
      </c>
    </row>
    <row r="199" spans="1:16" ht="12.75">
      <c r="A199" t="s">
        <v>50</v>
      </c>
      <c s="34" t="s">
        <v>226</v>
      </c>
      <c s="34" t="s">
        <v>974</v>
      </c>
      <c s="35" t="s">
        <v>5</v>
      </c>
      <c s="6" t="s">
        <v>975</v>
      </c>
      <c s="36" t="s">
        <v>54</v>
      </c>
      <c s="37">
        <v>4</v>
      </c>
      <c s="36">
        <v>0</v>
      </c>
      <c s="36">
        <f>ROUND(G199*H199,6)</f>
      </c>
      <c r="L199" s="38">
        <v>0</v>
      </c>
      <c s="32">
        <f>ROUND(ROUND(L199,2)*ROUND(G199,3),2)</f>
      </c>
      <c s="36" t="s">
        <v>970</v>
      </c>
      <c>
        <f>(M199*21)/100</f>
      </c>
      <c t="s">
        <v>28</v>
      </c>
    </row>
    <row r="200" spans="1:5" ht="12.75">
      <c r="A200" s="35" t="s">
        <v>56</v>
      </c>
      <c r="E200" s="39" t="s">
        <v>5</v>
      </c>
    </row>
    <row r="201" spans="1:5" ht="12.75">
      <c r="A201" s="35" t="s">
        <v>57</v>
      </c>
      <c r="E201" s="40" t="s">
        <v>2353</v>
      </c>
    </row>
    <row r="202" spans="1:5" ht="38.25">
      <c r="A202" t="s">
        <v>58</v>
      </c>
      <c r="E202" s="39" t="s">
        <v>2460</v>
      </c>
    </row>
    <row r="203" spans="1:13" ht="12.75">
      <c r="A203" t="s">
        <v>47</v>
      </c>
      <c r="C203" s="31" t="s">
        <v>7210</v>
      </c>
      <c r="E203" s="33" t="s">
        <v>7390</v>
      </c>
      <c r="J203" s="32">
        <f>0</f>
      </c>
      <c s="32">
        <f>0</f>
      </c>
      <c s="32">
        <f>0+L204+L208+L212+L216+L220+L224+L228+L232</f>
      </c>
      <c s="32">
        <f>0+M204+M208+M212+M216+M220+M224+M228+M232</f>
      </c>
    </row>
    <row r="204" spans="1:16" ht="12.75">
      <c r="A204" t="s">
        <v>50</v>
      </c>
      <c s="34" t="s">
        <v>230</v>
      </c>
      <c s="34" t="s">
        <v>7391</v>
      </c>
      <c s="35" t="s">
        <v>5</v>
      </c>
      <c s="6" t="s">
        <v>7392</v>
      </c>
      <c s="36" t="s">
        <v>79</v>
      </c>
      <c s="37">
        <v>955</v>
      </c>
      <c s="36">
        <v>0</v>
      </c>
      <c s="36">
        <f>ROUND(G204*H204,6)</f>
      </c>
      <c r="L204" s="38">
        <v>0</v>
      </c>
      <c s="32">
        <f>ROUND(ROUND(L204,2)*ROUND(G204,3),2)</f>
      </c>
      <c s="36" t="s">
        <v>970</v>
      </c>
      <c>
        <f>(M204*21)/100</f>
      </c>
      <c t="s">
        <v>28</v>
      </c>
    </row>
    <row r="205" spans="1:5" ht="12.75">
      <c r="A205" s="35" t="s">
        <v>56</v>
      </c>
      <c r="E205" s="39" t="s">
        <v>5</v>
      </c>
    </row>
    <row r="206" spans="1:5" ht="12.75">
      <c r="A206" s="35" t="s">
        <v>57</v>
      </c>
      <c r="E206" s="40" t="s">
        <v>2353</v>
      </c>
    </row>
    <row r="207" spans="1:5" ht="51">
      <c r="A207" t="s">
        <v>58</v>
      </c>
      <c r="E207" s="39" t="s">
        <v>7393</v>
      </c>
    </row>
    <row r="208" spans="1:16" ht="12.75">
      <c r="A208" t="s">
        <v>50</v>
      </c>
      <c s="34" t="s">
        <v>234</v>
      </c>
      <c s="34" t="s">
        <v>7394</v>
      </c>
      <c s="35" t="s">
        <v>5</v>
      </c>
      <c s="6" t="s">
        <v>7395</v>
      </c>
      <c s="36" t="s">
        <v>79</v>
      </c>
      <c s="37">
        <v>955</v>
      </c>
      <c s="36">
        <v>0</v>
      </c>
      <c s="36">
        <f>ROUND(G208*H208,6)</f>
      </c>
      <c r="L208" s="38">
        <v>0</v>
      </c>
      <c s="32">
        <f>ROUND(ROUND(L208,2)*ROUND(G208,3),2)</f>
      </c>
      <c s="36" t="s">
        <v>970</v>
      </c>
      <c>
        <f>(M208*21)/100</f>
      </c>
      <c t="s">
        <v>28</v>
      </c>
    </row>
    <row r="209" spans="1:5" ht="12.75">
      <c r="A209" s="35" t="s">
        <v>56</v>
      </c>
      <c r="E209" s="39" t="s">
        <v>5</v>
      </c>
    </row>
    <row r="210" spans="1:5" ht="12.75">
      <c r="A210" s="35" t="s">
        <v>57</v>
      </c>
      <c r="E210" s="40" t="s">
        <v>2353</v>
      </c>
    </row>
    <row r="211" spans="1:5" ht="51">
      <c r="A211" t="s">
        <v>58</v>
      </c>
      <c r="E211" s="39" t="s">
        <v>7393</v>
      </c>
    </row>
    <row r="212" spans="1:16" ht="12.75">
      <c r="A212" t="s">
        <v>50</v>
      </c>
      <c s="34" t="s">
        <v>238</v>
      </c>
      <c s="34" t="s">
        <v>7396</v>
      </c>
      <c s="35" t="s">
        <v>5</v>
      </c>
      <c s="6" t="s">
        <v>7397</v>
      </c>
      <c s="36" t="s">
        <v>79</v>
      </c>
      <c s="37">
        <v>955</v>
      </c>
      <c s="36">
        <v>0</v>
      </c>
      <c s="36">
        <f>ROUND(G212*H212,6)</f>
      </c>
      <c r="L212" s="38">
        <v>0</v>
      </c>
      <c s="32">
        <f>ROUND(ROUND(L212,2)*ROUND(G212,3),2)</f>
      </c>
      <c s="36" t="s">
        <v>970</v>
      </c>
      <c>
        <f>(M212*21)/100</f>
      </c>
      <c t="s">
        <v>28</v>
      </c>
    </row>
    <row r="213" spans="1:5" ht="12.75">
      <c r="A213" s="35" t="s">
        <v>56</v>
      </c>
      <c r="E213" s="39" t="s">
        <v>5</v>
      </c>
    </row>
    <row r="214" spans="1:5" ht="12.75">
      <c r="A214" s="35" t="s">
        <v>57</v>
      </c>
      <c r="E214" s="40" t="s">
        <v>2353</v>
      </c>
    </row>
    <row r="215" spans="1:5" ht="51">
      <c r="A215" t="s">
        <v>58</v>
      </c>
      <c r="E215" s="39" t="s">
        <v>7393</v>
      </c>
    </row>
    <row r="216" spans="1:16" ht="25.5">
      <c r="A216" t="s">
        <v>50</v>
      </c>
      <c s="34" t="s">
        <v>721</v>
      </c>
      <c s="34" t="s">
        <v>7398</v>
      </c>
      <c s="35" t="s">
        <v>5</v>
      </c>
      <c s="6" t="s">
        <v>7399</v>
      </c>
      <c s="36" t="s">
        <v>75</v>
      </c>
      <c s="37">
        <v>4</v>
      </c>
      <c s="36">
        <v>0</v>
      </c>
      <c s="36">
        <f>ROUND(G216*H216,6)</f>
      </c>
      <c r="L216" s="38">
        <v>0</v>
      </c>
      <c s="32">
        <f>ROUND(ROUND(L216,2)*ROUND(G216,3),2)</f>
      </c>
      <c s="36" t="s">
        <v>970</v>
      </c>
      <c>
        <f>(M216*21)/100</f>
      </c>
      <c t="s">
        <v>28</v>
      </c>
    </row>
    <row r="217" spans="1:5" ht="12.75">
      <c r="A217" s="35" t="s">
        <v>56</v>
      </c>
      <c r="E217" s="39" t="s">
        <v>5</v>
      </c>
    </row>
    <row r="218" spans="1:5" ht="12.75">
      <c r="A218" s="35" t="s">
        <v>57</v>
      </c>
      <c r="E218" s="40" t="s">
        <v>2353</v>
      </c>
    </row>
    <row r="219" spans="1:5" ht="51">
      <c r="A219" t="s">
        <v>58</v>
      </c>
      <c r="E219" s="39" t="s">
        <v>7400</v>
      </c>
    </row>
    <row r="220" spans="1:16" ht="12.75">
      <c r="A220" t="s">
        <v>50</v>
      </c>
      <c s="34" t="s">
        <v>242</v>
      </c>
      <c s="34" t="s">
        <v>7401</v>
      </c>
      <c s="35" t="s">
        <v>5</v>
      </c>
      <c s="6" t="s">
        <v>7402</v>
      </c>
      <c s="36" t="s">
        <v>75</v>
      </c>
      <c s="37">
        <v>22</v>
      </c>
      <c s="36">
        <v>0</v>
      </c>
      <c s="36">
        <f>ROUND(G220*H220,6)</f>
      </c>
      <c r="L220" s="38">
        <v>0</v>
      </c>
      <c s="32">
        <f>ROUND(ROUND(L220,2)*ROUND(G220,3),2)</f>
      </c>
      <c s="36" t="s">
        <v>970</v>
      </c>
      <c>
        <f>(M220*21)/100</f>
      </c>
      <c t="s">
        <v>28</v>
      </c>
    </row>
    <row r="221" spans="1:5" ht="12.75">
      <c r="A221" s="35" t="s">
        <v>56</v>
      </c>
      <c r="E221" s="39" t="s">
        <v>5</v>
      </c>
    </row>
    <row r="222" spans="1:5" ht="12.75">
      <c r="A222" s="35" t="s">
        <v>57</v>
      </c>
      <c r="E222" s="40" t="s">
        <v>2353</v>
      </c>
    </row>
    <row r="223" spans="1:5" ht="51">
      <c r="A223" t="s">
        <v>58</v>
      </c>
      <c r="E223" s="39" t="s">
        <v>7400</v>
      </c>
    </row>
    <row r="224" spans="1:16" ht="12.75">
      <c r="A224" t="s">
        <v>50</v>
      </c>
      <c s="34" t="s">
        <v>246</v>
      </c>
      <c s="34" t="s">
        <v>7403</v>
      </c>
      <c s="35" t="s">
        <v>5</v>
      </c>
      <c s="6" t="s">
        <v>7404</v>
      </c>
      <c s="36" t="s">
        <v>75</v>
      </c>
      <c s="37">
        <v>4</v>
      </c>
      <c s="36">
        <v>0</v>
      </c>
      <c s="36">
        <f>ROUND(G224*H224,6)</f>
      </c>
      <c r="L224" s="38">
        <v>0</v>
      </c>
      <c s="32">
        <f>ROUND(ROUND(L224,2)*ROUND(G224,3),2)</f>
      </c>
      <c s="36" t="s">
        <v>970</v>
      </c>
      <c>
        <f>(M224*21)/100</f>
      </c>
      <c t="s">
        <v>28</v>
      </c>
    </row>
    <row r="225" spans="1:5" ht="12.75">
      <c r="A225" s="35" t="s">
        <v>56</v>
      </c>
      <c r="E225" s="39" t="s">
        <v>5</v>
      </c>
    </row>
    <row r="226" spans="1:5" ht="12.75">
      <c r="A226" s="35" t="s">
        <v>57</v>
      </c>
      <c r="E226" s="40" t="s">
        <v>2353</v>
      </c>
    </row>
    <row r="227" spans="1:5" ht="51">
      <c r="A227" t="s">
        <v>58</v>
      </c>
      <c r="E227" s="39" t="s">
        <v>7400</v>
      </c>
    </row>
    <row r="228" spans="1:16" ht="12.75">
      <c r="A228" t="s">
        <v>50</v>
      </c>
      <c s="34" t="s">
        <v>250</v>
      </c>
      <c s="34" t="s">
        <v>7405</v>
      </c>
      <c s="35" t="s">
        <v>5</v>
      </c>
      <c s="6" t="s">
        <v>7406</v>
      </c>
      <c s="36" t="s">
        <v>75</v>
      </c>
      <c s="37">
        <v>6</v>
      </c>
      <c s="36">
        <v>0</v>
      </c>
      <c s="36">
        <f>ROUND(G228*H228,6)</f>
      </c>
      <c r="L228" s="38">
        <v>0</v>
      </c>
      <c s="32">
        <f>ROUND(ROUND(L228,2)*ROUND(G228,3),2)</f>
      </c>
      <c s="36" t="s">
        <v>970</v>
      </c>
      <c>
        <f>(M228*21)/100</f>
      </c>
      <c t="s">
        <v>28</v>
      </c>
    </row>
    <row r="229" spans="1:5" ht="12.75">
      <c r="A229" s="35" t="s">
        <v>56</v>
      </c>
      <c r="E229" s="39" t="s">
        <v>5</v>
      </c>
    </row>
    <row r="230" spans="1:5" ht="12.75">
      <c r="A230" s="35" t="s">
        <v>57</v>
      </c>
      <c r="E230" s="40" t="s">
        <v>2353</v>
      </c>
    </row>
    <row r="231" spans="1:5" ht="51">
      <c r="A231" t="s">
        <v>58</v>
      </c>
      <c r="E231" s="39" t="s">
        <v>7400</v>
      </c>
    </row>
    <row r="232" spans="1:16" ht="12.75">
      <c r="A232" t="s">
        <v>50</v>
      </c>
      <c s="34" t="s">
        <v>254</v>
      </c>
      <c s="34" t="s">
        <v>7407</v>
      </c>
      <c s="35" t="s">
        <v>5</v>
      </c>
      <c s="6" t="s">
        <v>7408</v>
      </c>
      <c s="36" t="s">
        <v>54</v>
      </c>
      <c s="37">
        <v>20</v>
      </c>
      <c s="36">
        <v>0</v>
      </c>
      <c s="36">
        <f>ROUND(G232*H232,6)</f>
      </c>
      <c r="L232" s="38">
        <v>0</v>
      </c>
      <c s="32">
        <f>ROUND(ROUND(L232,2)*ROUND(G232,3),2)</f>
      </c>
      <c s="36" t="s">
        <v>2369</v>
      </c>
      <c>
        <f>(M232*21)/100</f>
      </c>
      <c t="s">
        <v>28</v>
      </c>
    </row>
    <row r="233" spans="1:5" ht="12.75">
      <c r="A233" s="35" t="s">
        <v>56</v>
      </c>
      <c r="E233" s="39" t="s">
        <v>5</v>
      </c>
    </row>
    <row r="234" spans="1:5" ht="12.75">
      <c r="A234" s="35" t="s">
        <v>57</v>
      </c>
      <c r="E234" s="40" t="s">
        <v>2353</v>
      </c>
    </row>
    <row r="235" spans="1:5" ht="89.25">
      <c r="A235" t="s">
        <v>58</v>
      </c>
      <c r="E235" s="39" t="s">
        <v>7409</v>
      </c>
    </row>
    <row r="236" spans="1:13" ht="12.75">
      <c r="A236" t="s">
        <v>47</v>
      </c>
      <c r="C236" s="31" t="s">
        <v>551</v>
      </c>
      <c r="E236" s="33" t="s">
        <v>552</v>
      </c>
      <c r="J236" s="32">
        <f>0</f>
      </c>
      <c s="32">
        <f>0</f>
      </c>
      <c s="32">
        <f>0+L237+L241+L245</f>
      </c>
      <c s="32">
        <f>0+M237+M241+M245</f>
      </c>
    </row>
    <row r="237" spans="1:16" ht="38.25">
      <c r="A237" t="s">
        <v>50</v>
      </c>
      <c s="34" t="s">
        <v>258</v>
      </c>
      <c s="34" t="s">
        <v>3483</v>
      </c>
      <c s="35" t="s">
        <v>555</v>
      </c>
      <c s="6" t="s">
        <v>3484</v>
      </c>
      <c s="36" t="s">
        <v>557</v>
      </c>
      <c s="37">
        <v>0.4</v>
      </c>
      <c s="36">
        <v>0</v>
      </c>
      <c s="36">
        <f>ROUND(G237*H237,6)</f>
      </c>
      <c r="L237" s="38">
        <v>0</v>
      </c>
      <c s="32">
        <f>ROUND(ROUND(L237,2)*ROUND(G237,3),2)</f>
      </c>
      <c s="36" t="s">
        <v>2369</v>
      </c>
      <c>
        <f>(M237*21)/100</f>
      </c>
      <c t="s">
        <v>28</v>
      </c>
    </row>
    <row r="238" spans="1:5" ht="12.75">
      <c r="A238" s="35" t="s">
        <v>56</v>
      </c>
      <c r="E238" s="39" t="s">
        <v>558</v>
      </c>
    </row>
    <row r="239" spans="1:5" ht="12.75">
      <c r="A239" s="35" t="s">
        <v>57</v>
      </c>
      <c r="E239" s="40" t="s">
        <v>2353</v>
      </c>
    </row>
    <row r="240" spans="1:5" ht="153">
      <c r="A240" t="s">
        <v>58</v>
      </c>
      <c r="E240" s="39" t="s">
        <v>2478</v>
      </c>
    </row>
    <row r="241" spans="1:16" ht="38.25">
      <c r="A241" t="s">
        <v>50</v>
      </c>
      <c s="34" t="s">
        <v>262</v>
      </c>
      <c s="34" t="s">
        <v>561</v>
      </c>
      <c s="35" t="s">
        <v>555</v>
      </c>
      <c s="6" t="s">
        <v>562</v>
      </c>
      <c s="36" t="s">
        <v>557</v>
      </c>
      <c s="37">
        <v>30</v>
      </c>
      <c s="36">
        <v>0</v>
      </c>
      <c s="36">
        <f>ROUND(G241*H241,6)</f>
      </c>
      <c r="L241" s="38">
        <v>0</v>
      </c>
      <c s="32">
        <f>ROUND(ROUND(L241,2)*ROUND(G241,3),2)</f>
      </c>
      <c s="36" t="s">
        <v>2369</v>
      </c>
      <c>
        <f>(M241*21)/100</f>
      </c>
      <c t="s">
        <v>28</v>
      </c>
    </row>
    <row r="242" spans="1:5" ht="12.75">
      <c r="A242" s="35" t="s">
        <v>56</v>
      </c>
      <c r="E242" s="39" t="s">
        <v>558</v>
      </c>
    </row>
    <row r="243" spans="1:5" ht="12.75">
      <c r="A243" s="35" t="s">
        <v>57</v>
      </c>
      <c r="E243" s="40" t="s">
        <v>2353</v>
      </c>
    </row>
    <row r="244" spans="1:5" ht="153">
      <c r="A244" t="s">
        <v>58</v>
      </c>
      <c r="E244" s="39" t="s">
        <v>2478</v>
      </c>
    </row>
    <row r="245" spans="1:16" ht="38.25">
      <c r="A245" t="s">
        <v>50</v>
      </c>
      <c s="34" t="s">
        <v>266</v>
      </c>
      <c s="34" t="s">
        <v>1190</v>
      </c>
      <c s="35" t="s">
        <v>555</v>
      </c>
      <c s="6" t="s">
        <v>1191</v>
      </c>
      <c s="36" t="s">
        <v>557</v>
      </c>
      <c s="37">
        <v>2</v>
      </c>
      <c s="36">
        <v>0</v>
      </c>
      <c s="36">
        <f>ROUND(G245*H245,6)</f>
      </c>
      <c r="L245" s="38">
        <v>0</v>
      </c>
      <c s="32">
        <f>ROUND(ROUND(L245,2)*ROUND(G245,3),2)</f>
      </c>
      <c s="36" t="s">
        <v>2369</v>
      </c>
      <c>
        <f>(M245*21)/100</f>
      </c>
      <c t="s">
        <v>28</v>
      </c>
    </row>
    <row r="246" spans="1:5" ht="25.5">
      <c r="A246" s="35" t="s">
        <v>56</v>
      </c>
      <c r="E246" s="39" t="s">
        <v>1189</v>
      </c>
    </row>
    <row r="247" spans="1:5" ht="12.75">
      <c r="A247" s="35" t="s">
        <v>57</v>
      </c>
      <c r="E247" s="40" t="s">
        <v>2353</v>
      </c>
    </row>
    <row r="248" spans="1:5" ht="165.75">
      <c r="A248" t="s">
        <v>58</v>
      </c>
      <c r="E248" s="39" t="s">
        <v>1181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2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7351</v>
      </c>
      <c s="41">
        <f>Rekapitulace!C110</f>
      </c>
      <c s="20" t="s">
        <v>0</v>
      </c>
      <c t="s">
        <v>23</v>
      </c>
      <c t="s">
        <v>28</v>
      </c>
    </row>
    <row r="4" spans="1:16" ht="32" customHeight="1">
      <c r="A4" s="24" t="s">
        <v>20</v>
      </c>
      <c s="25" t="s">
        <v>29</v>
      </c>
      <c s="27" t="s">
        <v>7351</v>
      </c>
      <c r="E4" s="26" t="s">
        <v>7352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COUNTIFS(L8:L265,"=0",A8:A265,"P")+COUNTIFS(L8:L265,"",A8:A265,"P")+SUM(Q8:Q265)</f>
      </c>
    </row>
    <row r="8" spans="1:13" ht="12.75">
      <c r="A8" t="s">
        <v>45</v>
      </c>
      <c r="C8" s="28" t="s">
        <v>7412</v>
      </c>
      <c r="E8" s="30" t="s">
        <v>7411</v>
      </c>
      <c r="J8" s="29">
        <f>0+J9+J26+J31+J40+J45+J230+J235+J244</f>
      </c>
      <c s="29">
        <f>0+K9+K26+K31+K40+K45+K230+K235+K244</f>
      </c>
      <c s="29">
        <f>0+L9+L26+L31+L40+L45+L230+L235+L244</f>
      </c>
      <c s="29">
        <f>0+M9+M26+M31+M40+M45+M230+M235+M244</f>
      </c>
    </row>
    <row r="9" spans="1:13" ht="12.75">
      <c r="A9" t="s">
        <v>47</v>
      </c>
      <c r="C9" s="31" t="s">
        <v>51</v>
      </c>
      <c r="E9" s="33" t="s">
        <v>60</v>
      </c>
      <c r="J9" s="32">
        <f>0</f>
      </c>
      <c s="32">
        <f>0</f>
      </c>
      <c s="32">
        <f>0+L10+L14+L18+L22</f>
      </c>
      <c s="32">
        <f>0+M10+M14+M18+M22</f>
      </c>
    </row>
    <row r="10" spans="1:16" ht="12.75">
      <c r="A10" t="s">
        <v>50</v>
      </c>
      <c s="34" t="s">
        <v>51</v>
      </c>
      <c s="34" t="s">
        <v>2486</v>
      </c>
      <c s="35" t="s">
        <v>5</v>
      </c>
      <c s="6" t="s">
        <v>2487</v>
      </c>
      <c s="36" t="s">
        <v>68</v>
      </c>
      <c s="37">
        <v>180</v>
      </c>
      <c s="36">
        <v>0</v>
      </c>
      <c s="36">
        <f>ROUND(G10*H10,6)</f>
      </c>
      <c r="L10" s="38">
        <v>0</v>
      </c>
      <c s="32">
        <f>ROUND(ROUND(L10,2)*ROUND(G10,3),2)</f>
      </c>
      <c s="36" t="s">
        <v>970</v>
      </c>
      <c>
        <f>(M10*21)/100</f>
      </c>
      <c t="s">
        <v>28</v>
      </c>
    </row>
    <row r="11" spans="1:5" ht="12.75">
      <c r="A11" s="35" t="s">
        <v>56</v>
      </c>
      <c r="E11" s="39" t="s">
        <v>5</v>
      </c>
    </row>
    <row r="12" spans="1:5" ht="12.75">
      <c r="A12" s="35" t="s">
        <v>57</v>
      </c>
      <c r="E12" s="40" t="s">
        <v>7263</v>
      </c>
    </row>
    <row r="13" spans="1:5" ht="12.75">
      <c r="A13" t="s">
        <v>58</v>
      </c>
      <c r="E13" s="39" t="s">
        <v>2488</v>
      </c>
    </row>
    <row r="14" spans="1:16" ht="12.75">
      <c r="A14" t="s">
        <v>50</v>
      </c>
      <c s="34" t="s">
        <v>28</v>
      </c>
      <c s="34" t="s">
        <v>794</v>
      </c>
      <c s="35" t="s">
        <v>5</v>
      </c>
      <c s="6" t="s">
        <v>795</v>
      </c>
      <c s="36" t="s">
        <v>63</v>
      </c>
      <c s="37">
        <v>72.5</v>
      </c>
      <c s="36">
        <v>0</v>
      </c>
      <c s="36">
        <f>ROUND(G14*H14,6)</f>
      </c>
      <c r="L14" s="38">
        <v>0</v>
      </c>
      <c s="32">
        <f>ROUND(ROUND(L14,2)*ROUND(G14,3),2)</f>
      </c>
      <c s="36" t="s">
        <v>970</v>
      </c>
      <c>
        <f>(M14*21)/100</f>
      </c>
      <c t="s">
        <v>28</v>
      </c>
    </row>
    <row r="15" spans="1:5" ht="12.75">
      <c r="A15" s="35" t="s">
        <v>56</v>
      </c>
      <c r="E15" s="39" t="s">
        <v>5</v>
      </c>
    </row>
    <row r="16" spans="1:5" ht="12.75">
      <c r="A16" s="35" t="s">
        <v>57</v>
      </c>
      <c r="E16" s="40" t="s">
        <v>7263</v>
      </c>
    </row>
    <row r="17" spans="1:5" ht="318.75">
      <c r="A17" t="s">
        <v>58</v>
      </c>
      <c r="E17" s="39" t="s">
        <v>4631</v>
      </c>
    </row>
    <row r="18" spans="1:16" ht="12.75">
      <c r="A18" t="s">
        <v>50</v>
      </c>
      <c s="34" t="s">
        <v>26</v>
      </c>
      <c s="34" t="s">
        <v>61</v>
      </c>
      <c s="35" t="s">
        <v>5</v>
      </c>
      <c s="6" t="s">
        <v>62</v>
      </c>
      <c s="36" t="s">
        <v>63</v>
      </c>
      <c s="37">
        <v>65</v>
      </c>
      <c s="36">
        <v>0</v>
      </c>
      <c s="36">
        <f>ROUND(G18*H18,6)</f>
      </c>
      <c r="L18" s="38">
        <v>0</v>
      </c>
      <c s="32">
        <f>ROUND(ROUND(L18,2)*ROUND(G18,3),2)</f>
      </c>
      <c s="36" t="s">
        <v>970</v>
      </c>
      <c>
        <f>(M18*21)/100</f>
      </c>
      <c t="s">
        <v>28</v>
      </c>
    </row>
    <row r="19" spans="1:5" ht="12.75">
      <c r="A19" s="35" t="s">
        <v>56</v>
      </c>
      <c r="E19" s="39" t="s">
        <v>5</v>
      </c>
    </row>
    <row r="20" spans="1:5" ht="12.75">
      <c r="A20" s="35" t="s">
        <v>57</v>
      </c>
      <c r="E20" s="40" t="s">
        <v>7263</v>
      </c>
    </row>
    <row r="21" spans="1:5" ht="229.5">
      <c r="A21" t="s">
        <v>58</v>
      </c>
      <c r="E21" s="39" t="s">
        <v>1611</v>
      </c>
    </row>
    <row r="22" spans="1:16" ht="12.75">
      <c r="A22" t="s">
        <v>50</v>
      </c>
      <c s="34" t="s">
        <v>65</v>
      </c>
      <c s="34" t="s">
        <v>1712</v>
      </c>
      <c s="35" t="s">
        <v>5</v>
      </c>
      <c s="6" t="s">
        <v>1713</v>
      </c>
      <c s="36" t="s">
        <v>68</v>
      </c>
      <c s="37">
        <v>180</v>
      </c>
      <c s="36">
        <v>0</v>
      </c>
      <c s="36">
        <f>ROUND(G22*H22,6)</f>
      </c>
      <c r="L22" s="38">
        <v>0</v>
      </c>
      <c s="32">
        <f>ROUND(ROUND(L22,2)*ROUND(G22,3),2)</f>
      </c>
      <c s="36" t="s">
        <v>970</v>
      </c>
      <c>
        <f>(M22*21)/100</f>
      </c>
      <c t="s">
        <v>28</v>
      </c>
    </row>
    <row r="23" spans="1:5" ht="12.75">
      <c r="A23" s="35" t="s">
        <v>56</v>
      </c>
      <c r="E23" s="39" t="s">
        <v>5</v>
      </c>
    </row>
    <row r="24" spans="1:5" ht="12.75">
      <c r="A24" s="35" t="s">
        <v>57</v>
      </c>
      <c r="E24" s="40" t="s">
        <v>7263</v>
      </c>
    </row>
    <row r="25" spans="1:5" ht="38.25">
      <c r="A25" t="s">
        <v>58</v>
      </c>
      <c r="E25" s="39" t="s">
        <v>1715</v>
      </c>
    </row>
    <row r="26" spans="1:13" ht="12.75">
      <c r="A26" t="s">
        <v>47</v>
      </c>
      <c r="C26" s="31" t="s">
        <v>28</v>
      </c>
      <c r="E26" s="33" t="s">
        <v>1411</v>
      </c>
      <c r="J26" s="32">
        <f>0</f>
      </c>
      <c s="32">
        <f>0</f>
      </c>
      <c s="32">
        <f>0+L27</f>
      </c>
      <c s="32">
        <f>0+M27</f>
      </c>
    </row>
    <row r="27" spans="1:16" ht="12.75">
      <c r="A27" t="s">
        <v>50</v>
      </c>
      <c s="34" t="s">
        <v>72</v>
      </c>
      <c s="34" t="s">
        <v>5053</v>
      </c>
      <c s="35" t="s">
        <v>5</v>
      </c>
      <c s="6" t="s">
        <v>5054</v>
      </c>
      <c s="36" t="s">
        <v>68</v>
      </c>
      <c s="37">
        <v>50</v>
      </c>
      <c s="36">
        <v>0</v>
      </c>
      <c s="36">
        <f>ROUND(G27*H27,6)</f>
      </c>
      <c r="L27" s="38">
        <v>0</v>
      </c>
      <c s="32">
        <f>ROUND(ROUND(L27,2)*ROUND(G27,3),2)</f>
      </c>
      <c s="36" t="s">
        <v>970</v>
      </c>
      <c>
        <f>(M27*21)/100</f>
      </c>
      <c t="s">
        <v>28</v>
      </c>
    </row>
    <row r="28" spans="1:5" ht="12.75">
      <c r="A28" s="35" t="s">
        <v>56</v>
      </c>
      <c r="E28" s="39" t="s">
        <v>5</v>
      </c>
    </row>
    <row r="29" spans="1:5" ht="12.75">
      <c r="A29" s="35" t="s">
        <v>57</v>
      </c>
      <c r="E29" s="40" t="s">
        <v>7263</v>
      </c>
    </row>
    <row r="30" spans="1:5" ht="114.75">
      <c r="A30" t="s">
        <v>58</v>
      </c>
      <c r="E30" s="39" t="s">
        <v>7264</v>
      </c>
    </row>
    <row r="31" spans="1:13" ht="12.75">
      <c r="A31" t="s">
        <v>47</v>
      </c>
      <c r="C31" s="31" t="s">
        <v>65</v>
      </c>
      <c r="E31" s="33" t="s">
        <v>3308</v>
      </c>
      <c r="J31" s="32">
        <f>0</f>
      </c>
      <c s="32">
        <f>0</f>
      </c>
      <c s="32">
        <f>0+L32+L36</f>
      </c>
      <c s="32">
        <f>0+M32+M36</f>
      </c>
    </row>
    <row r="32" spans="1:16" ht="12.75">
      <c r="A32" t="s">
        <v>50</v>
      </c>
      <c s="34" t="s">
        <v>27</v>
      </c>
      <c s="34" t="s">
        <v>3314</v>
      </c>
      <c s="35" t="s">
        <v>5</v>
      </c>
      <c s="6" t="s">
        <v>3315</v>
      </c>
      <c s="36" t="s">
        <v>63</v>
      </c>
      <c s="37">
        <v>7</v>
      </c>
      <c s="36">
        <v>0</v>
      </c>
      <c s="36">
        <f>ROUND(G32*H32,6)</f>
      </c>
      <c r="L32" s="38">
        <v>0</v>
      </c>
      <c s="32">
        <f>ROUND(ROUND(L32,2)*ROUND(G32,3),2)</f>
      </c>
      <c s="36" t="s">
        <v>970</v>
      </c>
      <c>
        <f>(M32*21)/100</f>
      </c>
      <c t="s">
        <v>28</v>
      </c>
    </row>
    <row r="33" spans="1:5" ht="12.75">
      <c r="A33" s="35" t="s">
        <v>56</v>
      </c>
      <c r="E33" s="39" t="s">
        <v>5</v>
      </c>
    </row>
    <row r="34" spans="1:5" ht="12.75">
      <c r="A34" s="35" t="s">
        <v>57</v>
      </c>
      <c r="E34" s="40" t="s">
        <v>7263</v>
      </c>
    </row>
    <row r="35" spans="1:5" ht="38.25">
      <c r="A35" t="s">
        <v>58</v>
      </c>
      <c r="E35" s="39" t="s">
        <v>3511</v>
      </c>
    </row>
    <row r="36" spans="1:16" ht="12.75">
      <c r="A36" t="s">
        <v>50</v>
      </c>
      <c s="34" t="s">
        <v>70</v>
      </c>
      <c s="34" t="s">
        <v>4644</v>
      </c>
      <c s="35" t="s">
        <v>5</v>
      </c>
      <c s="6" t="s">
        <v>4645</v>
      </c>
      <c s="36" t="s">
        <v>63</v>
      </c>
      <c s="37">
        <v>4.3</v>
      </c>
      <c s="36">
        <v>0</v>
      </c>
      <c s="36">
        <f>ROUND(G36*H36,6)</f>
      </c>
      <c r="L36" s="38">
        <v>0</v>
      </c>
      <c s="32">
        <f>ROUND(ROUND(L36,2)*ROUND(G36,3),2)</f>
      </c>
      <c s="36" t="s">
        <v>970</v>
      </c>
      <c>
        <f>(M36*21)/100</f>
      </c>
      <c t="s">
        <v>28</v>
      </c>
    </row>
    <row r="37" spans="1:5" ht="12.75">
      <c r="A37" s="35" t="s">
        <v>56</v>
      </c>
      <c r="E37" s="39" t="s">
        <v>5</v>
      </c>
    </row>
    <row r="38" spans="1:5" ht="12.75">
      <c r="A38" s="35" t="s">
        <v>57</v>
      </c>
      <c r="E38" s="40" t="s">
        <v>7263</v>
      </c>
    </row>
    <row r="39" spans="1:5" ht="38.25">
      <c r="A39" t="s">
        <v>58</v>
      </c>
      <c r="E39" s="39" t="s">
        <v>3511</v>
      </c>
    </row>
    <row r="40" spans="1:13" ht="12.75">
      <c r="A40" t="s">
        <v>47</v>
      </c>
      <c r="C40" s="31" t="s">
        <v>72</v>
      </c>
      <c r="E40" s="33" t="s">
        <v>2716</v>
      </c>
      <c r="J40" s="32">
        <f>0</f>
      </c>
      <c s="32">
        <f>0</f>
      </c>
      <c s="32">
        <f>0+L41</f>
      </c>
      <c s="32">
        <f>0+M41</f>
      </c>
    </row>
    <row r="41" spans="1:16" ht="12.75">
      <c r="A41" t="s">
        <v>50</v>
      </c>
      <c s="34" t="s">
        <v>83</v>
      </c>
      <c s="34" t="s">
        <v>2496</v>
      </c>
      <c s="35" t="s">
        <v>5</v>
      </c>
      <c s="6" t="s">
        <v>2497</v>
      </c>
      <c s="36" t="s">
        <v>63</v>
      </c>
      <c s="37">
        <v>7</v>
      </c>
      <c s="36">
        <v>0</v>
      </c>
      <c s="36">
        <f>ROUND(G41*H41,6)</f>
      </c>
      <c r="L41" s="38">
        <v>0</v>
      </c>
      <c s="32">
        <f>ROUND(ROUND(L41,2)*ROUND(G41,3),2)</f>
      </c>
      <c s="36" t="s">
        <v>970</v>
      </c>
      <c>
        <f>(M41*21)/100</f>
      </c>
      <c t="s">
        <v>28</v>
      </c>
    </row>
    <row r="42" spans="1:5" ht="12.75">
      <c r="A42" s="35" t="s">
        <v>56</v>
      </c>
      <c r="E42" s="39" t="s">
        <v>5</v>
      </c>
    </row>
    <row r="43" spans="1:5" ht="12.75">
      <c r="A43" s="35" t="s">
        <v>57</v>
      </c>
      <c r="E43" s="40" t="s">
        <v>7263</v>
      </c>
    </row>
    <row r="44" spans="1:5" ht="89.25">
      <c r="A44" t="s">
        <v>58</v>
      </c>
      <c r="E44" s="39" t="s">
        <v>7265</v>
      </c>
    </row>
    <row r="45" spans="1:13" ht="12.75">
      <c r="A45" t="s">
        <v>47</v>
      </c>
      <c r="C45" s="31" t="s">
        <v>70</v>
      </c>
      <c r="E45" s="33" t="s">
        <v>71</v>
      </c>
      <c r="J45" s="32">
        <f>0</f>
      </c>
      <c s="32">
        <f>0</f>
      </c>
      <c s="32">
        <f>0+L46+L50+L54+L58+L62+L66+L70+L74+L78+L82+L86+L90+L94+L98+L102+L106+L110+L114+L118+L122+L126+L130+L134+L138+L142+L146+L150+L154+L158+L162+L166+L170+L174+L178+L182+L186+L190+L194+L198+L202+L206+L210+L214+L218+L222+L226</f>
      </c>
      <c s="32">
        <f>0+M46+M50+M54+M58+M62+M66+M70+M74+M78+M82+M86+M90+M94+M98+M102+M106+M110+M114+M118+M122+M126+M130+M134+M138+M142+M146+M150+M154+M158+M162+M166+M170+M174+M178+M182+M186+M190+M194+M198+M202+M206+M210+M214+M218+M222+M226</f>
      </c>
    </row>
    <row r="46" spans="1:16" ht="25.5">
      <c r="A46" t="s">
        <v>50</v>
      </c>
      <c s="34" t="s">
        <v>87</v>
      </c>
      <c s="34" t="s">
        <v>6105</v>
      </c>
      <c s="35" t="s">
        <v>5</v>
      </c>
      <c s="6" t="s">
        <v>6106</v>
      </c>
      <c s="36" t="s">
        <v>75</v>
      </c>
      <c s="37">
        <v>32</v>
      </c>
      <c s="36">
        <v>0</v>
      </c>
      <c s="36">
        <f>ROUND(G46*H46,6)</f>
      </c>
      <c r="L46" s="38">
        <v>0</v>
      </c>
      <c s="32">
        <f>ROUND(ROUND(L46,2)*ROUND(G46,3),2)</f>
      </c>
      <c s="36" t="s">
        <v>970</v>
      </c>
      <c>
        <f>(M46*21)/100</f>
      </c>
      <c t="s">
        <v>28</v>
      </c>
    </row>
    <row r="47" spans="1:5" ht="12.75">
      <c r="A47" s="35" t="s">
        <v>56</v>
      </c>
      <c r="E47" s="39" t="s">
        <v>5</v>
      </c>
    </row>
    <row r="48" spans="1:5" ht="12.75">
      <c r="A48" s="35" t="s">
        <v>57</v>
      </c>
      <c r="E48" s="40" t="s">
        <v>7263</v>
      </c>
    </row>
    <row r="49" spans="1:5" ht="76.5">
      <c r="A49" t="s">
        <v>58</v>
      </c>
      <c r="E49" s="39" t="s">
        <v>7266</v>
      </c>
    </row>
    <row r="50" spans="1:16" ht="12.75">
      <c r="A50" t="s">
        <v>50</v>
      </c>
      <c s="34" t="s">
        <v>91</v>
      </c>
      <c s="34" t="s">
        <v>2506</v>
      </c>
      <c s="35" t="s">
        <v>5</v>
      </c>
      <c s="6" t="s">
        <v>2507</v>
      </c>
      <c s="36" t="s">
        <v>75</v>
      </c>
      <c s="37">
        <v>25</v>
      </c>
      <c s="36">
        <v>0</v>
      </c>
      <c s="36">
        <f>ROUND(G50*H50,6)</f>
      </c>
      <c r="L50" s="38">
        <v>0</v>
      </c>
      <c s="32">
        <f>ROUND(ROUND(L50,2)*ROUND(G50,3),2)</f>
      </c>
      <c s="36" t="s">
        <v>970</v>
      </c>
      <c>
        <f>(M50*21)/100</f>
      </c>
      <c t="s">
        <v>28</v>
      </c>
    </row>
    <row r="51" spans="1:5" ht="12.75">
      <c r="A51" s="35" t="s">
        <v>56</v>
      </c>
      <c r="E51" s="39" t="s">
        <v>5</v>
      </c>
    </row>
    <row r="52" spans="1:5" ht="12.75">
      <c r="A52" s="35" t="s">
        <v>57</v>
      </c>
      <c r="E52" s="40" t="s">
        <v>7263</v>
      </c>
    </row>
    <row r="53" spans="1:5" ht="114.75">
      <c r="A53" t="s">
        <v>58</v>
      </c>
      <c r="E53" s="39" t="s">
        <v>7267</v>
      </c>
    </row>
    <row r="54" spans="1:16" ht="12.75">
      <c r="A54" t="s">
        <v>50</v>
      </c>
      <c s="34" t="s">
        <v>95</v>
      </c>
      <c s="34" t="s">
        <v>77</v>
      </c>
      <c s="35" t="s">
        <v>5</v>
      </c>
      <c s="6" t="s">
        <v>78</v>
      </c>
      <c s="36" t="s">
        <v>79</v>
      </c>
      <c s="37">
        <v>110</v>
      </c>
      <c s="36">
        <v>0</v>
      </c>
      <c s="36">
        <f>ROUND(G54*H54,6)</f>
      </c>
      <c r="L54" s="38">
        <v>0</v>
      </c>
      <c s="32">
        <f>ROUND(ROUND(L54,2)*ROUND(G54,3),2)</f>
      </c>
      <c s="36" t="s">
        <v>970</v>
      </c>
      <c>
        <f>(M54*21)/100</f>
      </c>
      <c t="s">
        <v>28</v>
      </c>
    </row>
    <row r="55" spans="1:5" ht="12.75">
      <c r="A55" s="35" t="s">
        <v>56</v>
      </c>
      <c r="E55" s="39" t="s">
        <v>5</v>
      </c>
    </row>
    <row r="56" spans="1:5" ht="12.75">
      <c r="A56" s="35" t="s">
        <v>57</v>
      </c>
      <c r="E56" s="40" t="s">
        <v>7263</v>
      </c>
    </row>
    <row r="57" spans="1:5" ht="102">
      <c r="A57" t="s">
        <v>58</v>
      </c>
      <c r="E57" s="39" t="s">
        <v>1415</v>
      </c>
    </row>
    <row r="58" spans="1:16" ht="12.75">
      <c r="A58" t="s">
        <v>50</v>
      </c>
      <c s="34" t="s">
        <v>99</v>
      </c>
      <c s="34" t="s">
        <v>81</v>
      </c>
      <c s="35" t="s">
        <v>5</v>
      </c>
      <c s="6" t="s">
        <v>82</v>
      </c>
      <c s="36" t="s">
        <v>79</v>
      </c>
      <c s="37">
        <v>25</v>
      </c>
      <c s="36">
        <v>0</v>
      </c>
      <c s="36">
        <f>ROUND(G58*H58,6)</f>
      </c>
      <c r="L58" s="38">
        <v>0</v>
      </c>
      <c s="32">
        <f>ROUND(ROUND(L58,2)*ROUND(G58,3),2)</f>
      </c>
      <c s="36" t="s">
        <v>970</v>
      </c>
      <c>
        <f>(M58*21)/100</f>
      </c>
      <c t="s">
        <v>28</v>
      </c>
    </row>
    <row r="59" spans="1:5" ht="12.75">
      <c r="A59" s="35" t="s">
        <v>56</v>
      </c>
      <c r="E59" s="39" t="s">
        <v>5</v>
      </c>
    </row>
    <row r="60" spans="1:5" ht="12.75">
      <c r="A60" s="35" t="s">
        <v>57</v>
      </c>
      <c r="E60" s="40" t="s">
        <v>7263</v>
      </c>
    </row>
    <row r="61" spans="1:5" ht="102">
      <c r="A61" t="s">
        <v>58</v>
      </c>
      <c r="E61" s="39" t="s">
        <v>1415</v>
      </c>
    </row>
    <row r="62" spans="1:16" ht="12.75">
      <c r="A62" t="s">
        <v>50</v>
      </c>
      <c s="34" t="s">
        <v>103</v>
      </c>
      <c s="34" t="s">
        <v>1081</v>
      </c>
      <c s="35" t="s">
        <v>5</v>
      </c>
      <c s="6" t="s">
        <v>1082</v>
      </c>
      <c s="36" t="s">
        <v>79</v>
      </c>
      <c s="37">
        <v>150</v>
      </c>
      <c s="36">
        <v>0</v>
      </c>
      <c s="36">
        <f>ROUND(G62*H62,6)</f>
      </c>
      <c r="L62" s="38">
        <v>0</v>
      </c>
      <c s="32">
        <f>ROUND(ROUND(L62,2)*ROUND(G62,3),2)</f>
      </c>
      <c s="36" t="s">
        <v>970</v>
      </c>
      <c>
        <f>(M62*21)/100</f>
      </c>
      <c t="s">
        <v>28</v>
      </c>
    </row>
    <row r="63" spans="1:5" ht="12.75">
      <c r="A63" s="35" t="s">
        <v>56</v>
      </c>
      <c r="E63" s="39" t="s">
        <v>5</v>
      </c>
    </row>
    <row r="64" spans="1:5" ht="12.75">
      <c r="A64" s="35" t="s">
        <v>57</v>
      </c>
      <c r="E64" s="40" t="s">
        <v>7263</v>
      </c>
    </row>
    <row r="65" spans="1:5" ht="102">
      <c r="A65" t="s">
        <v>58</v>
      </c>
      <c r="E65" s="39" t="s">
        <v>4524</v>
      </c>
    </row>
    <row r="66" spans="1:16" ht="12.75">
      <c r="A66" t="s">
        <v>50</v>
      </c>
      <c s="34" t="s">
        <v>107</v>
      </c>
      <c s="34" t="s">
        <v>809</v>
      </c>
      <c s="35" t="s">
        <v>5</v>
      </c>
      <c s="6" t="s">
        <v>810</v>
      </c>
      <c s="36" t="s">
        <v>79</v>
      </c>
      <c s="37">
        <v>150</v>
      </c>
      <c s="36">
        <v>0</v>
      </c>
      <c s="36">
        <f>ROUND(G66*H66,6)</f>
      </c>
      <c r="L66" s="38">
        <v>0</v>
      </c>
      <c s="32">
        <f>ROUND(ROUND(L66,2)*ROUND(G66,3),2)</f>
      </c>
      <c s="36" t="s">
        <v>970</v>
      </c>
      <c>
        <f>(M66*21)/100</f>
      </c>
      <c t="s">
        <v>28</v>
      </c>
    </row>
    <row r="67" spans="1:5" ht="12.75">
      <c r="A67" s="35" t="s">
        <v>56</v>
      </c>
      <c r="E67" s="39" t="s">
        <v>5</v>
      </c>
    </row>
    <row r="68" spans="1:5" ht="12.75">
      <c r="A68" s="35" t="s">
        <v>57</v>
      </c>
      <c r="E68" s="40" t="s">
        <v>7263</v>
      </c>
    </row>
    <row r="69" spans="1:5" ht="102">
      <c r="A69" t="s">
        <v>58</v>
      </c>
      <c r="E69" s="39" t="s">
        <v>4524</v>
      </c>
    </row>
    <row r="70" spans="1:16" ht="12.75">
      <c r="A70" t="s">
        <v>50</v>
      </c>
      <c s="34" t="s">
        <v>112</v>
      </c>
      <c s="34" t="s">
        <v>88</v>
      </c>
      <c s="35" t="s">
        <v>5</v>
      </c>
      <c s="6" t="s">
        <v>89</v>
      </c>
      <c s="36" t="s">
        <v>79</v>
      </c>
      <c s="37">
        <v>180</v>
      </c>
      <c s="36">
        <v>0</v>
      </c>
      <c s="36">
        <f>ROUND(G70*H70,6)</f>
      </c>
      <c r="L70" s="38">
        <v>0</v>
      </c>
      <c s="32">
        <f>ROUND(ROUND(L70,2)*ROUND(G70,3),2)</f>
      </c>
      <c s="36" t="s">
        <v>970</v>
      </c>
      <c>
        <f>(M70*21)/100</f>
      </c>
      <c t="s">
        <v>28</v>
      </c>
    </row>
    <row r="71" spans="1:5" ht="12.75">
      <c r="A71" s="35" t="s">
        <v>56</v>
      </c>
      <c r="E71" s="39" t="s">
        <v>5</v>
      </c>
    </row>
    <row r="72" spans="1:5" ht="12.75">
      <c r="A72" s="35" t="s">
        <v>57</v>
      </c>
      <c r="E72" s="40" t="s">
        <v>7263</v>
      </c>
    </row>
    <row r="73" spans="1:5" ht="140.25">
      <c r="A73" t="s">
        <v>58</v>
      </c>
      <c r="E73" s="39" t="s">
        <v>7240</v>
      </c>
    </row>
    <row r="74" spans="1:16" ht="25.5">
      <c r="A74" t="s">
        <v>50</v>
      </c>
      <c s="34" t="s">
        <v>116</v>
      </c>
      <c s="34" t="s">
        <v>829</v>
      </c>
      <c s="35" t="s">
        <v>5</v>
      </c>
      <c s="6" t="s">
        <v>830</v>
      </c>
      <c s="36" t="s">
        <v>75</v>
      </c>
      <c s="37">
        <v>4</v>
      </c>
      <c s="36">
        <v>0</v>
      </c>
      <c s="36">
        <f>ROUND(G74*H74,6)</f>
      </c>
      <c r="L74" s="38">
        <v>0</v>
      </c>
      <c s="32">
        <f>ROUND(ROUND(L74,2)*ROUND(G74,3),2)</f>
      </c>
      <c s="36" t="s">
        <v>970</v>
      </c>
      <c>
        <f>(M74*21)/100</f>
      </c>
      <c t="s">
        <v>28</v>
      </c>
    </row>
    <row r="75" spans="1:5" ht="12.75">
      <c r="A75" s="35" t="s">
        <v>56</v>
      </c>
      <c r="E75" s="39" t="s">
        <v>5</v>
      </c>
    </row>
    <row r="76" spans="1:5" ht="12.75">
      <c r="A76" s="35" t="s">
        <v>57</v>
      </c>
      <c r="E76" s="40" t="s">
        <v>7263</v>
      </c>
    </row>
    <row r="77" spans="1:5" ht="38.25">
      <c r="A77" t="s">
        <v>58</v>
      </c>
      <c r="E77" s="39" t="s">
        <v>98</v>
      </c>
    </row>
    <row r="78" spans="1:16" ht="12.75">
      <c r="A78" t="s">
        <v>50</v>
      </c>
      <c s="34" t="s">
        <v>119</v>
      </c>
      <c s="34" t="s">
        <v>7270</v>
      </c>
      <c s="35" t="s">
        <v>5</v>
      </c>
      <c s="6" t="s">
        <v>7271</v>
      </c>
      <c s="36" t="s">
        <v>75</v>
      </c>
      <c s="37">
        <v>5</v>
      </c>
      <c s="36">
        <v>0</v>
      </c>
      <c s="36">
        <f>ROUND(G78*H78,6)</f>
      </c>
      <c r="L78" s="38">
        <v>0</v>
      </c>
      <c s="32">
        <f>ROUND(ROUND(L78,2)*ROUND(G78,3),2)</f>
      </c>
      <c s="36" t="s">
        <v>970</v>
      </c>
      <c>
        <f>(M78*21)/100</f>
      </c>
      <c t="s">
        <v>28</v>
      </c>
    </row>
    <row r="79" spans="1:5" ht="12.75">
      <c r="A79" s="35" t="s">
        <v>56</v>
      </c>
      <c r="E79" s="39" t="s">
        <v>5</v>
      </c>
    </row>
    <row r="80" spans="1:5" ht="12.75">
      <c r="A80" s="35" t="s">
        <v>57</v>
      </c>
      <c r="E80" s="40" t="s">
        <v>7263</v>
      </c>
    </row>
    <row r="81" spans="1:5" ht="102">
      <c r="A81" t="s">
        <v>58</v>
      </c>
      <c r="E81" s="39" t="s">
        <v>7272</v>
      </c>
    </row>
    <row r="82" spans="1:16" ht="25.5">
      <c r="A82" t="s">
        <v>50</v>
      </c>
      <c s="34" t="s">
        <v>122</v>
      </c>
      <c s="34" t="s">
        <v>831</v>
      </c>
      <c s="35" t="s">
        <v>5</v>
      </c>
      <c s="6" t="s">
        <v>832</v>
      </c>
      <c s="36" t="s">
        <v>75</v>
      </c>
      <c s="37">
        <v>10</v>
      </c>
      <c s="36">
        <v>0</v>
      </c>
      <c s="36">
        <f>ROUND(G82*H82,6)</f>
      </c>
      <c r="L82" s="38">
        <v>0</v>
      </c>
      <c s="32">
        <f>ROUND(ROUND(L82,2)*ROUND(G82,3),2)</f>
      </c>
      <c s="36" t="s">
        <v>970</v>
      </c>
      <c>
        <f>(M82*21)/100</f>
      </c>
      <c t="s">
        <v>28</v>
      </c>
    </row>
    <row r="83" spans="1:5" ht="12.75">
      <c r="A83" s="35" t="s">
        <v>56</v>
      </c>
      <c r="E83" s="39" t="s">
        <v>5</v>
      </c>
    </row>
    <row r="84" spans="1:5" ht="12.75">
      <c r="A84" s="35" t="s">
        <v>57</v>
      </c>
      <c r="E84" s="40" t="s">
        <v>7263</v>
      </c>
    </row>
    <row r="85" spans="1:5" ht="102">
      <c r="A85" t="s">
        <v>58</v>
      </c>
      <c r="E85" s="39" t="s">
        <v>1415</v>
      </c>
    </row>
    <row r="86" spans="1:16" ht="12.75">
      <c r="A86" t="s">
        <v>50</v>
      </c>
      <c s="34" t="s">
        <v>126</v>
      </c>
      <c s="34" t="s">
        <v>2733</v>
      </c>
      <c s="35" t="s">
        <v>5</v>
      </c>
      <c s="6" t="s">
        <v>2734</v>
      </c>
      <c s="36" t="s">
        <v>79</v>
      </c>
      <c s="37">
        <v>150</v>
      </c>
      <c s="36">
        <v>0</v>
      </c>
      <c s="36">
        <f>ROUND(G86*H86,6)</f>
      </c>
      <c r="L86" s="38">
        <v>0</v>
      </c>
      <c s="32">
        <f>ROUND(ROUND(L86,2)*ROUND(G86,3),2)</f>
      </c>
      <c s="36" t="s">
        <v>970</v>
      </c>
      <c>
        <f>(M86*21)/100</f>
      </c>
      <c t="s">
        <v>28</v>
      </c>
    </row>
    <row r="87" spans="1:5" ht="12.75">
      <c r="A87" s="35" t="s">
        <v>56</v>
      </c>
      <c r="E87" s="39" t="s">
        <v>5</v>
      </c>
    </row>
    <row r="88" spans="1:5" ht="12.75">
      <c r="A88" s="35" t="s">
        <v>57</v>
      </c>
      <c r="E88" s="40" t="s">
        <v>7263</v>
      </c>
    </row>
    <row r="89" spans="1:5" ht="127.5">
      <c r="A89" t="s">
        <v>58</v>
      </c>
      <c r="E89" s="39" t="s">
        <v>7413</v>
      </c>
    </row>
    <row r="90" spans="1:16" ht="12.75">
      <c r="A90" t="s">
        <v>50</v>
      </c>
      <c s="34" t="s">
        <v>129</v>
      </c>
      <c s="34" t="s">
        <v>2380</v>
      </c>
      <c s="35" t="s">
        <v>5</v>
      </c>
      <c s="6" t="s">
        <v>2381</v>
      </c>
      <c s="36" t="s">
        <v>75</v>
      </c>
      <c s="37">
        <v>10</v>
      </c>
      <c s="36">
        <v>0</v>
      </c>
      <c s="36">
        <f>ROUND(G90*H90,6)</f>
      </c>
      <c r="L90" s="38">
        <v>0</v>
      </c>
      <c s="32">
        <f>ROUND(ROUND(L90,2)*ROUND(G90,3),2)</f>
      </c>
      <c s="36" t="s">
        <v>970</v>
      </c>
      <c>
        <f>(M90*21)/100</f>
      </c>
      <c t="s">
        <v>28</v>
      </c>
    </row>
    <row r="91" spans="1:5" ht="12.75">
      <c r="A91" s="35" t="s">
        <v>56</v>
      </c>
      <c r="E91" s="39" t="s">
        <v>5</v>
      </c>
    </row>
    <row r="92" spans="1:5" ht="12.75">
      <c r="A92" s="35" t="s">
        <v>57</v>
      </c>
      <c r="E92" s="40" t="s">
        <v>7263</v>
      </c>
    </row>
    <row r="93" spans="1:5" ht="102">
      <c r="A93" t="s">
        <v>58</v>
      </c>
      <c r="E93" s="39" t="s">
        <v>7273</v>
      </c>
    </row>
    <row r="94" spans="1:16" ht="12.75">
      <c r="A94" t="s">
        <v>50</v>
      </c>
      <c s="34" t="s">
        <v>134</v>
      </c>
      <c s="34" t="s">
        <v>2531</v>
      </c>
      <c s="35" t="s">
        <v>5</v>
      </c>
      <c s="6" t="s">
        <v>1541</v>
      </c>
      <c s="36" t="s">
        <v>75</v>
      </c>
      <c s="37">
        <v>5</v>
      </c>
      <c s="36">
        <v>0</v>
      </c>
      <c s="36">
        <f>ROUND(G94*H94,6)</f>
      </c>
      <c r="L94" s="38">
        <v>0</v>
      </c>
      <c s="32">
        <f>ROUND(ROUND(L94,2)*ROUND(G94,3),2)</f>
      </c>
      <c s="36" t="s">
        <v>970</v>
      </c>
      <c>
        <f>(M94*21)/100</f>
      </c>
      <c t="s">
        <v>28</v>
      </c>
    </row>
    <row r="95" spans="1:5" ht="12.75">
      <c r="A95" s="35" t="s">
        <v>56</v>
      </c>
      <c r="E95" s="39" t="s">
        <v>5</v>
      </c>
    </row>
    <row r="96" spans="1:5" ht="12.75">
      <c r="A96" s="35" t="s">
        <v>57</v>
      </c>
      <c r="E96" s="40" t="s">
        <v>7263</v>
      </c>
    </row>
    <row r="97" spans="1:5" ht="102">
      <c r="A97" t="s">
        <v>58</v>
      </c>
      <c r="E97" s="39" t="s">
        <v>7414</v>
      </c>
    </row>
    <row r="98" spans="1:16" ht="12.75">
      <c r="A98" t="s">
        <v>50</v>
      </c>
      <c s="34" t="s">
        <v>137</v>
      </c>
      <c s="34" t="s">
        <v>2612</v>
      </c>
      <c s="35" t="s">
        <v>5</v>
      </c>
      <c s="6" t="s">
        <v>2613</v>
      </c>
      <c s="36" t="s">
        <v>79</v>
      </c>
      <c s="37">
        <v>285</v>
      </c>
      <c s="36">
        <v>0</v>
      </c>
      <c s="36">
        <f>ROUND(G98*H98,6)</f>
      </c>
      <c r="L98" s="38">
        <v>0</v>
      </c>
      <c s="32">
        <f>ROUND(ROUND(L98,2)*ROUND(G98,3),2)</f>
      </c>
      <c s="36" t="s">
        <v>970</v>
      </c>
      <c>
        <f>(M98*21)/100</f>
      </c>
      <c t="s">
        <v>28</v>
      </c>
    </row>
    <row r="99" spans="1:5" ht="12.75">
      <c r="A99" s="35" t="s">
        <v>56</v>
      </c>
      <c r="E99" s="39" t="s">
        <v>5</v>
      </c>
    </row>
    <row r="100" spans="1:5" ht="12.75">
      <c r="A100" s="35" t="s">
        <v>57</v>
      </c>
      <c r="E100" s="40" t="s">
        <v>7263</v>
      </c>
    </row>
    <row r="101" spans="1:5" ht="89.25">
      <c r="A101" t="s">
        <v>58</v>
      </c>
      <c r="E101" s="39" t="s">
        <v>1318</v>
      </c>
    </row>
    <row r="102" spans="1:16" ht="12.75">
      <c r="A102" t="s">
        <v>50</v>
      </c>
      <c s="34" t="s">
        <v>140</v>
      </c>
      <c s="34" t="s">
        <v>2614</v>
      </c>
      <c s="35" t="s">
        <v>5</v>
      </c>
      <c s="6" t="s">
        <v>2615</v>
      </c>
      <c s="36" t="s">
        <v>79</v>
      </c>
      <c s="37">
        <v>50</v>
      </c>
      <c s="36">
        <v>0</v>
      </c>
      <c s="36">
        <f>ROUND(G102*H102,6)</f>
      </c>
      <c r="L102" s="38">
        <v>0</v>
      </c>
      <c s="32">
        <f>ROUND(ROUND(L102,2)*ROUND(G102,3),2)</f>
      </c>
      <c s="36" t="s">
        <v>970</v>
      </c>
      <c>
        <f>(M102*21)/100</f>
      </c>
      <c t="s">
        <v>28</v>
      </c>
    </row>
    <row r="103" spans="1:5" ht="12.75">
      <c r="A103" s="35" t="s">
        <v>56</v>
      </c>
      <c r="E103" s="39" t="s">
        <v>5</v>
      </c>
    </row>
    <row r="104" spans="1:5" ht="12.75">
      <c r="A104" s="35" t="s">
        <v>57</v>
      </c>
      <c r="E104" s="40" t="s">
        <v>7263</v>
      </c>
    </row>
    <row r="105" spans="1:5" ht="89.25">
      <c r="A105" t="s">
        <v>58</v>
      </c>
      <c r="E105" s="39" t="s">
        <v>1318</v>
      </c>
    </row>
    <row r="106" spans="1:16" ht="12.75">
      <c r="A106" t="s">
        <v>50</v>
      </c>
      <c s="34" t="s">
        <v>143</v>
      </c>
      <c s="34" t="s">
        <v>7276</v>
      </c>
      <c s="35" t="s">
        <v>5</v>
      </c>
      <c s="6" t="s">
        <v>7277</v>
      </c>
      <c s="36" t="s">
        <v>79</v>
      </c>
      <c s="37">
        <v>1525</v>
      </c>
      <c s="36">
        <v>0</v>
      </c>
      <c s="36">
        <f>ROUND(G106*H106,6)</f>
      </c>
      <c r="L106" s="38">
        <v>0</v>
      </c>
      <c s="32">
        <f>ROUND(ROUND(L106,2)*ROUND(G106,3),2)</f>
      </c>
      <c s="36" t="s">
        <v>970</v>
      </c>
      <c>
        <f>(M106*21)/100</f>
      </c>
      <c t="s">
        <v>28</v>
      </c>
    </row>
    <row r="107" spans="1:5" ht="12.75">
      <c r="A107" s="35" t="s">
        <v>56</v>
      </c>
      <c r="E107" s="39" t="s">
        <v>5</v>
      </c>
    </row>
    <row r="108" spans="1:5" ht="12.75">
      <c r="A108" s="35" t="s">
        <v>57</v>
      </c>
      <c r="E108" s="40" t="s">
        <v>7263</v>
      </c>
    </row>
    <row r="109" spans="1:5" ht="89.25">
      <c r="A109" t="s">
        <v>58</v>
      </c>
      <c r="E109" s="39" t="s">
        <v>1318</v>
      </c>
    </row>
    <row r="110" spans="1:16" ht="12.75">
      <c r="A110" t="s">
        <v>50</v>
      </c>
      <c s="34" t="s">
        <v>147</v>
      </c>
      <c s="34" t="s">
        <v>7415</v>
      </c>
      <c s="35" t="s">
        <v>5</v>
      </c>
      <c s="6" t="s">
        <v>7416</v>
      </c>
      <c s="36" t="s">
        <v>79</v>
      </c>
      <c s="37">
        <v>990</v>
      </c>
      <c s="36">
        <v>0</v>
      </c>
      <c s="36">
        <f>ROUND(G110*H110,6)</f>
      </c>
      <c r="L110" s="38">
        <v>0</v>
      </c>
      <c s="32">
        <f>ROUND(ROUND(L110,2)*ROUND(G110,3),2)</f>
      </c>
      <c s="36" t="s">
        <v>970</v>
      </c>
      <c>
        <f>(M110*21)/100</f>
      </c>
      <c t="s">
        <v>28</v>
      </c>
    </row>
    <row r="111" spans="1:5" ht="12.75">
      <c r="A111" s="35" t="s">
        <v>56</v>
      </c>
      <c r="E111" s="39" t="s">
        <v>5</v>
      </c>
    </row>
    <row r="112" spans="1:5" ht="12.75">
      <c r="A112" s="35" t="s">
        <v>57</v>
      </c>
      <c r="E112" s="40" t="s">
        <v>7263</v>
      </c>
    </row>
    <row r="113" spans="1:5" ht="89.25">
      <c r="A113" t="s">
        <v>58</v>
      </c>
      <c r="E113" s="39" t="s">
        <v>1318</v>
      </c>
    </row>
    <row r="114" spans="1:16" ht="25.5">
      <c r="A114" t="s">
        <v>50</v>
      </c>
      <c s="34" t="s">
        <v>151</v>
      </c>
      <c s="34" t="s">
        <v>7278</v>
      </c>
      <c s="35" t="s">
        <v>5</v>
      </c>
      <c s="6" t="s">
        <v>7279</v>
      </c>
      <c s="36" t="s">
        <v>79</v>
      </c>
      <c s="37">
        <v>2500</v>
      </c>
      <c s="36">
        <v>0</v>
      </c>
      <c s="36">
        <f>ROUND(G114*H114,6)</f>
      </c>
      <c r="L114" s="38">
        <v>0</v>
      </c>
      <c s="32">
        <f>ROUND(ROUND(L114,2)*ROUND(G114,3),2)</f>
      </c>
      <c s="36" t="s">
        <v>970</v>
      </c>
      <c>
        <f>(M114*21)/100</f>
      </c>
      <c t="s">
        <v>28</v>
      </c>
    </row>
    <row r="115" spans="1:5" ht="12.75">
      <c r="A115" s="35" t="s">
        <v>56</v>
      </c>
      <c r="E115" s="39" t="s">
        <v>5</v>
      </c>
    </row>
    <row r="116" spans="1:5" ht="12.75">
      <c r="A116" s="35" t="s">
        <v>57</v>
      </c>
      <c r="E116" s="40" t="s">
        <v>7263</v>
      </c>
    </row>
    <row r="117" spans="1:5" ht="89.25">
      <c r="A117" t="s">
        <v>58</v>
      </c>
      <c r="E117" s="39" t="s">
        <v>1318</v>
      </c>
    </row>
    <row r="118" spans="1:16" ht="25.5">
      <c r="A118" t="s">
        <v>50</v>
      </c>
      <c s="34" t="s">
        <v>155</v>
      </c>
      <c s="34" t="s">
        <v>127</v>
      </c>
      <c s="35" t="s">
        <v>5</v>
      </c>
      <c s="6" t="s">
        <v>128</v>
      </c>
      <c s="36" t="s">
        <v>75</v>
      </c>
      <c s="37">
        <v>6</v>
      </c>
      <c s="36">
        <v>0</v>
      </c>
      <c s="36">
        <f>ROUND(G118*H118,6)</f>
      </c>
      <c r="L118" s="38">
        <v>0</v>
      </c>
      <c s="32">
        <f>ROUND(ROUND(L118,2)*ROUND(G118,3),2)</f>
      </c>
      <c s="36" t="s">
        <v>970</v>
      </c>
      <c>
        <f>(M118*21)/100</f>
      </c>
      <c t="s">
        <v>28</v>
      </c>
    </row>
    <row r="119" spans="1:5" ht="12.75">
      <c r="A119" s="35" t="s">
        <v>56</v>
      </c>
      <c r="E119" s="39" t="s">
        <v>5</v>
      </c>
    </row>
    <row r="120" spans="1:5" ht="12.75">
      <c r="A120" s="35" t="s">
        <v>57</v>
      </c>
      <c r="E120" s="40" t="s">
        <v>7263</v>
      </c>
    </row>
    <row r="121" spans="1:5" ht="102">
      <c r="A121" t="s">
        <v>58</v>
      </c>
      <c r="E121" s="39" t="s">
        <v>2082</v>
      </c>
    </row>
    <row r="122" spans="1:16" ht="25.5">
      <c r="A122" t="s">
        <v>50</v>
      </c>
      <c s="34" t="s">
        <v>158</v>
      </c>
      <c s="34" t="s">
        <v>2629</v>
      </c>
      <c s="35" t="s">
        <v>5</v>
      </c>
      <c s="6" t="s">
        <v>2630</v>
      </c>
      <c s="36" t="s">
        <v>75</v>
      </c>
      <c s="37">
        <v>14</v>
      </c>
      <c s="36">
        <v>0</v>
      </c>
      <c s="36">
        <f>ROUND(G122*H122,6)</f>
      </c>
      <c r="L122" s="38">
        <v>0</v>
      </c>
      <c s="32">
        <f>ROUND(ROUND(L122,2)*ROUND(G122,3),2)</f>
      </c>
      <c s="36" t="s">
        <v>970</v>
      </c>
      <c>
        <f>(M122*21)/100</f>
      </c>
      <c t="s">
        <v>28</v>
      </c>
    </row>
    <row r="123" spans="1:5" ht="12.75">
      <c r="A123" s="35" t="s">
        <v>56</v>
      </c>
      <c r="E123" s="39" t="s">
        <v>5</v>
      </c>
    </row>
    <row r="124" spans="1:5" ht="12.75">
      <c r="A124" s="35" t="s">
        <v>57</v>
      </c>
      <c r="E124" s="40" t="s">
        <v>7263</v>
      </c>
    </row>
    <row r="125" spans="1:5" ht="102">
      <c r="A125" t="s">
        <v>58</v>
      </c>
      <c r="E125" s="39" t="s">
        <v>2082</v>
      </c>
    </row>
    <row r="126" spans="1:16" ht="25.5">
      <c r="A126" t="s">
        <v>50</v>
      </c>
      <c s="34" t="s">
        <v>162</v>
      </c>
      <c s="34" t="s">
        <v>7282</v>
      </c>
      <c s="35" t="s">
        <v>5</v>
      </c>
      <c s="6" t="s">
        <v>7283</v>
      </c>
      <c s="36" t="s">
        <v>75</v>
      </c>
      <c s="37">
        <v>4</v>
      </c>
      <c s="36">
        <v>0</v>
      </c>
      <c s="36">
        <f>ROUND(G126*H126,6)</f>
      </c>
      <c r="L126" s="38">
        <v>0</v>
      </c>
      <c s="32">
        <f>ROUND(ROUND(L126,2)*ROUND(G126,3),2)</f>
      </c>
      <c s="36" t="s">
        <v>970</v>
      </c>
      <c>
        <f>(M126*21)/100</f>
      </c>
      <c t="s">
        <v>28</v>
      </c>
    </row>
    <row r="127" spans="1:5" ht="12.75">
      <c r="A127" s="35" t="s">
        <v>56</v>
      </c>
      <c r="E127" s="39" t="s">
        <v>5</v>
      </c>
    </row>
    <row r="128" spans="1:5" ht="12.75">
      <c r="A128" s="35" t="s">
        <v>57</v>
      </c>
      <c r="E128" s="40" t="s">
        <v>7263</v>
      </c>
    </row>
    <row r="129" spans="1:5" ht="102">
      <c r="A129" t="s">
        <v>58</v>
      </c>
      <c r="E129" s="39" t="s">
        <v>2082</v>
      </c>
    </row>
    <row r="130" spans="1:16" ht="25.5">
      <c r="A130" t="s">
        <v>50</v>
      </c>
      <c s="34" t="s">
        <v>165</v>
      </c>
      <c s="34" t="s">
        <v>2631</v>
      </c>
      <c s="35" t="s">
        <v>5</v>
      </c>
      <c s="6" t="s">
        <v>2632</v>
      </c>
      <c s="36" t="s">
        <v>75</v>
      </c>
      <c s="37">
        <v>4</v>
      </c>
      <c s="36">
        <v>0</v>
      </c>
      <c s="36">
        <f>ROUND(G130*H130,6)</f>
      </c>
      <c r="L130" s="38">
        <v>0</v>
      </c>
      <c s="32">
        <f>ROUND(ROUND(L130,2)*ROUND(G130,3),2)</f>
      </c>
      <c s="36" t="s">
        <v>970</v>
      </c>
      <c>
        <f>(M130*21)/100</f>
      </c>
      <c t="s">
        <v>28</v>
      </c>
    </row>
    <row r="131" spans="1:5" ht="12.75">
      <c r="A131" s="35" t="s">
        <v>56</v>
      </c>
      <c r="E131" s="39" t="s">
        <v>5</v>
      </c>
    </row>
    <row r="132" spans="1:5" ht="12.75">
      <c r="A132" s="35" t="s">
        <v>57</v>
      </c>
      <c r="E132" s="40" t="s">
        <v>7263</v>
      </c>
    </row>
    <row r="133" spans="1:5" ht="102">
      <c r="A133" t="s">
        <v>58</v>
      </c>
      <c r="E133" s="39" t="s">
        <v>2082</v>
      </c>
    </row>
    <row r="134" spans="1:16" ht="25.5">
      <c r="A134" t="s">
        <v>50</v>
      </c>
      <c s="34" t="s">
        <v>169</v>
      </c>
      <c s="34" t="s">
        <v>7284</v>
      </c>
      <c s="35" t="s">
        <v>5</v>
      </c>
      <c s="6" t="s">
        <v>7285</v>
      </c>
      <c s="36" t="s">
        <v>75</v>
      </c>
      <c s="37">
        <v>1</v>
      </c>
      <c s="36">
        <v>0</v>
      </c>
      <c s="36">
        <f>ROUND(G134*H134,6)</f>
      </c>
      <c r="L134" s="38">
        <v>0</v>
      </c>
      <c s="32">
        <f>ROUND(ROUND(L134,2)*ROUND(G134,3),2)</f>
      </c>
      <c s="36" t="s">
        <v>970</v>
      </c>
      <c>
        <f>(M134*21)/100</f>
      </c>
      <c t="s">
        <v>28</v>
      </c>
    </row>
    <row r="135" spans="1:5" ht="12.75">
      <c r="A135" s="35" t="s">
        <v>56</v>
      </c>
      <c r="E135" s="39" t="s">
        <v>5</v>
      </c>
    </row>
    <row r="136" spans="1:5" ht="12.75">
      <c r="A136" s="35" t="s">
        <v>57</v>
      </c>
      <c r="E136" s="40" t="s">
        <v>7263</v>
      </c>
    </row>
    <row r="137" spans="1:5" ht="102">
      <c r="A137" t="s">
        <v>58</v>
      </c>
      <c r="E137" s="39" t="s">
        <v>2082</v>
      </c>
    </row>
    <row r="138" spans="1:16" ht="25.5">
      <c r="A138" t="s">
        <v>50</v>
      </c>
      <c s="34" t="s">
        <v>173</v>
      </c>
      <c s="34" t="s">
        <v>7286</v>
      </c>
      <c s="35" t="s">
        <v>5</v>
      </c>
      <c s="6" t="s">
        <v>7287</v>
      </c>
      <c s="36" t="s">
        <v>75</v>
      </c>
      <c s="37">
        <v>6</v>
      </c>
      <c s="36">
        <v>0</v>
      </c>
      <c s="36">
        <f>ROUND(G138*H138,6)</f>
      </c>
      <c r="L138" s="38">
        <v>0</v>
      </c>
      <c s="32">
        <f>ROUND(ROUND(L138,2)*ROUND(G138,3),2)</f>
      </c>
      <c s="36" t="s">
        <v>970</v>
      </c>
      <c>
        <f>(M138*21)/100</f>
      </c>
      <c t="s">
        <v>28</v>
      </c>
    </row>
    <row r="139" spans="1:5" ht="12.75">
      <c r="A139" s="35" t="s">
        <v>56</v>
      </c>
      <c r="E139" s="39" t="s">
        <v>5</v>
      </c>
    </row>
    <row r="140" spans="1:5" ht="12.75">
      <c r="A140" s="35" t="s">
        <v>57</v>
      </c>
      <c r="E140" s="40" t="s">
        <v>7263</v>
      </c>
    </row>
    <row r="141" spans="1:5" ht="102">
      <c r="A141" t="s">
        <v>58</v>
      </c>
      <c r="E141" s="39" t="s">
        <v>2082</v>
      </c>
    </row>
    <row r="142" spans="1:16" ht="25.5">
      <c r="A142" t="s">
        <v>50</v>
      </c>
      <c s="34" t="s">
        <v>177</v>
      </c>
      <c s="34" t="s">
        <v>7417</v>
      </c>
      <c s="35" t="s">
        <v>5</v>
      </c>
      <c s="6" t="s">
        <v>7418</v>
      </c>
      <c s="36" t="s">
        <v>75</v>
      </c>
      <c s="37">
        <v>4</v>
      </c>
      <c s="36">
        <v>0</v>
      </c>
      <c s="36">
        <f>ROUND(G142*H142,6)</f>
      </c>
      <c r="L142" s="38">
        <v>0</v>
      </c>
      <c s="32">
        <f>ROUND(ROUND(L142,2)*ROUND(G142,3),2)</f>
      </c>
      <c s="36" t="s">
        <v>970</v>
      </c>
      <c>
        <f>(M142*21)/100</f>
      </c>
      <c t="s">
        <v>28</v>
      </c>
    </row>
    <row r="143" spans="1:5" ht="12.75">
      <c r="A143" s="35" t="s">
        <v>56</v>
      </c>
      <c r="E143" s="39" t="s">
        <v>5</v>
      </c>
    </row>
    <row r="144" spans="1:5" ht="12.75">
      <c r="A144" s="35" t="s">
        <v>57</v>
      </c>
      <c r="E144" s="40" t="s">
        <v>7263</v>
      </c>
    </row>
    <row r="145" spans="1:5" ht="102">
      <c r="A145" t="s">
        <v>58</v>
      </c>
      <c r="E145" s="39" t="s">
        <v>2082</v>
      </c>
    </row>
    <row r="146" spans="1:16" ht="25.5">
      <c r="A146" t="s">
        <v>50</v>
      </c>
      <c s="34" t="s">
        <v>181</v>
      </c>
      <c s="34" t="s">
        <v>7288</v>
      </c>
      <c s="35" t="s">
        <v>5</v>
      </c>
      <c s="6" t="s">
        <v>7289</v>
      </c>
      <c s="36" t="s">
        <v>75</v>
      </c>
      <c s="37">
        <v>10</v>
      </c>
      <c s="36">
        <v>0</v>
      </c>
      <c s="36">
        <f>ROUND(G146*H146,6)</f>
      </c>
      <c r="L146" s="38">
        <v>0</v>
      </c>
      <c s="32">
        <f>ROUND(ROUND(L146,2)*ROUND(G146,3),2)</f>
      </c>
      <c s="36" t="s">
        <v>970</v>
      </c>
      <c>
        <f>(M146*21)/100</f>
      </c>
      <c t="s">
        <v>28</v>
      </c>
    </row>
    <row r="147" spans="1:5" ht="12.75">
      <c r="A147" s="35" t="s">
        <v>56</v>
      </c>
      <c r="E147" s="39" t="s">
        <v>5</v>
      </c>
    </row>
    <row r="148" spans="1:5" ht="12.75">
      <c r="A148" s="35" t="s">
        <v>57</v>
      </c>
      <c r="E148" s="40" t="s">
        <v>7263</v>
      </c>
    </row>
    <row r="149" spans="1:5" ht="102">
      <c r="A149" t="s">
        <v>58</v>
      </c>
      <c r="E149" s="39" t="s">
        <v>2082</v>
      </c>
    </row>
    <row r="150" spans="1:16" ht="12.75">
      <c r="A150" t="s">
        <v>50</v>
      </c>
      <c s="34" t="s">
        <v>185</v>
      </c>
      <c s="34" t="s">
        <v>2540</v>
      </c>
      <c s="35" t="s">
        <v>5</v>
      </c>
      <c s="6" t="s">
        <v>2541</v>
      </c>
      <c s="36" t="s">
        <v>79</v>
      </c>
      <c s="37">
        <v>5470</v>
      </c>
      <c s="36">
        <v>0</v>
      </c>
      <c s="36">
        <f>ROUND(G150*H150,6)</f>
      </c>
      <c r="L150" s="38">
        <v>0</v>
      </c>
      <c s="32">
        <f>ROUND(ROUND(L150,2)*ROUND(G150,3),2)</f>
      </c>
      <c s="36" t="s">
        <v>970</v>
      </c>
      <c>
        <f>(M150*21)/100</f>
      </c>
      <c t="s">
        <v>28</v>
      </c>
    </row>
    <row r="151" spans="1:5" ht="12.75">
      <c r="A151" s="35" t="s">
        <v>56</v>
      </c>
      <c r="E151" s="39" t="s">
        <v>5</v>
      </c>
    </row>
    <row r="152" spans="1:5" ht="12.75">
      <c r="A152" s="35" t="s">
        <v>57</v>
      </c>
      <c r="E152" s="40" t="s">
        <v>7263</v>
      </c>
    </row>
    <row r="153" spans="1:5" ht="76.5">
      <c r="A153" t="s">
        <v>58</v>
      </c>
      <c r="E153" s="39" t="s">
        <v>7290</v>
      </c>
    </row>
    <row r="154" spans="1:16" ht="12.75">
      <c r="A154" t="s">
        <v>50</v>
      </c>
      <c s="34" t="s">
        <v>682</v>
      </c>
      <c s="34" t="s">
        <v>2409</v>
      </c>
      <c s="35" t="s">
        <v>5</v>
      </c>
      <c s="6" t="s">
        <v>2410</v>
      </c>
      <c s="36" t="s">
        <v>79</v>
      </c>
      <c s="37">
        <v>1000</v>
      </c>
      <c s="36">
        <v>0</v>
      </c>
      <c s="36">
        <f>ROUND(G154*H154,6)</f>
      </c>
      <c r="L154" s="38">
        <v>0</v>
      </c>
      <c s="32">
        <f>ROUND(ROUND(L154,2)*ROUND(G154,3),2)</f>
      </c>
      <c s="36" t="s">
        <v>970</v>
      </c>
      <c>
        <f>(M154*21)/100</f>
      </c>
      <c t="s">
        <v>28</v>
      </c>
    </row>
    <row r="155" spans="1:5" ht="12.75">
      <c r="A155" s="35" t="s">
        <v>56</v>
      </c>
      <c r="E155" s="39" t="s">
        <v>5</v>
      </c>
    </row>
    <row r="156" spans="1:5" ht="12.75">
      <c r="A156" s="35" t="s">
        <v>57</v>
      </c>
      <c r="E156" s="40" t="s">
        <v>7263</v>
      </c>
    </row>
    <row r="157" spans="1:5" ht="114.75">
      <c r="A157" t="s">
        <v>58</v>
      </c>
      <c r="E157" s="39" t="s">
        <v>7291</v>
      </c>
    </row>
    <row r="158" spans="1:16" ht="25.5">
      <c r="A158" t="s">
        <v>50</v>
      </c>
      <c s="34" t="s">
        <v>686</v>
      </c>
      <c s="34" t="s">
        <v>7419</v>
      </c>
      <c s="35" t="s">
        <v>5</v>
      </c>
      <c s="6" t="s">
        <v>7420</v>
      </c>
      <c s="36" t="s">
        <v>75</v>
      </c>
      <c s="37">
        <v>5</v>
      </c>
      <c s="36">
        <v>0</v>
      </c>
      <c s="36">
        <f>ROUND(G158*H158,6)</f>
      </c>
      <c r="L158" s="38">
        <v>0</v>
      </c>
      <c s="32">
        <f>ROUND(ROUND(L158,2)*ROUND(G158,3),2)</f>
      </c>
      <c s="36" t="s">
        <v>970</v>
      </c>
      <c>
        <f>(M158*21)/100</f>
      </c>
      <c t="s">
        <v>28</v>
      </c>
    </row>
    <row r="159" spans="1:5" ht="12.75">
      <c r="A159" s="35" t="s">
        <v>56</v>
      </c>
      <c r="E159" s="39" t="s">
        <v>5</v>
      </c>
    </row>
    <row r="160" spans="1:5" ht="12.75">
      <c r="A160" s="35" t="s">
        <v>57</v>
      </c>
      <c r="E160" s="40" t="s">
        <v>7263</v>
      </c>
    </row>
    <row r="161" spans="1:5" ht="102">
      <c r="A161" t="s">
        <v>58</v>
      </c>
      <c r="E161" s="39" t="s">
        <v>7421</v>
      </c>
    </row>
    <row r="162" spans="1:16" ht="25.5">
      <c r="A162" t="s">
        <v>50</v>
      </c>
      <c s="34" t="s">
        <v>189</v>
      </c>
      <c s="34" t="s">
        <v>7422</v>
      </c>
      <c s="35" t="s">
        <v>5</v>
      </c>
      <c s="6" t="s">
        <v>7423</v>
      </c>
      <c s="36" t="s">
        <v>75</v>
      </c>
      <c s="37">
        <v>4</v>
      </c>
      <c s="36">
        <v>0</v>
      </c>
      <c s="36">
        <f>ROUND(G162*H162,6)</f>
      </c>
      <c r="L162" s="38">
        <v>0</v>
      </c>
      <c s="32">
        <f>ROUND(ROUND(L162,2)*ROUND(G162,3),2)</f>
      </c>
      <c s="36" t="s">
        <v>970</v>
      </c>
      <c>
        <f>(M162*21)/100</f>
      </c>
      <c t="s">
        <v>28</v>
      </c>
    </row>
    <row r="163" spans="1:5" ht="12.75">
      <c r="A163" s="35" t="s">
        <v>56</v>
      </c>
      <c r="E163" s="39" t="s">
        <v>5</v>
      </c>
    </row>
    <row r="164" spans="1:5" ht="12.75">
      <c r="A164" s="35" t="s">
        <v>57</v>
      </c>
      <c r="E164" s="40" t="s">
        <v>7263</v>
      </c>
    </row>
    <row r="165" spans="1:5" ht="89.25">
      <c r="A165" t="s">
        <v>58</v>
      </c>
      <c r="E165" s="39" t="s">
        <v>7317</v>
      </c>
    </row>
    <row r="166" spans="1:16" ht="25.5">
      <c r="A166" t="s">
        <v>50</v>
      </c>
      <c s="34" t="s">
        <v>193</v>
      </c>
      <c s="34" t="s">
        <v>7424</v>
      </c>
      <c s="35" t="s">
        <v>5</v>
      </c>
      <c s="6" t="s">
        <v>7425</v>
      </c>
      <c s="36" t="s">
        <v>75</v>
      </c>
      <c s="37">
        <v>4</v>
      </c>
      <c s="36">
        <v>0</v>
      </c>
      <c s="36">
        <f>ROUND(G166*H166,6)</f>
      </c>
      <c r="L166" s="38">
        <v>0</v>
      </c>
      <c s="32">
        <f>ROUND(ROUND(L166,2)*ROUND(G166,3),2)</f>
      </c>
      <c s="36" t="s">
        <v>970</v>
      </c>
      <c>
        <f>(M166*21)/100</f>
      </c>
      <c t="s">
        <v>28</v>
      </c>
    </row>
    <row r="167" spans="1:5" ht="12.75">
      <c r="A167" s="35" t="s">
        <v>56</v>
      </c>
      <c r="E167" s="39" t="s">
        <v>5</v>
      </c>
    </row>
    <row r="168" spans="1:5" ht="12.75">
      <c r="A168" s="35" t="s">
        <v>57</v>
      </c>
      <c r="E168" s="40" t="s">
        <v>7263</v>
      </c>
    </row>
    <row r="169" spans="1:5" ht="89.25">
      <c r="A169" t="s">
        <v>58</v>
      </c>
      <c r="E169" s="39" t="s">
        <v>7322</v>
      </c>
    </row>
    <row r="170" spans="1:16" ht="12.75">
      <c r="A170" t="s">
        <v>50</v>
      </c>
      <c s="34" t="s">
        <v>197</v>
      </c>
      <c s="34" t="s">
        <v>7332</v>
      </c>
      <c s="35" t="s">
        <v>5</v>
      </c>
      <c s="6" t="s">
        <v>7333</v>
      </c>
      <c s="36" t="s">
        <v>75</v>
      </c>
      <c s="37">
        <v>8</v>
      </c>
      <c s="36">
        <v>0</v>
      </c>
      <c s="36">
        <f>ROUND(G170*H170,6)</f>
      </c>
      <c r="L170" s="38">
        <v>0</v>
      </c>
      <c s="32">
        <f>ROUND(ROUND(L170,2)*ROUND(G170,3),2)</f>
      </c>
      <c s="36" t="s">
        <v>970</v>
      </c>
      <c>
        <f>(M170*21)/100</f>
      </c>
      <c t="s">
        <v>28</v>
      </c>
    </row>
    <row r="171" spans="1:5" ht="12.75">
      <c r="A171" s="35" t="s">
        <v>56</v>
      </c>
      <c r="E171" s="39" t="s">
        <v>5</v>
      </c>
    </row>
    <row r="172" spans="1:5" ht="12.75">
      <c r="A172" s="35" t="s">
        <v>57</v>
      </c>
      <c r="E172" s="40" t="s">
        <v>7263</v>
      </c>
    </row>
    <row r="173" spans="1:5" ht="114.75">
      <c r="A173" t="s">
        <v>58</v>
      </c>
      <c r="E173" s="39" t="s">
        <v>7325</v>
      </c>
    </row>
    <row r="174" spans="1:16" ht="12.75">
      <c r="A174" t="s">
        <v>50</v>
      </c>
      <c s="34" t="s">
        <v>201</v>
      </c>
      <c s="34" t="s">
        <v>7426</v>
      </c>
      <c s="35" t="s">
        <v>5</v>
      </c>
      <c s="6" t="s">
        <v>7427</v>
      </c>
      <c s="36" t="s">
        <v>75</v>
      </c>
      <c s="37">
        <v>5</v>
      </c>
      <c s="36">
        <v>0</v>
      </c>
      <c s="36">
        <f>ROUND(G174*H174,6)</f>
      </c>
      <c r="L174" s="38">
        <v>0</v>
      </c>
      <c s="32">
        <f>ROUND(ROUND(L174,2)*ROUND(G174,3),2)</f>
      </c>
      <c s="36" t="s">
        <v>970</v>
      </c>
      <c>
        <f>(M174*21)/100</f>
      </c>
      <c t="s">
        <v>28</v>
      </c>
    </row>
    <row r="175" spans="1:5" ht="12.75">
      <c r="A175" s="35" t="s">
        <v>56</v>
      </c>
      <c r="E175" s="39" t="s">
        <v>5</v>
      </c>
    </row>
    <row r="176" spans="1:5" ht="12.75">
      <c r="A176" s="35" t="s">
        <v>57</v>
      </c>
      <c r="E176" s="40" t="s">
        <v>7263</v>
      </c>
    </row>
    <row r="177" spans="1:5" ht="114.75">
      <c r="A177" t="s">
        <v>58</v>
      </c>
      <c r="E177" s="39" t="s">
        <v>7325</v>
      </c>
    </row>
    <row r="178" spans="1:16" ht="12.75">
      <c r="A178" t="s">
        <v>50</v>
      </c>
      <c s="34" t="s">
        <v>205</v>
      </c>
      <c s="34" t="s">
        <v>2560</v>
      </c>
      <c s="35" t="s">
        <v>5</v>
      </c>
      <c s="6" t="s">
        <v>2561</v>
      </c>
      <c s="36" t="s">
        <v>75</v>
      </c>
      <c s="37">
        <v>9</v>
      </c>
      <c s="36">
        <v>0</v>
      </c>
      <c s="36">
        <f>ROUND(G178*H178,6)</f>
      </c>
      <c r="L178" s="38">
        <v>0</v>
      </c>
      <c s="32">
        <f>ROUND(ROUND(L178,2)*ROUND(G178,3),2)</f>
      </c>
      <c s="36" t="s">
        <v>970</v>
      </c>
      <c>
        <f>(M178*21)/100</f>
      </c>
      <c t="s">
        <v>28</v>
      </c>
    </row>
    <row r="179" spans="1:5" ht="12.75">
      <c r="A179" s="35" t="s">
        <v>56</v>
      </c>
      <c r="E179" s="39" t="s">
        <v>5</v>
      </c>
    </row>
    <row r="180" spans="1:5" ht="12.75">
      <c r="A180" s="35" t="s">
        <v>57</v>
      </c>
      <c r="E180" s="40" t="s">
        <v>7263</v>
      </c>
    </row>
    <row r="181" spans="1:5" ht="89.25">
      <c r="A181" t="s">
        <v>58</v>
      </c>
      <c r="E181" s="39" t="s">
        <v>7334</v>
      </c>
    </row>
    <row r="182" spans="1:16" ht="25.5">
      <c r="A182" t="s">
        <v>50</v>
      </c>
      <c s="34" t="s">
        <v>209</v>
      </c>
      <c s="34" t="s">
        <v>2286</v>
      </c>
      <c s="35" t="s">
        <v>5</v>
      </c>
      <c s="6" t="s">
        <v>2287</v>
      </c>
      <c s="36" t="s">
        <v>75</v>
      </c>
      <c s="37">
        <v>1</v>
      </c>
      <c s="36">
        <v>0</v>
      </c>
      <c s="36">
        <f>ROUND(G182*H182,6)</f>
      </c>
      <c r="L182" s="38">
        <v>0</v>
      </c>
      <c s="32">
        <f>ROUND(ROUND(L182,2)*ROUND(G182,3),2)</f>
      </c>
      <c s="36" t="s">
        <v>970</v>
      </c>
      <c>
        <f>(M182*21)/100</f>
      </c>
      <c t="s">
        <v>28</v>
      </c>
    </row>
    <row r="183" spans="1:5" ht="12.75">
      <c r="A183" s="35" t="s">
        <v>56</v>
      </c>
      <c r="E183" s="39" t="s">
        <v>5</v>
      </c>
    </row>
    <row r="184" spans="1:5" ht="12.75">
      <c r="A184" s="35" t="s">
        <v>57</v>
      </c>
      <c r="E184" s="40" t="s">
        <v>7263</v>
      </c>
    </row>
    <row r="185" spans="1:5" ht="114.75">
      <c r="A185" t="s">
        <v>58</v>
      </c>
      <c r="E185" s="39" t="s">
        <v>7335</v>
      </c>
    </row>
    <row r="186" spans="1:16" ht="38.25">
      <c r="A186" t="s">
        <v>50</v>
      </c>
      <c s="34" t="s">
        <v>213</v>
      </c>
      <c s="34" t="s">
        <v>2290</v>
      </c>
      <c s="35" t="s">
        <v>5</v>
      </c>
      <c s="6" t="s">
        <v>2291</v>
      </c>
      <c s="36" t="s">
        <v>75</v>
      </c>
      <c s="37">
        <v>4</v>
      </c>
      <c s="36">
        <v>0</v>
      </c>
      <c s="36">
        <f>ROUND(G186*H186,6)</f>
      </c>
      <c r="L186" s="38">
        <v>0</v>
      </c>
      <c s="32">
        <f>ROUND(ROUND(L186,2)*ROUND(G186,3),2)</f>
      </c>
      <c s="36" t="s">
        <v>970</v>
      </c>
      <c>
        <f>(M186*21)/100</f>
      </c>
      <c t="s">
        <v>28</v>
      </c>
    </row>
    <row r="187" spans="1:5" ht="12.75">
      <c r="A187" s="35" t="s">
        <v>56</v>
      </c>
      <c r="E187" s="39" t="s">
        <v>5</v>
      </c>
    </row>
    <row r="188" spans="1:5" ht="12.75">
      <c r="A188" s="35" t="s">
        <v>57</v>
      </c>
      <c r="E188" s="40" t="s">
        <v>7263</v>
      </c>
    </row>
    <row r="189" spans="1:5" ht="114.75">
      <c r="A189" t="s">
        <v>58</v>
      </c>
      <c r="E189" s="39" t="s">
        <v>7335</v>
      </c>
    </row>
    <row r="190" spans="1:16" ht="25.5">
      <c r="A190" t="s">
        <v>50</v>
      </c>
      <c s="34" t="s">
        <v>218</v>
      </c>
      <c s="34" t="s">
        <v>2294</v>
      </c>
      <c s="35" t="s">
        <v>5</v>
      </c>
      <c s="6" t="s">
        <v>2295</v>
      </c>
      <c s="36" t="s">
        <v>75</v>
      </c>
      <c s="37">
        <v>1</v>
      </c>
      <c s="36">
        <v>0</v>
      </c>
      <c s="36">
        <f>ROUND(G190*H190,6)</f>
      </c>
      <c r="L190" s="38">
        <v>0</v>
      </c>
      <c s="32">
        <f>ROUND(ROUND(L190,2)*ROUND(G190,3),2)</f>
      </c>
      <c s="36" t="s">
        <v>970</v>
      </c>
      <c>
        <f>(M190*21)/100</f>
      </c>
      <c t="s">
        <v>28</v>
      </c>
    </row>
    <row r="191" spans="1:5" ht="12.75">
      <c r="A191" s="35" t="s">
        <v>56</v>
      </c>
      <c r="E191" s="39" t="s">
        <v>5</v>
      </c>
    </row>
    <row r="192" spans="1:5" ht="12.75">
      <c r="A192" s="35" t="s">
        <v>57</v>
      </c>
      <c r="E192" s="40" t="s">
        <v>7263</v>
      </c>
    </row>
    <row r="193" spans="1:5" ht="89.25">
      <c r="A193" t="s">
        <v>58</v>
      </c>
      <c r="E193" s="39" t="s">
        <v>7336</v>
      </c>
    </row>
    <row r="194" spans="1:16" ht="12.75">
      <c r="A194" t="s">
        <v>50</v>
      </c>
      <c s="34" t="s">
        <v>222</v>
      </c>
      <c s="34" t="s">
        <v>2446</v>
      </c>
      <c s="35" t="s">
        <v>5</v>
      </c>
      <c s="6" t="s">
        <v>2447</v>
      </c>
      <c s="36" t="s">
        <v>75</v>
      </c>
      <c s="37">
        <v>5</v>
      </c>
      <c s="36">
        <v>0</v>
      </c>
      <c s="36">
        <f>ROUND(G194*H194,6)</f>
      </c>
      <c r="L194" s="38">
        <v>0</v>
      </c>
      <c s="32">
        <f>ROUND(ROUND(L194,2)*ROUND(G194,3),2)</f>
      </c>
      <c s="36" t="s">
        <v>970</v>
      </c>
      <c>
        <f>(M194*21)/100</f>
      </c>
      <c t="s">
        <v>28</v>
      </c>
    </row>
    <row r="195" spans="1:5" ht="12.75">
      <c r="A195" s="35" t="s">
        <v>56</v>
      </c>
      <c r="E195" s="39" t="s">
        <v>5</v>
      </c>
    </row>
    <row r="196" spans="1:5" ht="12.75">
      <c r="A196" s="35" t="s">
        <v>57</v>
      </c>
      <c r="E196" s="40" t="s">
        <v>7263</v>
      </c>
    </row>
    <row r="197" spans="1:5" ht="76.5">
      <c r="A197" t="s">
        <v>58</v>
      </c>
      <c r="E197" s="39" t="s">
        <v>7242</v>
      </c>
    </row>
    <row r="198" spans="1:16" ht="12.75">
      <c r="A198" t="s">
        <v>50</v>
      </c>
      <c s="34" t="s">
        <v>226</v>
      </c>
      <c s="34" t="s">
        <v>2565</v>
      </c>
      <c s="35" t="s">
        <v>5</v>
      </c>
      <c s="6" t="s">
        <v>2566</v>
      </c>
      <c s="36" t="s">
        <v>75</v>
      </c>
      <c s="37">
        <v>9</v>
      </c>
      <c s="36">
        <v>0</v>
      </c>
      <c s="36">
        <f>ROUND(G198*H198,6)</f>
      </c>
      <c r="L198" s="38">
        <v>0</v>
      </c>
      <c s="32">
        <f>ROUND(ROUND(L198,2)*ROUND(G198,3),2)</f>
      </c>
      <c s="36" t="s">
        <v>970</v>
      </c>
      <c>
        <f>(M198*21)/100</f>
      </c>
      <c t="s">
        <v>28</v>
      </c>
    </row>
    <row r="199" spans="1:5" ht="12.75">
      <c r="A199" s="35" t="s">
        <v>56</v>
      </c>
      <c r="E199" s="39" t="s">
        <v>5</v>
      </c>
    </row>
    <row r="200" spans="1:5" ht="12.75">
      <c r="A200" s="35" t="s">
        <v>57</v>
      </c>
      <c r="E200" s="40" t="s">
        <v>7263</v>
      </c>
    </row>
    <row r="201" spans="1:5" ht="76.5">
      <c r="A201" t="s">
        <v>58</v>
      </c>
      <c r="E201" s="39" t="s">
        <v>7242</v>
      </c>
    </row>
    <row r="202" spans="1:16" ht="12.75">
      <c r="A202" t="s">
        <v>50</v>
      </c>
      <c s="34" t="s">
        <v>230</v>
      </c>
      <c s="34" t="s">
        <v>7337</v>
      </c>
      <c s="35" t="s">
        <v>5</v>
      </c>
      <c s="6" t="s">
        <v>7338</v>
      </c>
      <c s="36" t="s">
        <v>75</v>
      </c>
      <c s="37">
        <v>2</v>
      </c>
      <c s="36">
        <v>0</v>
      </c>
      <c s="36">
        <f>ROUND(G202*H202,6)</f>
      </c>
      <c r="L202" s="38">
        <v>0</v>
      </c>
      <c s="32">
        <f>ROUND(ROUND(L202,2)*ROUND(G202,3),2)</f>
      </c>
      <c s="36" t="s">
        <v>970</v>
      </c>
      <c>
        <f>(M202*21)/100</f>
      </c>
      <c t="s">
        <v>28</v>
      </c>
    </row>
    <row r="203" spans="1:5" ht="12.75">
      <c r="A203" s="35" t="s">
        <v>56</v>
      </c>
      <c r="E203" s="39" t="s">
        <v>5</v>
      </c>
    </row>
    <row r="204" spans="1:5" ht="12.75">
      <c r="A204" s="35" t="s">
        <v>57</v>
      </c>
      <c r="E204" s="40" t="s">
        <v>7263</v>
      </c>
    </row>
    <row r="205" spans="1:5" ht="76.5">
      <c r="A205" t="s">
        <v>58</v>
      </c>
      <c r="E205" s="39" t="s">
        <v>7242</v>
      </c>
    </row>
    <row r="206" spans="1:16" ht="12.75">
      <c r="A206" t="s">
        <v>50</v>
      </c>
      <c s="34" t="s">
        <v>234</v>
      </c>
      <c s="34" t="s">
        <v>2799</v>
      </c>
      <c s="35" t="s">
        <v>5</v>
      </c>
      <c s="6" t="s">
        <v>2800</v>
      </c>
      <c s="36" t="s">
        <v>75</v>
      </c>
      <c s="37">
        <v>1</v>
      </c>
      <c s="36">
        <v>0</v>
      </c>
      <c s="36">
        <f>ROUND(G206*H206,6)</f>
      </c>
      <c r="L206" s="38">
        <v>0</v>
      </c>
      <c s="32">
        <f>ROUND(ROUND(L206,2)*ROUND(G206,3),2)</f>
      </c>
      <c s="36" t="s">
        <v>970</v>
      </c>
      <c>
        <f>(M206*21)/100</f>
      </c>
      <c t="s">
        <v>28</v>
      </c>
    </row>
    <row r="207" spans="1:5" ht="12.75">
      <c r="A207" s="35" t="s">
        <v>56</v>
      </c>
      <c r="E207" s="39" t="s">
        <v>5</v>
      </c>
    </row>
    <row r="208" spans="1:5" ht="12.75">
      <c r="A208" s="35" t="s">
        <v>57</v>
      </c>
      <c r="E208" s="40" t="s">
        <v>7263</v>
      </c>
    </row>
    <row r="209" spans="1:5" ht="76.5">
      <c r="A209" t="s">
        <v>58</v>
      </c>
      <c r="E209" s="39" t="s">
        <v>7242</v>
      </c>
    </row>
    <row r="210" spans="1:16" ht="12.75">
      <c r="A210" t="s">
        <v>50</v>
      </c>
      <c s="34" t="s">
        <v>238</v>
      </c>
      <c s="34" t="s">
        <v>2298</v>
      </c>
      <c s="35" t="s">
        <v>5</v>
      </c>
      <c s="6" t="s">
        <v>2299</v>
      </c>
      <c s="36" t="s">
        <v>54</v>
      </c>
      <c s="37">
        <v>240</v>
      </c>
      <c s="36">
        <v>0</v>
      </c>
      <c s="36">
        <f>ROUND(G210*H210,6)</f>
      </c>
      <c r="L210" s="38">
        <v>0</v>
      </c>
      <c s="32">
        <f>ROUND(ROUND(L210,2)*ROUND(G210,3),2)</f>
      </c>
      <c s="36" t="s">
        <v>970</v>
      </c>
      <c>
        <f>(M210*21)/100</f>
      </c>
      <c t="s">
        <v>28</v>
      </c>
    </row>
    <row r="211" spans="1:5" ht="12.75">
      <c r="A211" s="35" t="s">
        <v>56</v>
      </c>
      <c r="E211" s="39" t="s">
        <v>5</v>
      </c>
    </row>
    <row r="212" spans="1:5" ht="12.75">
      <c r="A212" s="35" t="s">
        <v>57</v>
      </c>
      <c r="E212" s="40" t="s">
        <v>7263</v>
      </c>
    </row>
    <row r="213" spans="1:5" ht="89.25">
      <c r="A213" t="s">
        <v>58</v>
      </c>
      <c r="E213" s="39" t="s">
        <v>7339</v>
      </c>
    </row>
    <row r="214" spans="1:16" ht="12.75">
      <c r="A214" t="s">
        <v>50</v>
      </c>
      <c s="34" t="s">
        <v>721</v>
      </c>
      <c s="34" t="s">
        <v>7428</v>
      </c>
      <c s="35" t="s">
        <v>5</v>
      </c>
      <c s="6" t="s">
        <v>7429</v>
      </c>
      <c s="36" t="s">
        <v>54</v>
      </c>
      <c s="37">
        <v>120</v>
      </c>
      <c s="36">
        <v>0</v>
      </c>
      <c s="36">
        <f>ROUND(G214*H214,6)</f>
      </c>
      <c r="L214" s="38">
        <v>0</v>
      </c>
      <c s="32">
        <f>ROUND(ROUND(L214,2)*ROUND(G214,3),2)</f>
      </c>
      <c s="36" t="s">
        <v>970</v>
      </c>
      <c>
        <f>(M214*21)/100</f>
      </c>
      <c t="s">
        <v>28</v>
      </c>
    </row>
    <row r="215" spans="1:5" ht="12.75">
      <c r="A215" s="35" t="s">
        <v>56</v>
      </c>
      <c r="E215" s="39" t="s">
        <v>5</v>
      </c>
    </row>
    <row r="216" spans="1:5" ht="12.75">
      <c r="A216" s="35" t="s">
        <v>57</v>
      </c>
      <c r="E216" s="40" t="s">
        <v>7263</v>
      </c>
    </row>
    <row r="217" spans="1:5" ht="102">
      <c r="A217" t="s">
        <v>58</v>
      </c>
      <c r="E217" s="39" t="s">
        <v>7430</v>
      </c>
    </row>
    <row r="218" spans="1:16" ht="12.75">
      <c r="A218" t="s">
        <v>50</v>
      </c>
      <c s="34" t="s">
        <v>242</v>
      </c>
      <c s="34" t="s">
        <v>974</v>
      </c>
      <c s="35" t="s">
        <v>5</v>
      </c>
      <c s="6" t="s">
        <v>975</v>
      </c>
      <c s="36" t="s">
        <v>54</v>
      </c>
      <c s="37">
        <v>160</v>
      </c>
      <c s="36">
        <v>0</v>
      </c>
      <c s="36">
        <f>ROUND(G218*H218,6)</f>
      </c>
      <c r="L218" s="38">
        <v>0</v>
      </c>
      <c s="32">
        <f>ROUND(ROUND(L218,2)*ROUND(G218,3),2)</f>
      </c>
      <c s="36" t="s">
        <v>970</v>
      </c>
      <c>
        <f>(M218*21)/100</f>
      </c>
      <c t="s">
        <v>28</v>
      </c>
    </row>
    <row r="219" spans="1:5" ht="12.75">
      <c r="A219" s="35" t="s">
        <v>56</v>
      </c>
      <c r="E219" s="39" t="s">
        <v>5</v>
      </c>
    </row>
    <row r="220" spans="1:5" ht="12.75">
      <c r="A220" s="35" t="s">
        <v>57</v>
      </c>
      <c r="E220" s="40" t="s">
        <v>7263</v>
      </c>
    </row>
    <row r="221" spans="1:5" ht="89.25">
      <c r="A221" t="s">
        <v>58</v>
      </c>
      <c r="E221" s="39" t="s">
        <v>7340</v>
      </c>
    </row>
    <row r="222" spans="1:16" ht="12.75">
      <c r="A222" t="s">
        <v>50</v>
      </c>
      <c s="34" t="s">
        <v>246</v>
      </c>
      <c s="34" t="s">
        <v>138</v>
      </c>
      <c s="35" t="s">
        <v>5</v>
      </c>
      <c s="6" t="s">
        <v>139</v>
      </c>
      <c s="36" t="s">
        <v>132</v>
      </c>
      <c s="37">
        <v>0.72</v>
      </c>
      <c s="36">
        <v>0</v>
      </c>
      <c s="36">
        <f>ROUND(G222*H222,6)</f>
      </c>
      <c r="L222" s="38">
        <v>0</v>
      </c>
      <c s="32">
        <f>ROUND(ROUND(L222,2)*ROUND(G222,3),2)</f>
      </c>
      <c s="36" t="s">
        <v>970</v>
      </c>
      <c>
        <f>(M222*21)/100</f>
      </c>
      <c t="s">
        <v>28</v>
      </c>
    </row>
    <row r="223" spans="1:5" ht="12.75">
      <c r="A223" s="35" t="s">
        <v>56</v>
      </c>
      <c r="E223" s="39" t="s">
        <v>5</v>
      </c>
    </row>
    <row r="224" spans="1:5" ht="12.75">
      <c r="A224" s="35" t="s">
        <v>57</v>
      </c>
      <c r="E224" s="40" t="s">
        <v>7263</v>
      </c>
    </row>
    <row r="225" spans="1:5" ht="76.5">
      <c r="A225" t="s">
        <v>58</v>
      </c>
      <c r="E225" s="39" t="s">
        <v>7341</v>
      </c>
    </row>
    <row r="226" spans="1:16" ht="25.5">
      <c r="A226" t="s">
        <v>50</v>
      </c>
      <c s="34" t="s">
        <v>250</v>
      </c>
      <c s="34" t="s">
        <v>159</v>
      </c>
      <c s="35" t="s">
        <v>5</v>
      </c>
      <c s="6" t="s">
        <v>160</v>
      </c>
      <c s="36" t="s">
        <v>75</v>
      </c>
      <c s="37">
        <v>4</v>
      </c>
      <c s="36">
        <v>0</v>
      </c>
      <c s="36">
        <f>ROUND(G226*H226,6)</f>
      </c>
      <c r="L226" s="38">
        <v>0</v>
      </c>
      <c s="32">
        <f>ROUND(ROUND(L226,2)*ROUND(G226,3),2)</f>
      </c>
      <c s="36" t="s">
        <v>970</v>
      </c>
      <c>
        <f>(M226*21)/100</f>
      </c>
      <c t="s">
        <v>28</v>
      </c>
    </row>
    <row r="227" spans="1:5" ht="12.75">
      <c r="A227" s="35" t="s">
        <v>56</v>
      </c>
      <c r="E227" s="39" t="s">
        <v>5</v>
      </c>
    </row>
    <row r="228" spans="1:5" ht="12.75">
      <c r="A228" s="35" t="s">
        <v>57</v>
      </c>
      <c r="E228" s="40" t="s">
        <v>7263</v>
      </c>
    </row>
    <row r="229" spans="1:5" ht="114.75">
      <c r="A229" t="s">
        <v>58</v>
      </c>
      <c r="E229" s="39" t="s">
        <v>7342</v>
      </c>
    </row>
    <row r="230" spans="1:13" ht="12.75">
      <c r="A230" t="s">
        <v>47</v>
      </c>
      <c r="C230" s="31" t="s">
        <v>83</v>
      </c>
      <c r="E230" s="33" t="s">
        <v>2571</v>
      </c>
      <c r="J230" s="32">
        <f>0</f>
      </c>
      <c s="32">
        <f>0</f>
      </c>
      <c s="32">
        <f>0+L231</f>
      </c>
      <c s="32">
        <f>0+M231</f>
      </c>
    </row>
    <row r="231" spans="1:16" ht="12.75">
      <c r="A231" t="s">
        <v>50</v>
      </c>
      <c s="34" t="s">
        <v>254</v>
      </c>
      <c s="34" t="s">
        <v>3400</v>
      </c>
      <c s="35" t="s">
        <v>5</v>
      </c>
      <c s="6" t="s">
        <v>7431</v>
      </c>
      <c s="36" t="s">
        <v>63</v>
      </c>
      <c s="37">
        <v>6.8</v>
      </c>
      <c s="36">
        <v>0</v>
      </c>
      <c s="36">
        <f>ROUND(G231*H231,6)</f>
      </c>
      <c r="L231" s="38">
        <v>0</v>
      </c>
      <c s="32">
        <f>ROUND(ROUND(L231,2)*ROUND(G231,3),2)</f>
      </c>
      <c s="36" t="s">
        <v>970</v>
      </c>
      <c>
        <f>(M231*21)/100</f>
      </c>
      <c t="s">
        <v>28</v>
      </c>
    </row>
    <row r="232" spans="1:5" ht="12.75">
      <c r="A232" s="35" t="s">
        <v>56</v>
      </c>
      <c r="E232" s="39" t="s">
        <v>5</v>
      </c>
    </row>
    <row r="233" spans="1:5" ht="12.75">
      <c r="A233" s="35" t="s">
        <v>57</v>
      </c>
      <c r="E233" s="40" t="s">
        <v>7263</v>
      </c>
    </row>
    <row r="234" spans="1:5" ht="369.75">
      <c r="A234" t="s">
        <v>58</v>
      </c>
      <c r="E234" s="39" t="s">
        <v>3981</v>
      </c>
    </row>
    <row r="235" spans="1:13" ht="12.75">
      <c r="A235" t="s">
        <v>47</v>
      </c>
      <c r="C235" s="31" t="s">
        <v>87</v>
      </c>
      <c r="E235" s="33" t="s">
        <v>1506</v>
      </c>
      <c r="J235" s="32">
        <f>0</f>
      </c>
      <c s="32">
        <f>0</f>
      </c>
      <c s="32">
        <f>0+L236+L240</f>
      </c>
      <c s="32">
        <f>0+M236+M240</f>
      </c>
    </row>
    <row r="236" spans="1:16" ht="12.75">
      <c r="A236" t="s">
        <v>50</v>
      </c>
      <c s="34" t="s">
        <v>258</v>
      </c>
      <c s="34" t="s">
        <v>2576</v>
      </c>
      <c s="35" t="s">
        <v>5</v>
      </c>
      <c s="6" t="s">
        <v>2577</v>
      </c>
      <c s="36" t="s">
        <v>63</v>
      </c>
      <c s="37">
        <v>7</v>
      </c>
      <c s="36">
        <v>0</v>
      </c>
      <c s="36">
        <f>ROUND(G236*H236,6)</f>
      </c>
      <c r="L236" s="38">
        <v>0</v>
      </c>
      <c s="32">
        <f>ROUND(ROUND(L236,2)*ROUND(G236,3),2)</f>
      </c>
      <c s="36" t="s">
        <v>970</v>
      </c>
      <c>
        <f>(M236*21)/100</f>
      </c>
      <c t="s">
        <v>28</v>
      </c>
    </row>
    <row r="237" spans="1:5" ht="12.75">
      <c r="A237" s="35" t="s">
        <v>56</v>
      </c>
      <c r="E237" s="39" t="s">
        <v>5</v>
      </c>
    </row>
    <row r="238" spans="1:5" ht="12.75">
      <c r="A238" s="35" t="s">
        <v>57</v>
      </c>
      <c r="E238" s="40" t="s">
        <v>7263</v>
      </c>
    </row>
    <row r="239" spans="1:5" ht="140.25">
      <c r="A239" t="s">
        <v>58</v>
      </c>
      <c r="E239" s="39" t="s">
        <v>7346</v>
      </c>
    </row>
    <row r="240" spans="1:16" ht="12.75">
      <c r="A240" t="s">
        <v>50</v>
      </c>
      <c s="34" t="s">
        <v>262</v>
      </c>
      <c s="34" t="s">
        <v>7347</v>
      </c>
      <c s="35" t="s">
        <v>5</v>
      </c>
      <c s="6" t="s">
        <v>7348</v>
      </c>
      <c s="36" t="s">
        <v>63</v>
      </c>
      <c s="37">
        <v>2</v>
      </c>
      <c s="36">
        <v>0</v>
      </c>
      <c s="36">
        <f>ROUND(G240*H240,6)</f>
      </c>
      <c r="L240" s="38">
        <v>0</v>
      </c>
      <c s="32">
        <f>ROUND(ROUND(L240,2)*ROUND(G240,3),2)</f>
      </c>
      <c s="36" t="s">
        <v>970</v>
      </c>
      <c>
        <f>(M240*21)/100</f>
      </c>
      <c t="s">
        <v>28</v>
      </c>
    </row>
    <row r="241" spans="1:5" ht="12.75">
      <c r="A241" s="35" t="s">
        <v>56</v>
      </c>
      <c r="E241" s="39" t="s">
        <v>5</v>
      </c>
    </row>
    <row r="242" spans="1:5" ht="12.75">
      <c r="A242" s="35" t="s">
        <v>57</v>
      </c>
      <c r="E242" s="40" t="s">
        <v>7263</v>
      </c>
    </row>
    <row r="243" spans="1:5" ht="102">
      <c r="A243" t="s">
        <v>58</v>
      </c>
      <c r="E243" s="39" t="s">
        <v>7349</v>
      </c>
    </row>
    <row r="244" spans="1:13" ht="12.75">
      <c r="A244" t="s">
        <v>47</v>
      </c>
      <c r="C244" s="31" t="s">
        <v>551</v>
      </c>
      <c r="E244" s="33" t="s">
        <v>552</v>
      </c>
      <c r="J244" s="32">
        <f>0</f>
      </c>
      <c s="32">
        <f>0</f>
      </c>
      <c s="32">
        <f>0+L245+L249+L253+L257+L261+L265</f>
      </c>
      <c s="32">
        <f>0+M245+M249+M253+M257+M261+M265</f>
      </c>
    </row>
    <row r="245" spans="1:16" ht="38.25">
      <c r="A245" t="s">
        <v>50</v>
      </c>
      <c s="34" t="s">
        <v>266</v>
      </c>
      <c s="34" t="s">
        <v>3483</v>
      </c>
      <c s="35" t="s">
        <v>555</v>
      </c>
      <c s="6" t="s">
        <v>3484</v>
      </c>
      <c s="36" t="s">
        <v>557</v>
      </c>
      <c s="37">
        <v>35.2</v>
      </c>
      <c s="36">
        <v>0</v>
      </c>
      <c s="36">
        <f>ROUND(G245*H245,6)</f>
      </c>
      <c r="L245" s="38">
        <v>0</v>
      </c>
      <c s="32">
        <f>ROUND(ROUND(L245,2)*ROUND(G245,3),2)</f>
      </c>
      <c s="36" t="s">
        <v>55</v>
      </c>
      <c>
        <f>(M245*21)/100</f>
      </c>
      <c t="s">
        <v>28</v>
      </c>
    </row>
    <row r="246" spans="1:5" ht="12.75">
      <c r="A246" s="35" t="s">
        <v>56</v>
      </c>
      <c r="E246" s="39" t="s">
        <v>558</v>
      </c>
    </row>
    <row r="247" spans="1:5" ht="12.75">
      <c r="A247" s="35" t="s">
        <v>57</v>
      </c>
      <c r="E247" s="40" t="s">
        <v>5</v>
      </c>
    </row>
    <row r="248" spans="1:5" ht="165.75">
      <c r="A248" t="s">
        <v>58</v>
      </c>
      <c r="E248" s="39" t="s">
        <v>3529</v>
      </c>
    </row>
    <row r="249" spans="1:16" ht="38.25">
      <c r="A249" t="s">
        <v>50</v>
      </c>
      <c s="34" t="s">
        <v>270</v>
      </c>
      <c s="34" t="s">
        <v>561</v>
      </c>
      <c s="35" t="s">
        <v>555</v>
      </c>
      <c s="6" t="s">
        <v>562</v>
      </c>
      <c s="36" t="s">
        <v>557</v>
      </c>
      <c s="37">
        <v>5.2</v>
      </c>
      <c s="36">
        <v>0</v>
      </c>
      <c s="36">
        <f>ROUND(G249*H249,6)</f>
      </c>
      <c r="L249" s="38">
        <v>0</v>
      </c>
      <c s="32">
        <f>ROUND(ROUND(L249,2)*ROUND(G249,3),2)</f>
      </c>
      <c s="36" t="s">
        <v>55</v>
      </c>
      <c>
        <f>(M249*21)/100</f>
      </c>
      <c t="s">
        <v>28</v>
      </c>
    </row>
    <row r="250" spans="1:5" ht="12.75">
      <c r="A250" s="35" t="s">
        <v>56</v>
      </c>
      <c r="E250" s="39" t="s">
        <v>558</v>
      </c>
    </row>
    <row r="251" spans="1:5" ht="12.75">
      <c r="A251" s="35" t="s">
        <v>57</v>
      </c>
      <c r="E251" s="40" t="s">
        <v>5</v>
      </c>
    </row>
    <row r="252" spans="1:5" ht="165.75">
      <c r="A252" t="s">
        <v>58</v>
      </c>
      <c r="E252" s="39" t="s">
        <v>3529</v>
      </c>
    </row>
    <row r="253" spans="1:16" ht="25.5">
      <c r="A253" t="s">
        <v>50</v>
      </c>
      <c s="34" t="s">
        <v>274</v>
      </c>
      <c s="34" t="s">
        <v>3152</v>
      </c>
      <c s="35" t="s">
        <v>555</v>
      </c>
      <c s="6" t="s">
        <v>3153</v>
      </c>
      <c s="36" t="s">
        <v>557</v>
      </c>
      <c s="37">
        <v>18.2</v>
      </c>
      <c s="36">
        <v>0</v>
      </c>
      <c s="36">
        <f>ROUND(G253*H253,6)</f>
      </c>
      <c r="L253" s="38">
        <v>0</v>
      </c>
      <c s="32">
        <f>ROUND(ROUND(L253,2)*ROUND(G253,3),2)</f>
      </c>
      <c s="36" t="s">
        <v>55</v>
      </c>
      <c>
        <f>(M253*21)/100</f>
      </c>
      <c t="s">
        <v>28</v>
      </c>
    </row>
    <row r="254" spans="1:5" ht="12.75">
      <c r="A254" s="35" t="s">
        <v>56</v>
      </c>
      <c r="E254" s="39" t="s">
        <v>558</v>
      </c>
    </row>
    <row r="255" spans="1:5" ht="12.75">
      <c r="A255" s="35" t="s">
        <v>57</v>
      </c>
      <c r="E255" s="40" t="s">
        <v>5</v>
      </c>
    </row>
    <row r="256" spans="1:5" ht="165.75">
      <c r="A256" t="s">
        <v>58</v>
      </c>
      <c r="E256" s="39" t="s">
        <v>3529</v>
      </c>
    </row>
    <row r="257" spans="1:16" ht="25.5">
      <c r="A257" t="s">
        <v>50</v>
      </c>
      <c s="34" t="s">
        <v>278</v>
      </c>
      <c s="34" t="s">
        <v>1298</v>
      </c>
      <c s="35" t="s">
        <v>555</v>
      </c>
      <c s="6" t="s">
        <v>1299</v>
      </c>
      <c s="36" t="s">
        <v>557</v>
      </c>
      <c s="37">
        <v>0.5</v>
      </c>
      <c s="36">
        <v>0</v>
      </c>
      <c s="36">
        <f>ROUND(G257*H257,6)</f>
      </c>
      <c r="L257" s="38">
        <v>0</v>
      </c>
      <c s="32">
        <f>ROUND(ROUND(L257,2)*ROUND(G257,3),2)</f>
      </c>
      <c s="36" t="s">
        <v>55</v>
      </c>
      <c>
        <f>(M257*21)/100</f>
      </c>
      <c t="s">
        <v>28</v>
      </c>
    </row>
    <row r="258" spans="1:5" ht="12.75">
      <c r="A258" s="35" t="s">
        <v>56</v>
      </c>
      <c r="E258" s="39" t="s">
        <v>558</v>
      </c>
    </row>
    <row r="259" spans="1:5" ht="12.75">
      <c r="A259" s="35" t="s">
        <v>57</v>
      </c>
      <c r="E259" s="40" t="s">
        <v>5</v>
      </c>
    </row>
    <row r="260" spans="1:5" ht="165.75">
      <c r="A260" t="s">
        <v>58</v>
      </c>
      <c r="E260" s="39" t="s">
        <v>3529</v>
      </c>
    </row>
    <row r="261" spans="1:16" ht="38.25">
      <c r="A261" t="s">
        <v>50</v>
      </c>
      <c s="34" t="s">
        <v>282</v>
      </c>
      <c s="34" t="s">
        <v>1184</v>
      </c>
      <c s="35" t="s">
        <v>555</v>
      </c>
      <c s="6" t="s">
        <v>1185</v>
      </c>
      <c s="36" t="s">
        <v>557</v>
      </c>
      <c s="37">
        <v>0.5</v>
      </c>
      <c s="36">
        <v>0</v>
      </c>
      <c s="36">
        <f>ROUND(G261*H261,6)</f>
      </c>
      <c r="L261" s="38">
        <v>0</v>
      </c>
      <c s="32">
        <f>ROUND(ROUND(L261,2)*ROUND(G261,3),2)</f>
      </c>
      <c s="36" t="s">
        <v>55</v>
      </c>
      <c>
        <f>(M261*21)/100</f>
      </c>
      <c t="s">
        <v>28</v>
      </c>
    </row>
    <row r="262" spans="1:5" ht="25.5">
      <c r="A262" s="35" t="s">
        <v>56</v>
      </c>
      <c r="E262" s="39" t="s">
        <v>7350</v>
      </c>
    </row>
    <row r="263" spans="1:5" ht="12.75">
      <c r="A263" s="35" t="s">
        <v>57</v>
      </c>
      <c r="E263" s="40" t="s">
        <v>5</v>
      </c>
    </row>
    <row r="264" spans="1:5" ht="165.75">
      <c r="A264" t="s">
        <v>58</v>
      </c>
      <c r="E264" s="39" t="s">
        <v>3529</v>
      </c>
    </row>
    <row r="265" spans="1:16" ht="25.5">
      <c r="A265" t="s">
        <v>50</v>
      </c>
      <c s="34" t="s">
        <v>286</v>
      </c>
      <c s="34" t="s">
        <v>2480</v>
      </c>
      <c s="35" t="s">
        <v>555</v>
      </c>
      <c s="6" t="s">
        <v>2481</v>
      </c>
      <c s="36" t="s">
        <v>557</v>
      </c>
      <c s="37">
        <v>0.5</v>
      </c>
      <c s="36">
        <v>0</v>
      </c>
      <c s="36">
        <f>ROUND(G265*H265,6)</f>
      </c>
      <c r="L265" s="38">
        <v>0</v>
      </c>
      <c s="32">
        <f>ROUND(ROUND(L265,2)*ROUND(G265,3),2)</f>
      </c>
      <c s="36" t="s">
        <v>55</v>
      </c>
      <c>
        <f>(M265*21)/100</f>
      </c>
      <c t="s">
        <v>28</v>
      </c>
    </row>
    <row r="266" spans="1:5" ht="25.5">
      <c r="A266" s="35" t="s">
        <v>56</v>
      </c>
      <c r="E266" s="39" t="s">
        <v>3535</v>
      </c>
    </row>
    <row r="267" spans="1:5" ht="12.75">
      <c r="A267" s="35" t="s">
        <v>57</v>
      </c>
      <c r="E267" s="40" t="s">
        <v>5</v>
      </c>
    </row>
    <row r="268" spans="1:5" ht="165.75">
      <c r="A268" t="s">
        <v>58</v>
      </c>
      <c r="E268"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3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7351</v>
      </c>
      <c s="41">
        <f>Rekapitulace!C110</f>
      </c>
      <c s="20" t="s">
        <v>0</v>
      </c>
      <c t="s">
        <v>23</v>
      </c>
      <c t="s">
        <v>28</v>
      </c>
    </row>
    <row r="4" spans="1:16" ht="32" customHeight="1">
      <c r="A4" s="24" t="s">
        <v>20</v>
      </c>
      <c s="25" t="s">
        <v>29</v>
      </c>
      <c s="27" t="s">
        <v>7351</v>
      </c>
      <c r="E4" s="26" t="s">
        <v>7352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COUNTIFS(L8:L336,"=0",A8:A336,"P")+COUNTIFS(L8:L336,"",A8:A336,"P")+SUM(Q8:Q336)</f>
      </c>
    </row>
    <row r="8" spans="1:13" ht="12.75">
      <c r="A8" t="s">
        <v>45</v>
      </c>
      <c r="C8" s="28" t="s">
        <v>7434</v>
      </c>
      <c r="E8" s="30" t="s">
        <v>7433</v>
      </c>
      <c r="J8" s="29">
        <f>0+J9+J30+J39+J48+J53+J306+J315</f>
      </c>
      <c s="29">
        <f>0+K9+K30+K39+K48+K53+K306+K315</f>
      </c>
      <c s="29">
        <f>0+L9+L30+L39+L48+L53+L306+L315</f>
      </c>
      <c s="29">
        <f>0+M9+M30+M39+M48+M53+M306+M315</f>
      </c>
    </row>
    <row r="9" spans="1:13" ht="12.75">
      <c r="A9" t="s">
        <v>47</v>
      </c>
      <c r="C9" s="31" t="s">
        <v>51</v>
      </c>
      <c r="E9" s="33" t="s">
        <v>60</v>
      </c>
      <c r="J9" s="32">
        <f>0</f>
      </c>
      <c s="32">
        <f>0</f>
      </c>
      <c s="32">
        <f>0+L10+L14+L18+L22+L26</f>
      </c>
      <c s="32">
        <f>0+M10+M14+M18+M22+M26</f>
      </c>
    </row>
    <row r="10" spans="1:16" ht="12.75">
      <c r="A10" t="s">
        <v>50</v>
      </c>
      <c s="34" t="s">
        <v>51</v>
      </c>
      <c s="34" t="s">
        <v>2486</v>
      </c>
      <c s="35" t="s">
        <v>5</v>
      </c>
      <c s="6" t="s">
        <v>2487</v>
      </c>
      <c s="36" t="s">
        <v>68</v>
      </c>
      <c s="37">
        <v>625</v>
      </c>
      <c s="36">
        <v>0</v>
      </c>
      <c s="36">
        <f>ROUND(G10*H10,6)</f>
      </c>
      <c r="L10" s="38">
        <v>0</v>
      </c>
      <c s="32">
        <f>ROUND(ROUND(L10,2)*ROUND(G10,3),2)</f>
      </c>
      <c s="36" t="s">
        <v>970</v>
      </c>
      <c>
        <f>(M10*21)/100</f>
      </c>
      <c t="s">
        <v>28</v>
      </c>
    </row>
    <row r="11" spans="1:5" ht="12.75">
      <c r="A11" s="35" t="s">
        <v>56</v>
      </c>
      <c r="E11" s="39" t="s">
        <v>5</v>
      </c>
    </row>
    <row r="12" spans="1:5" ht="12.75">
      <c r="A12" s="35" t="s">
        <v>57</v>
      </c>
      <c r="E12" s="40" t="s">
        <v>7263</v>
      </c>
    </row>
    <row r="13" spans="1:5" ht="12.75">
      <c r="A13" t="s">
        <v>58</v>
      </c>
      <c r="E13" s="39" t="s">
        <v>2488</v>
      </c>
    </row>
    <row r="14" spans="1:16" ht="12.75">
      <c r="A14" t="s">
        <v>50</v>
      </c>
      <c s="34" t="s">
        <v>28</v>
      </c>
      <c s="34" t="s">
        <v>1707</v>
      </c>
      <c s="35" t="s">
        <v>5</v>
      </c>
      <c s="6" t="s">
        <v>1708</v>
      </c>
      <c s="36" t="s">
        <v>63</v>
      </c>
      <c s="37">
        <v>47</v>
      </c>
      <c s="36">
        <v>0</v>
      </c>
      <c s="36">
        <f>ROUND(G14*H14,6)</f>
      </c>
      <c r="L14" s="38">
        <v>0</v>
      </c>
      <c s="32">
        <f>ROUND(ROUND(L14,2)*ROUND(G14,3),2)</f>
      </c>
      <c s="36" t="s">
        <v>970</v>
      </c>
      <c>
        <f>(M14*21)/100</f>
      </c>
      <c t="s">
        <v>28</v>
      </c>
    </row>
    <row r="15" spans="1:5" ht="12.75">
      <c r="A15" s="35" t="s">
        <v>56</v>
      </c>
      <c r="E15" s="39" t="s">
        <v>5</v>
      </c>
    </row>
    <row r="16" spans="1:5" ht="12.75">
      <c r="A16" s="35" t="s">
        <v>57</v>
      </c>
      <c r="E16" s="40" t="s">
        <v>7263</v>
      </c>
    </row>
    <row r="17" spans="1:5" ht="318.75">
      <c r="A17" t="s">
        <v>58</v>
      </c>
      <c r="E17" s="39" t="s">
        <v>4631</v>
      </c>
    </row>
    <row r="18" spans="1:16" ht="12.75">
      <c r="A18" t="s">
        <v>50</v>
      </c>
      <c s="34" t="s">
        <v>26</v>
      </c>
      <c s="34" t="s">
        <v>794</v>
      </c>
      <c s="35" t="s">
        <v>5</v>
      </c>
      <c s="6" t="s">
        <v>795</v>
      </c>
      <c s="36" t="s">
        <v>63</v>
      </c>
      <c s="37">
        <v>155</v>
      </c>
      <c s="36">
        <v>0</v>
      </c>
      <c s="36">
        <f>ROUND(G18*H18,6)</f>
      </c>
      <c r="L18" s="38">
        <v>0</v>
      </c>
      <c s="32">
        <f>ROUND(ROUND(L18,2)*ROUND(G18,3),2)</f>
      </c>
      <c s="36" t="s">
        <v>970</v>
      </c>
      <c>
        <f>(M18*21)/100</f>
      </c>
      <c t="s">
        <v>28</v>
      </c>
    </row>
    <row r="19" spans="1:5" ht="12.75">
      <c r="A19" s="35" t="s">
        <v>56</v>
      </c>
      <c r="E19" s="39" t="s">
        <v>5</v>
      </c>
    </row>
    <row r="20" spans="1:5" ht="12.75">
      <c r="A20" s="35" t="s">
        <v>57</v>
      </c>
      <c r="E20" s="40" t="s">
        <v>7263</v>
      </c>
    </row>
    <row r="21" spans="1:5" ht="318.75">
      <c r="A21" t="s">
        <v>58</v>
      </c>
      <c r="E21" s="39" t="s">
        <v>4631</v>
      </c>
    </row>
    <row r="22" spans="1:16" ht="12.75">
      <c r="A22" t="s">
        <v>50</v>
      </c>
      <c s="34" t="s">
        <v>65</v>
      </c>
      <c s="34" t="s">
        <v>61</v>
      </c>
      <c s="35" t="s">
        <v>5</v>
      </c>
      <c s="6" t="s">
        <v>62</v>
      </c>
      <c s="36" t="s">
        <v>63</v>
      </c>
      <c s="37">
        <v>163</v>
      </c>
      <c s="36">
        <v>0</v>
      </c>
      <c s="36">
        <f>ROUND(G22*H22,6)</f>
      </c>
      <c r="L22" s="38">
        <v>0</v>
      </c>
      <c s="32">
        <f>ROUND(ROUND(L22,2)*ROUND(G22,3),2)</f>
      </c>
      <c s="36" t="s">
        <v>970</v>
      </c>
      <c>
        <f>(M22*21)/100</f>
      </c>
      <c t="s">
        <v>28</v>
      </c>
    </row>
    <row r="23" spans="1:5" ht="12.75">
      <c r="A23" s="35" t="s">
        <v>56</v>
      </c>
      <c r="E23" s="39" t="s">
        <v>5</v>
      </c>
    </row>
    <row r="24" spans="1:5" ht="12.75">
      <c r="A24" s="35" t="s">
        <v>57</v>
      </c>
      <c r="E24" s="40" t="s">
        <v>7263</v>
      </c>
    </row>
    <row r="25" spans="1:5" ht="229.5">
      <c r="A25" t="s">
        <v>58</v>
      </c>
      <c r="E25" s="39" t="s">
        <v>1611</v>
      </c>
    </row>
    <row r="26" spans="1:16" ht="12.75">
      <c r="A26" t="s">
        <v>50</v>
      </c>
      <c s="34" t="s">
        <v>72</v>
      </c>
      <c s="34" t="s">
        <v>1712</v>
      </c>
      <c s="35" t="s">
        <v>5</v>
      </c>
      <c s="6" t="s">
        <v>1713</v>
      </c>
      <c s="36" t="s">
        <v>68</v>
      </c>
      <c s="37">
        <v>625</v>
      </c>
      <c s="36">
        <v>0</v>
      </c>
      <c s="36">
        <f>ROUND(G26*H26,6)</f>
      </c>
      <c r="L26" s="38">
        <v>0</v>
      </c>
      <c s="32">
        <f>ROUND(ROUND(L26,2)*ROUND(G26,3),2)</f>
      </c>
      <c s="36" t="s">
        <v>970</v>
      </c>
      <c>
        <f>(M26*21)/100</f>
      </c>
      <c t="s">
        <v>28</v>
      </c>
    </row>
    <row r="27" spans="1:5" ht="12.75">
      <c r="A27" s="35" t="s">
        <v>56</v>
      </c>
      <c r="E27" s="39" t="s">
        <v>5</v>
      </c>
    </row>
    <row r="28" spans="1:5" ht="12.75">
      <c r="A28" s="35" t="s">
        <v>57</v>
      </c>
      <c r="E28" s="40" t="s">
        <v>7263</v>
      </c>
    </row>
    <row r="29" spans="1:5" ht="38.25">
      <c r="A29" t="s">
        <v>58</v>
      </c>
      <c r="E29" s="39" t="s">
        <v>1715</v>
      </c>
    </row>
    <row r="30" spans="1:13" ht="12.75">
      <c r="A30" t="s">
        <v>47</v>
      </c>
      <c r="C30" s="31" t="s">
        <v>28</v>
      </c>
      <c r="E30" s="33" t="s">
        <v>1411</v>
      </c>
      <c r="J30" s="32">
        <f>0</f>
      </c>
      <c s="32">
        <f>0</f>
      </c>
      <c s="32">
        <f>0+L31+L35</f>
      </c>
      <c s="32">
        <f>0+M31+M35</f>
      </c>
    </row>
    <row r="31" spans="1:16" ht="12.75">
      <c r="A31" t="s">
        <v>50</v>
      </c>
      <c s="34" t="s">
        <v>27</v>
      </c>
      <c s="34" t="s">
        <v>5053</v>
      </c>
      <c s="35" t="s">
        <v>5</v>
      </c>
      <c s="6" t="s">
        <v>5054</v>
      </c>
      <c s="36" t="s">
        <v>68</v>
      </c>
      <c s="37">
        <v>50</v>
      </c>
      <c s="36">
        <v>0</v>
      </c>
      <c s="36">
        <f>ROUND(G31*H31,6)</f>
      </c>
      <c r="L31" s="38">
        <v>0</v>
      </c>
      <c s="32">
        <f>ROUND(ROUND(L31,2)*ROUND(G31,3),2)</f>
      </c>
      <c s="36" t="s">
        <v>970</v>
      </c>
      <c>
        <f>(M31*21)/100</f>
      </c>
      <c t="s">
        <v>28</v>
      </c>
    </row>
    <row r="32" spans="1:5" ht="12.75">
      <c r="A32" s="35" t="s">
        <v>56</v>
      </c>
      <c r="E32" s="39" t="s">
        <v>5</v>
      </c>
    </row>
    <row r="33" spans="1:5" ht="12.75">
      <c r="A33" s="35" t="s">
        <v>57</v>
      </c>
      <c r="E33" s="40" t="s">
        <v>7263</v>
      </c>
    </row>
    <row r="34" spans="1:5" ht="114.75">
      <c r="A34" t="s">
        <v>58</v>
      </c>
      <c r="E34" s="39" t="s">
        <v>7264</v>
      </c>
    </row>
    <row r="35" spans="1:16" ht="12.75">
      <c r="A35" t="s">
        <v>50</v>
      </c>
      <c s="34" t="s">
        <v>70</v>
      </c>
      <c s="34" t="s">
        <v>1412</v>
      </c>
      <c s="35" t="s">
        <v>5</v>
      </c>
      <c s="6" t="s">
        <v>1413</v>
      </c>
      <c s="36" t="s">
        <v>63</v>
      </c>
      <c s="37">
        <v>24</v>
      </c>
      <c s="36">
        <v>0</v>
      </c>
      <c s="36">
        <f>ROUND(G35*H35,6)</f>
      </c>
      <c r="L35" s="38">
        <v>0</v>
      </c>
      <c s="32">
        <f>ROUND(ROUND(L35,2)*ROUND(G35,3),2)</f>
      </c>
      <c s="36" t="s">
        <v>970</v>
      </c>
      <c>
        <f>(M35*21)/100</f>
      </c>
      <c t="s">
        <v>28</v>
      </c>
    </row>
    <row r="36" spans="1:5" ht="12.75">
      <c r="A36" s="35" t="s">
        <v>56</v>
      </c>
      <c r="E36" s="39" t="s">
        <v>5</v>
      </c>
    </row>
    <row r="37" spans="1:5" ht="12.75">
      <c r="A37" s="35" t="s">
        <v>57</v>
      </c>
      <c r="E37" s="40" t="s">
        <v>7263</v>
      </c>
    </row>
    <row r="38" spans="1:5" ht="369.75">
      <c r="A38" t="s">
        <v>58</v>
      </c>
      <c r="E38" s="39" t="s">
        <v>1414</v>
      </c>
    </row>
    <row r="39" spans="1:13" ht="12.75">
      <c r="A39" t="s">
        <v>47</v>
      </c>
      <c r="C39" s="31" t="s">
        <v>65</v>
      </c>
      <c r="E39" s="33" t="s">
        <v>3308</v>
      </c>
      <c r="J39" s="32">
        <f>0</f>
      </c>
      <c s="32">
        <f>0</f>
      </c>
      <c s="32">
        <f>0+L40+L44</f>
      </c>
      <c s="32">
        <f>0+M40+M44</f>
      </c>
    </row>
    <row r="40" spans="1:16" ht="12.75">
      <c r="A40" t="s">
        <v>50</v>
      </c>
      <c s="34" t="s">
        <v>83</v>
      </c>
      <c s="34" t="s">
        <v>3314</v>
      </c>
      <c s="35" t="s">
        <v>5</v>
      </c>
      <c s="6" t="s">
        <v>3315</v>
      </c>
      <c s="36" t="s">
        <v>63</v>
      </c>
      <c s="37">
        <v>4</v>
      </c>
      <c s="36">
        <v>0</v>
      </c>
      <c s="36">
        <f>ROUND(G40*H40,6)</f>
      </c>
      <c r="L40" s="38">
        <v>0</v>
      </c>
      <c s="32">
        <f>ROUND(ROUND(L40,2)*ROUND(G40,3),2)</f>
      </c>
      <c s="36" t="s">
        <v>970</v>
      </c>
      <c>
        <f>(M40*21)/100</f>
      </c>
      <c t="s">
        <v>28</v>
      </c>
    </row>
    <row r="41" spans="1:5" ht="12.75">
      <c r="A41" s="35" t="s">
        <v>56</v>
      </c>
      <c r="E41" s="39" t="s">
        <v>5</v>
      </c>
    </row>
    <row r="42" spans="1:5" ht="12.75">
      <c r="A42" s="35" t="s">
        <v>57</v>
      </c>
      <c r="E42" s="40" t="s">
        <v>7263</v>
      </c>
    </row>
    <row r="43" spans="1:5" ht="38.25">
      <c r="A43" t="s">
        <v>58</v>
      </c>
      <c r="E43" s="39" t="s">
        <v>3511</v>
      </c>
    </row>
    <row r="44" spans="1:16" ht="12.75">
      <c r="A44" t="s">
        <v>50</v>
      </c>
      <c s="34" t="s">
        <v>87</v>
      </c>
      <c s="34" t="s">
        <v>4644</v>
      </c>
      <c s="35" t="s">
        <v>5</v>
      </c>
      <c s="6" t="s">
        <v>4645</v>
      </c>
      <c s="36" t="s">
        <v>63</v>
      </c>
      <c s="37">
        <v>18.8</v>
      </c>
      <c s="36">
        <v>0</v>
      </c>
      <c s="36">
        <f>ROUND(G44*H44,6)</f>
      </c>
      <c r="L44" s="38">
        <v>0</v>
      </c>
      <c s="32">
        <f>ROUND(ROUND(L44,2)*ROUND(G44,3),2)</f>
      </c>
      <c s="36" t="s">
        <v>970</v>
      </c>
      <c>
        <f>(M44*21)/100</f>
      </c>
      <c t="s">
        <v>28</v>
      </c>
    </row>
    <row r="45" spans="1:5" ht="12.75">
      <c r="A45" s="35" t="s">
        <v>56</v>
      </c>
      <c r="E45" s="39" t="s">
        <v>5</v>
      </c>
    </row>
    <row r="46" spans="1:5" ht="12.75">
      <c r="A46" s="35" t="s">
        <v>57</v>
      </c>
      <c r="E46" s="40" t="s">
        <v>7263</v>
      </c>
    </row>
    <row r="47" spans="1:5" ht="38.25">
      <c r="A47" t="s">
        <v>58</v>
      </c>
      <c r="E47" s="39" t="s">
        <v>3511</v>
      </c>
    </row>
    <row r="48" spans="1:13" ht="12.75">
      <c r="A48" t="s">
        <v>47</v>
      </c>
      <c r="C48" s="31" t="s">
        <v>72</v>
      </c>
      <c r="E48" s="33" t="s">
        <v>2716</v>
      </c>
      <c r="J48" s="32">
        <f>0</f>
      </c>
      <c s="32">
        <f>0</f>
      </c>
      <c s="32">
        <f>0+L49</f>
      </c>
      <c s="32">
        <f>0+M49</f>
      </c>
    </row>
    <row r="49" spans="1:16" ht="12.75">
      <c r="A49" t="s">
        <v>50</v>
      </c>
      <c s="34" t="s">
        <v>91</v>
      </c>
      <c s="34" t="s">
        <v>2496</v>
      </c>
      <c s="35" t="s">
        <v>5</v>
      </c>
      <c s="6" t="s">
        <v>2497</v>
      </c>
      <c s="36" t="s">
        <v>63</v>
      </c>
      <c s="37">
        <v>4</v>
      </c>
      <c s="36">
        <v>0</v>
      </c>
      <c s="36">
        <f>ROUND(G49*H49,6)</f>
      </c>
      <c r="L49" s="38">
        <v>0</v>
      </c>
      <c s="32">
        <f>ROUND(ROUND(L49,2)*ROUND(G49,3),2)</f>
      </c>
      <c s="36" t="s">
        <v>970</v>
      </c>
      <c>
        <f>(M49*21)/100</f>
      </c>
      <c t="s">
        <v>28</v>
      </c>
    </row>
    <row r="50" spans="1:5" ht="12.75">
      <c r="A50" s="35" t="s">
        <v>56</v>
      </c>
      <c r="E50" s="39" t="s">
        <v>5</v>
      </c>
    </row>
    <row r="51" spans="1:5" ht="12.75">
      <c r="A51" s="35" t="s">
        <v>57</v>
      </c>
      <c r="E51" s="40" t="s">
        <v>7263</v>
      </c>
    </row>
    <row r="52" spans="1:5" ht="89.25">
      <c r="A52" t="s">
        <v>58</v>
      </c>
      <c r="E52" s="39" t="s">
        <v>7265</v>
      </c>
    </row>
    <row r="53" spans="1:13" ht="12.75">
      <c r="A53" t="s">
        <v>47</v>
      </c>
      <c r="C53" s="31" t="s">
        <v>70</v>
      </c>
      <c r="E53" s="33" t="s">
        <v>71</v>
      </c>
      <c r="J53" s="32">
        <f>0</f>
      </c>
      <c s="32">
        <f>0</f>
      </c>
      <c s="32">
        <f>0+L54+L58+L62+L66+L70+L74+L78+L82+L86+L90+L94+L98+L102+L106+L110+L114+L118+L122+L126+L130+L134+L138+L142+L146+L150+L154+L158+L162+L166+L170+L174+L178+L182+L186+L190+L194+L198+L202+L206+L210+L214+L218+L222+L226+L230+L234+L238+L242+L246+L250+L254+L258+L262+L266+L270+L274+L278+L282+L286+L290+L294+L298+L302</f>
      </c>
      <c s="32">
        <f>0+M54+M58+M62+M66+M70+M74+M78+M82+M86+M90+M94+M98+M102+M106+M110+M114+M118+M122+M126+M130+M134+M138+M142+M146+M150+M154+M158+M162+M166+M170+M174+M178+M182+M186+M190+M194+M198+M202+M206+M210+M214+M218+M222+M226+M230+M234+M238+M242+M246+M250+M254+M258+M262+M266+M270+M274+M278+M282+M286+M290+M294+M298+M302</f>
      </c>
    </row>
    <row r="54" spans="1:16" ht="25.5">
      <c r="A54" t="s">
        <v>50</v>
      </c>
      <c s="34" t="s">
        <v>95</v>
      </c>
      <c s="34" t="s">
        <v>6105</v>
      </c>
      <c s="35" t="s">
        <v>5</v>
      </c>
      <c s="6" t="s">
        <v>6106</v>
      </c>
      <c s="36" t="s">
        <v>75</v>
      </c>
      <c s="37">
        <v>70</v>
      </c>
      <c s="36">
        <v>0</v>
      </c>
      <c s="36">
        <f>ROUND(G54*H54,6)</f>
      </c>
      <c r="L54" s="38">
        <v>0</v>
      </c>
      <c s="32">
        <f>ROUND(ROUND(L54,2)*ROUND(G54,3),2)</f>
      </c>
      <c s="36" t="s">
        <v>970</v>
      </c>
      <c>
        <f>(M54*21)/100</f>
      </c>
      <c t="s">
        <v>28</v>
      </c>
    </row>
    <row r="55" spans="1:5" ht="12.75">
      <c r="A55" s="35" t="s">
        <v>56</v>
      </c>
      <c r="E55" s="39" t="s">
        <v>5</v>
      </c>
    </row>
    <row r="56" spans="1:5" ht="12.75">
      <c r="A56" s="35" t="s">
        <v>57</v>
      </c>
      <c r="E56" s="40" t="s">
        <v>7263</v>
      </c>
    </row>
    <row r="57" spans="1:5" ht="76.5">
      <c r="A57" t="s">
        <v>58</v>
      </c>
      <c r="E57" s="39" t="s">
        <v>7266</v>
      </c>
    </row>
    <row r="58" spans="1:16" ht="12.75">
      <c r="A58" t="s">
        <v>50</v>
      </c>
      <c s="34" t="s">
        <v>99</v>
      </c>
      <c s="34" t="s">
        <v>2506</v>
      </c>
      <c s="35" t="s">
        <v>5</v>
      </c>
      <c s="6" t="s">
        <v>2507</v>
      </c>
      <c s="36" t="s">
        <v>75</v>
      </c>
      <c s="37">
        <v>25</v>
      </c>
      <c s="36">
        <v>0</v>
      </c>
      <c s="36">
        <f>ROUND(G58*H58,6)</f>
      </c>
      <c r="L58" s="38">
        <v>0</v>
      </c>
      <c s="32">
        <f>ROUND(ROUND(L58,2)*ROUND(G58,3),2)</f>
      </c>
      <c s="36" t="s">
        <v>970</v>
      </c>
      <c>
        <f>(M58*21)/100</f>
      </c>
      <c t="s">
        <v>28</v>
      </c>
    </row>
    <row r="59" spans="1:5" ht="12.75">
      <c r="A59" s="35" t="s">
        <v>56</v>
      </c>
      <c r="E59" s="39" t="s">
        <v>5</v>
      </c>
    </row>
    <row r="60" spans="1:5" ht="12.75">
      <c r="A60" s="35" t="s">
        <v>57</v>
      </c>
      <c r="E60" s="40" t="s">
        <v>7263</v>
      </c>
    </row>
    <row r="61" spans="1:5" ht="114.75">
      <c r="A61" t="s">
        <v>58</v>
      </c>
      <c r="E61" s="39" t="s">
        <v>7267</v>
      </c>
    </row>
    <row r="62" spans="1:16" ht="12.75">
      <c r="A62" t="s">
        <v>50</v>
      </c>
      <c s="34" t="s">
        <v>103</v>
      </c>
      <c s="34" t="s">
        <v>77</v>
      </c>
      <c s="35" t="s">
        <v>5</v>
      </c>
      <c s="6" t="s">
        <v>78</v>
      </c>
      <c s="36" t="s">
        <v>79</v>
      </c>
      <c s="37">
        <v>625</v>
      </c>
      <c s="36">
        <v>0</v>
      </c>
      <c s="36">
        <f>ROUND(G62*H62,6)</f>
      </c>
      <c r="L62" s="38">
        <v>0</v>
      </c>
      <c s="32">
        <f>ROUND(ROUND(L62,2)*ROUND(G62,3),2)</f>
      </c>
      <c s="36" t="s">
        <v>970</v>
      </c>
      <c>
        <f>(M62*21)/100</f>
      </c>
      <c t="s">
        <v>28</v>
      </c>
    </row>
    <row r="63" spans="1:5" ht="12.75">
      <c r="A63" s="35" t="s">
        <v>56</v>
      </c>
      <c r="E63" s="39" t="s">
        <v>5</v>
      </c>
    </row>
    <row r="64" spans="1:5" ht="12.75">
      <c r="A64" s="35" t="s">
        <v>57</v>
      </c>
      <c r="E64" s="40" t="s">
        <v>7263</v>
      </c>
    </row>
    <row r="65" spans="1:5" ht="102">
      <c r="A65" t="s">
        <v>58</v>
      </c>
      <c r="E65" s="39" t="s">
        <v>1415</v>
      </c>
    </row>
    <row r="66" spans="1:16" ht="12.75">
      <c r="A66" t="s">
        <v>50</v>
      </c>
      <c s="34" t="s">
        <v>107</v>
      </c>
      <c s="34" t="s">
        <v>1081</v>
      </c>
      <c s="35" t="s">
        <v>5</v>
      </c>
      <c s="6" t="s">
        <v>1082</v>
      </c>
      <c s="36" t="s">
        <v>79</v>
      </c>
      <c s="37">
        <v>150</v>
      </c>
      <c s="36">
        <v>0</v>
      </c>
      <c s="36">
        <f>ROUND(G66*H66,6)</f>
      </c>
      <c r="L66" s="38">
        <v>0</v>
      </c>
      <c s="32">
        <f>ROUND(ROUND(L66,2)*ROUND(G66,3),2)</f>
      </c>
      <c s="36" t="s">
        <v>970</v>
      </c>
      <c>
        <f>(M66*21)/100</f>
      </c>
      <c t="s">
        <v>28</v>
      </c>
    </row>
    <row r="67" spans="1:5" ht="12.75">
      <c r="A67" s="35" t="s">
        <v>56</v>
      </c>
      <c r="E67" s="39" t="s">
        <v>5</v>
      </c>
    </row>
    <row r="68" spans="1:5" ht="12.75">
      <c r="A68" s="35" t="s">
        <v>57</v>
      </c>
      <c r="E68" s="40" t="s">
        <v>7263</v>
      </c>
    </row>
    <row r="69" spans="1:5" ht="102">
      <c r="A69" t="s">
        <v>58</v>
      </c>
      <c r="E69" s="39" t="s">
        <v>4524</v>
      </c>
    </row>
    <row r="70" spans="1:16" ht="12.75">
      <c r="A70" t="s">
        <v>50</v>
      </c>
      <c s="34" t="s">
        <v>112</v>
      </c>
      <c s="34" t="s">
        <v>809</v>
      </c>
      <c s="35" t="s">
        <v>5</v>
      </c>
      <c s="6" t="s">
        <v>810</v>
      </c>
      <c s="36" t="s">
        <v>79</v>
      </c>
      <c s="37">
        <v>150</v>
      </c>
      <c s="36">
        <v>0</v>
      </c>
      <c s="36">
        <f>ROUND(G70*H70,6)</f>
      </c>
      <c r="L70" s="38">
        <v>0</v>
      </c>
      <c s="32">
        <f>ROUND(ROUND(L70,2)*ROUND(G70,3),2)</f>
      </c>
      <c s="36" t="s">
        <v>970</v>
      </c>
      <c>
        <f>(M70*21)/100</f>
      </c>
      <c t="s">
        <v>28</v>
      </c>
    </row>
    <row r="71" spans="1:5" ht="12.75">
      <c r="A71" s="35" t="s">
        <v>56</v>
      </c>
      <c r="E71" s="39" t="s">
        <v>5</v>
      </c>
    </row>
    <row r="72" spans="1:5" ht="12.75">
      <c r="A72" s="35" t="s">
        <v>57</v>
      </c>
      <c r="E72" s="40" t="s">
        <v>7263</v>
      </c>
    </row>
    <row r="73" spans="1:5" ht="102">
      <c r="A73" t="s">
        <v>58</v>
      </c>
      <c r="E73" s="39" t="s">
        <v>4524</v>
      </c>
    </row>
    <row r="74" spans="1:16" ht="12.75">
      <c r="A74" t="s">
        <v>50</v>
      </c>
      <c s="34" t="s">
        <v>116</v>
      </c>
      <c s="34" t="s">
        <v>88</v>
      </c>
      <c s="35" t="s">
        <v>5</v>
      </c>
      <c s="6" t="s">
        <v>89</v>
      </c>
      <c s="36" t="s">
        <v>79</v>
      </c>
      <c s="37">
        <v>625</v>
      </c>
      <c s="36">
        <v>0</v>
      </c>
      <c s="36">
        <f>ROUND(G74*H74,6)</f>
      </c>
      <c r="L74" s="38">
        <v>0</v>
      </c>
      <c s="32">
        <f>ROUND(ROUND(L74,2)*ROUND(G74,3),2)</f>
      </c>
      <c s="36" t="s">
        <v>970</v>
      </c>
      <c>
        <f>(M74*21)/100</f>
      </c>
      <c t="s">
        <v>28</v>
      </c>
    </row>
    <row r="75" spans="1:5" ht="12.75">
      <c r="A75" s="35" t="s">
        <v>56</v>
      </c>
      <c r="E75" s="39" t="s">
        <v>5</v>
      </c>
    </row>
    <row r="76" spans="1:5" ht="12.75">
      <c r="A76" s="35" t="s">
        <v>57</v>
      </c>
      <c r="E76" s="40" t="s">
        <v>7263</v>
      </c>
    </row>
    <row r="77" spans="1:5" ht="140.25">
      <c r="A77" t="s">
        <v>58</v>
      </c>
      <c r="E77" s="39" t="s">
        <v>7240</v>
      </c>
    </row>
    <row r="78" spans="1:16" ht="12.75">
      <c r="A78" t="s">
        <v>50</v>
      </c>
      <c s="34" t="s">
        <v>119</v>
      </c>
      <c s="34" t="s">
        <v>6109</v>
      </c>
      <c s="35" t="s">
        <v>5</v>
      </c>
      <c s="6" t="s">
        <v>6110</v>
      </c>
      <c s="36" t="s">
        <v>75</v>
      </c>
      <c s="37">
        <v>2</v>
      </c>
      <c s="36">
        <v>0</v>
      </c>
      <c s="36">
        <f>ROUND(G78*H78,6)</f>
      </c>
      <c r="L78" s="38">
        <v>0</v>
      </c>
      <c s="32">
        <f>ROUND(ROUND(L78,2)*ROUND(G78,3),2)</f>
      </c>
      <c s="36" t="s">
        <v>970</v>
      </c>
      <c>
        <f>(M78*21)/100</f>
      </c>
      <c t="s">
        <v>28</v>
      </c>
    </row>
    <row r="79" spans="1:5" ht="12.75">
      <c r="A79" s="35" t="s">
        <v>56</v>
      </c>
      <c r="E79" s="39" t="s">
        <v>5</v>
      </c>
    </row>
    <row r="80" spans="1:5" ht="12.75">
      <c r="A80" s="35" t="s">
        <v>57</v>
      </c>
      <c r="E80" s="40" t="s">
        <v>7263</v>
      </c>
    </row>
    <row r="81" spans="1:5" ht="89.25">
      <c r="A81" t="s">
        <v>58</v>
      </c>
      <c r="E81" s="39" t="s">
        <v>7435</v>
      </c>
    </row>
    <row r="82" spans="1:16" ht="12.75">
      <c r="A82" t="s">
        <v>50</v>
      </c>
      <c s="34" t="s">
        <v>122</v>
      </c>
      <c s="34" t="s">
        <v>2723</v>
      </c>
      <c s="35" t="s">
        <v>5</v>
      </c>
      <c s="6" t="s">
        <v>2724</v>
      </c>
      <c s="36" t="s">
        <v>79</v>
      </c>
      <c s="37">
        <v>50</v>
      </c>
      <c s="36">
        <v>0</v>
      </c>
      <c s="36">
        <f>ROUND(G82*H82,6)</f>
      </c>
      <c r="L82" s="38">
        <v>0</v>
      </c>
      <c s="32">
        <f>ROUND(ROUND(L82,2)*ROUND(G82,3),2)</f>
      </c>
      <c s="36" t="s">
        <v>970</v>
      </c>
      <c>
        <f>(M82*21)/100</f>
      </c>
      <c t="s">
        <v>28</v>
      </c>
    </row>
    <row r="83" spans="1:5" ht="12.75">
      <c r="A83" s="35" t="s">
        <v>56</v>
      </c>
      <c r="E83" s="39" t="s">
        <v>5</v>
      </c>
    </row>
    <row r="84" spans="1:5" ht="12.75">
      <c r="A84" s="35" t="s">
        <v>57</v>
      </c>
      <c r="E84" s="40" t="s">
        <v>7263</v>
      </c>
    </row>
    <row r="85" spans="1:5" ht="76.5">
      <c r="A85" t="s">
        <v>58</v>
      </c>
      <c r="E85" s="39" t="s">
        <v>1417</v>
      </c>
    </row>
    <row r="86" spans="1:16" ht="25.5">
      <c r="A86" t="s">
        <v>50</v>
      </c>
      <c s="34" t="s">
        <v>126</v>
      </c>
      <c s="34" t="s">
        <v>829</v>
      </c>
      <c s="35" t="s">
        <v>5</v>
      </c>
      <c s="6" t="s">
        <v>830</v>
      </c>
      <c s="36" t="s">
        <v>75</v>
      </c>
      <c s="37">
        <v>4</v>
      </c>
      <c s="36">
        <v>0</v>
      </c>
      <c s="36">
        <f>ROUND(G86*H86,6)</f>
      </c>
      <c r="L86" s="38">
        <v>0</v>
      </c>
      <c s="32">
        <f>ROUND(ROUND(L86,2)*ROUND(G86,3),2)</f>
      </c>
      <c s="36" t="s">
        <v>970</v>
      </c>
      <c>
        <f>(M86*21)/100</f>
      </c>
      <c t="s">
        <v>28</v>
      </c>
    </row>
    <row r="87" spans="1:5" ht="12.75">
      <c r="A87" s="35" t="s">
        <v>56</v>
      </c>
      <c r="E87" s="39" t="s">
        <v>5</v>
      </c>
    </row>
    <row r="88" spans="1:5" ht="12.75">
      <c r="A88" s="35" t="s">
        <v>57</v>
      </c>
      <c r="E88" s="40" t="s">
        <v>7263</v>
      </c>
    </row>
    <row r="89" spans="1:5" ht="38.25">
      <c r="A89" t="s">
        <v>58</v>
      </c>
      <c r="E89" s="39" t="s">
        <v>98</v>
      </c>
    </row>
    <row r="90" spans="1:16" ht="12.75">
      <c r="A90" t="s">
        <v>50</v>
      </c>
      <c s="34" t="s">
        <v>129</v>
      </c>
      <c s="34" t="s">
        <v>7270</v>
      </c>
      <c s="35" t="s">
        <v>5</v>
      </c>
      <c s="6" t="s">
        <v>7271</v>
      </c>
      <c s="36" t="s">
        <v>75</v>
      </c>
      <c s="37">
        <v>5</v>
      </c>
      <c s="36">
        <v>0</v>
      </c>
      <c s="36">
        <f>ROUND(G90*H90,6)</f>
      </c>
      <c r="L90" s="38">
        <v>0</v>
      </c>
      <c s="32">
        <f>ROUND(ROUND(L90,2)*ROUND(G90,3),2)</f>
      </c>
      <c s="36" t="s">
        <v>970</v>
      </c>
      <c>
        <f>(M90*21)/100</f>
      </c>
      <c t="s">
        <v>28</v>
      </c>
    </row>
    <row r="91" spans="1:5" ht="12.75">
      <c r="A91" s="35" t="s">
        <v>56</v>
      </c>
      <c r="E91" s="39" t="s">
        <v>5</v>
      </c>
    </row>
    <row r="92" spans="1:5" ht="12.75">
      <c r="A92" s="35" t="s">
        <v>57</v>
      </c>
      <c r="E92" s="40" t="s">
        <v>7263</v>
      </c>
    </row>
    <row r="93" spans="1:5" ht="102">
      <c r="A93" t="s">
        <v>58</v>
      </c>
      <c r="E93" s="39" t="s">
        <v>7272</v>
      </c>
    </row>
    <row r="94" spans="1:16" ht="25.5">
      <c r="A94" t="s">
        <v>50</v>
      </c>
      <c s="34" t="s">
        <v>134</v>
      </c>
      <c s="34" t="s">
        <v>831</v>
      </c>
      <c s="35" t="s">
        <v>5</v>
      </c>
      <c s="6" t="s">
        <v>832</v>
      </c>
      <c s="36" t="s">
        <v>75</v>
      </c>
      <c s="37">
        <v>10</v>
      </c>
      <c s="36">
        <v>0</v>
      </c>
      <c s="36">
        <f>ROUND(G94*H94,6)</f>
      </c>
      <c r="L94" s="38">
        <v>0</v>
      </c>
      <c s="32">
        <f>ROUND(ROUND(L94,2)*ROUND(G94,3),2)</f>
      </c>
      <c s="36" t="s">
        <v>970</v>
      </c>
      <c>
        <f>(M94*21)/100</f>
      </c>
      <c t="s">
        <v>28</v>
      </c>
    </row>
    <row r="95" spans="1:5" ht="12.75">
      <c r="A95" s="35" t="s">
        <v>56</v>
      </c>
      <c r="E95" s="39" t="s">
        <v>5</v>
      </c>
    </row>
    <row r="96" spans="1:5" ht="12.75">
      <c r="A96" s="35" t="s">
        <v>57</v>
      </c>
      <c r="E96" s="40" t="s">
        <v>7263</v>
      </c>
    </row>
    <row r="97" spans="1:5" ht="102">
      <c r="A97" t="s">
        <v>58</v>
      </c>
      <c r="E97" s="39" t="s">
        <v>1415</v>
      </c>
    </row>
    <row r="98" spans="1:16" ht="12.75">
      <c r="A98" t="s">
        <v>50</v>
      </c>
      <c s="34" t="s">
        <v>137</v>
      </c>
      <c s="34" t="s">
        <v>2733</v>
      </c>
      <c s="35" t="s">
        <v>5</v>
      </c>
      <c s="6" t="s">
        <v>2734</v>
      </c>
      <c s="36" t="s">
        <v>79</v>
      </c>
      <c s="37">
        <v>450</v>
      </c>
      <c s="36">
        <v>0</v>
      </c>
      <c s="36">
        <f>ROUND(G98*H98,6)</f>
      </c>
      <c r="L98" s="38">
        <v>0</v>
      </c>
      <c s="32">
        <f>ROUND(ROUND(L98,2)*ROUND(G98,3),2)</f>
      </c>
      <c s="36" t="s">
        <v>970</v>
      </c>
      <c>
        <f>(M98*21)/100</f>
      </c>
      <c t="s">
        <v>28</v>
      </c>
    </row>
    <row r="99" spans="1:5" ht="12.75">
      <c r="A99" s="35" t="s">
        <v>56</v>
      </c>
      <c r="E99" s="39" t="s">
        <v>5</v>
      </c>
    </row>
    <row r="100" spans="1:5" ht="12.75">
      <c r="A100" s="35" t="s">
        <v>57</v>
      </c>
      <c r="E100" s="40" t="s">
        <v>7263</v>
      </c>
    </row>
    <row r="101" spans="1:5" ht="127.5">
      <c r="A101" t="s">
        <v>58</v>
      </c>
      <c r="E101" s="39" t="s">
        <v>7413</v>
      </c>
    </row>
    <row r="102" spans="1:16" ht="12.75">
      <c r="A102" t="s">
        <v>50</v>
      </c>
      <c s="34" t="s">
        <v>140</v>
      </c>
      <c s="34" t="s">
        <v>2380</v>
      </c>
      <c s="35" t="s">
        <v>5</v>
      </c>
      <c s="6" t="s">
        <v>2381</v>
      </c>
      <c s="36" t="s">
        <v>75</v>
      </c>
      <c s="37">
        <v>15</v>
      </c>
      <c s="36">
        <v>0</v>
      </c>
      <c s="36">
        <f>ROUND(G102*H102,6)</f>
      </c>
      <c r="L102" s="38">
        <v>0</v>
      </c>
      <c s="32">
        <f>ROUND(ROUND(L102,2)*ROUND(G102,3),2)</f>
      </c>
      <c s="36" t="s">
        <v>970</v>
      </c>
      <c>
        <f>(M102*21)/100</f>
      </c>
      <c t="s">
        <v>28</v>
      </c>
    </row>
    <row r="103" spans="1:5" ht="12.75">
      <c r="A103" s="35" t="s">
        <v>56</v>
      </c>
      <c r="E103" s="39" t="s">
        <v>5</v>
      </c>
    </row>
    <row r="104" spans="1:5" ht="12.75">
      <c r="A104" s="35" t="s">
        <v>57</v>
      </c>
      <c r="E104" s="40" t="s">
        <v>7263</v>
      </c>
    </row>
    <row r="105" spans="1:5" ht="102">
      <c r="A105" t="s">
        <v>58</v>
      </c>
      <c r="E105" s="39" t="s">
        <v>7273</v>
      </c>
    </row>
    <row r="106" spans="1:16" ht="12.75">
      <c r="A106" t="s">
        <v>50</v>
      </c>
      <c s="34" t="s">
        <v>143</v>
      </c>
      <c s="34" t="s">
        <v>2531</v>
      </c>
      <c s="35" t="s">
        <v>5</v>
      </c>
      <c s="6" t="s">
        <v>1541</v>
      </c>
      <c s="36" t="s">
        <v>75</v>
      </c>
      <c s="37">
        <v>15</v>
      </c>
      <c s="36">
        <v>0</v>
      </c>
      <c s="36">
        <f>ROUND(G106*H106,6)</f>
      </c>
      <c r="L106" s="38">
        <v>0</v>
      </c>
      <c s="32">
        <f>ROUND(ROUND(L106,2)*ROUND(G106,3),2)</f>
      </c>
      <c s="36" t="s">
        <v>970</v>
      </c>
      <c>
        <f>(M106*21)/100</f>
      </c>
      <c t="s">
        <v>28</v>
      </c>
    </row>
    <row r="107" spans="1:5" ht="12.75">
      <c r="A107" s="35" t="s">
        <v>56</v>
      </c>
      <c r="E107" s="39" t="s">
        <v>5</v>
      </c>
    </row>
    <row r="108" spans="1:5" ht="12.75">
      <c r="A108" s="35" t="s">
        <v>57</v>
      </c>
      <c r="E108" s="40" t="s">
        <v>7263</v>
      </c>
    </row>
    <row r="109" spans="1:5" ht="102">
      <c r="A109" t="s">
        <v>58</v>
      </c>
      <c r="E109" s="39" t="s">
        <v>7414</v>
      </c>
    </row>
    <row r="110" spans="1:16" ht="12.75">
      <c r="A110" t="s">
        <v>50</v>
      </c>
      <c s="34" t="s">
        <v>147</v>
      </c>
      <c s="34" t="s">
        <v>117</v>
      </c>
      <c s="35" t="s">
        <v>5</v>
      </c>
      <c s="6" t="s">
        <v>118</v>
      </c>
      <c s="36" t="s">
        <v>79</v>
      </c>
      <c s="37">
        <v>1987</v>
      </c>
      <c s="36">
        <v>0</v>
      </c>
      <c s="36">
        <f>ROUND(G110*H110,6)</f>
      </c>
      <c r="L110" s="38">
        <v>0</v>
      </c>
      <c s="32">
        <f>ROUND(ROUND(L110,2)*ROUND(G110,3),2)</f>
      </c>
      <c s="36" t="s">
        <v>970</v>
      </c>
      <c>
        <f>(M110*21)/100</f>
      </c>
      <c t="s">
        <v>28</v>
      </c>
    </row>
    <row r="111" spans="1:5" ht="12.75">
      <c r="A111" s="35" t="s">
        <v>56</v>
      </c>
      <c r="E111" s="39" t="s">
        <v>5</v>
      </c>
    </row>
    <row r="112" spans="1:5" ht="12.75">
      <c r="A112" s="35" t="s">
        <v>57</v>
      </c>
      <c r="E112" s="40" t="s">
        <v>7263</v>
      </c>
    </row>
    <row r="113" spans="1:5" ht="89.25">
      <c r="A113" t="s">
        <v>58</v>
      </c>
      <c r="E113" s="39" t="s">
        <v>1318</v>
      </c>
    </row>
    <row r="114" spans="1:16" ht="12.75">
      <c r="A114" t="s">
        <v>50</v>
      </c>
      <c s="34" t="s">
        <v>151</v>
      </c>
      <c s="34" t="s">
        <v>2400</v>
      </c>
      <c s="35" t="s">
        <v>5</v>
      </c>
      <c s="6" t="s">
        <v>2401</v>
      </c>
      <c s="36" t="s">
        <v>79</v>
      </c>
      <c s="37">
        <v>40</v>
      </c>
      <c s="36">
        <v>0</v>
      </c>
      <c s="36">
        <f>ROUND(G114*H114,6)</f>
      </c>
      <c r="L114" s="38">
        <v>0</v>
      </c>
      <c s="32">
        <f>ROUND(ROUND(L114,2)*ROUND(G114,3),2)</f>
      </c>
      <c s="36" t="s">
        <v>970</v>
      </c>
      <c>
        <f>(M114*21)/100</f>
      </c>
      <c t="s">
        <v>28</v>
      </c>
    </row>
    <row r="115" spans="1:5" ht="12.75">
      <c r="A115" s="35" t="s">
        <v>56</v>
      </c>
      <c r="E115" s="39" t="s">
        <v>5</v>
      </c>
    </row>
    <row r="116" spans="1:5" ht="12.75">
      <c r="A116" s="35" t="s">
        <v>57</v>
      </c>
      <c r="E116" s="40" t="s">
        <v>7263</v>
      </c>
    </row>
    <row r="117" spans="1:5" ht="89.25">
      <c r="A117" t="s">
        <v>58</v>
      </c>
      <c r="E117" s="39" t="s">
        <v>1318</v>
      </c>
    </row>
    <row r="118" spans="1:16" ht="12.75">
      <c r="A118" t="s">
        <v>50</v>
      </c>
      <c s="34" t="s">
        <v>155</v>
      </c>
      <c s="34" t="s">
        <v>2612</v>
      </c>
      <c s="35" t="s">
        <v>5</v>
      </c>
      <c s="6" t="s">
        <v>2613</v>
      </c>
      <c s="36" t="s">
        <v>79</v>
      </c>
      <c s="37">
        <v>3465</v>
      </c>
      <c s="36">
        <v>0</v>
      </c>
      <c s="36">
        <f>ROUND(G118*H118,6)</f>
      </c>
      <c r="L118" s="38">
        <v>0</v>
      </c>
      <c s="32">
        <f>ROUND(ROUND(L118,2)*ROUND(G118,3),2)</f>
      </c>
      <c s="36" t="s">
        <v>970</v>
      </c>
      <c>
        <f>(M118*21)/100</f>
      </c>
      <c t="s">
        <v>28</v>
      </c>
    </row>
    <row r="119" spans="1:5" ht="12.75">
      <c r="A119" s="35" t="s">
        <v>56</v>
      </c>
      <c r="E119" s="39" t="s">
        <v>5</v>
      </c>
    </row>
    <row r="120" spans="1:5" ht="12.75">
      <c r="A120" s="35" t="s">
        <v>57</v>
      </c>
      <c r="E120" s="40" t="s">
        <v>7263</v>
      </c>
    </row>
    <row r="121" spans="1:5" ht="89.25">
      <c r="A121" t="s">
        <v>58</v>
      </c>
      <c r="E121" s="39" t="s">
        <v>1318</v>
      </c>
    </row>
    <row r="122" spans="1:16" ht="25.5">
      <c r="A122" t="s">
        <v>50</v>
      </c>
      <c s="34" t="s">
        <v>158</v>
      </c>
      <c s="34" t="s">
        <v>123</v>
      </c>
      <c s="35" t="s">
        <v>5</v>
      </c>
      <c s="6" t="s">
        <v>124</v>
      </c>
      <c s="36" t="s">
        <v>75</v>
      </c>
      <c s="37">
        <v>152</v>
      </c>
      <c s="36">
        <v>0</v>
      </c>
      <c s="36">
        <f>ROUND(G122*H122,6)</f>
      </c>
      <c r="L122" s="38">
        <v>0</v>
      </c>
      <c s="32">
        <f>ROUND(ROUND(L122,2)*ROUND(G122,3),2)</f>
      </c>
      <c s="36" t="s">
        <v>970</v>
      </c>
      <c>
        <f>(M122*21)/100</f>
      </c>
      <c t="s">
        <v>28</v>
      </c>
    </row>
    <row r="123" spans="1:5" ht="12.75">
      <c r="A123" s="35" t="s">
        <v>56</v>
      </c>
      <c r="E123" s="39" t="s">
        <v>5</v>
      </c>
    </row>
    <row r="124" spans="1:5" ht="12.75">
      <c r="A124" s="35" t="s">
        <v>57</v>
      </c>
      <c r="E124" s="40" t="s">
        <v>7263</v>
      </c>
    </row>
    <row r="125" spans="1:5" ht="102">
      <c r="A125" t="s">
        <v>58</v>
      </c>
      <c r="E125" s="39" t="s">
        <v>2082</v>
      </c>
    </row>
    <row r="126" spans="1:16" ht="25.5">
      <c r="A126" t="s">
        <v>50</v>
      </c>
      <c s="34" t="s">
        <v>162</v>
      </c>
      <c s="34" t="s">
        <v>127</v>
      </c>
      <c s="35" t="s">
        <v>5</v>
      </c>
      <c s="6" t="s">
        <v>128</v>
      </c>
      <c s="36" t="s">
        <v>75</v>
      </c>
      <c s="37">
        <v>72</v>
      </c>
      <c s="36">
        <v>0</v>
      </c>
      <c s="36">
        <f>ROUND(G126*H126,6)</f>
      </c>
      <c r="L126" s="38">
        <v>0</v>
      </c>
      <c s="32">
        <f>ROUND(ROUND(L126,2)*ROUND(G126,3),2)</f>
      </c>
      <c s="36" t="s">
        <v>970</v>
      </c>
      <c>
        <f>(M126*21)/100</f>
      </c>
      <c t="s">
        <v>28</v>
      </c>
    </row>
    <row r="127" spans="1:5" ht="12.75">
      <c r="A127" s="35" t="s">
        <v>56</v>
      </c>
      <c r="E127" s="39" t="s">
        <v>5</v>
      </c>
    </row>
    <row r="128" spans="1:5" ht="12.75">
      <c r="A128" s="35" t="s">
        <v>57</v>
      </c>
      <c r="E128" s="40" t="s">
        <v>7263</v>
      </c>
    </row>
    <row r="129" spans="1:5" ht="102">
      <c r="A129" t="s">
        <v>58</v>
      </c>
      <c r="E129" s="39" t="s">
        <v>2082</v>
      </c>
    </row>
    <row r="130" spans="1:16" ht="25.5">
      <c r="A130" t="s">
        <v>50</v>
      </c>
      <c s="34" t="s">
        <v>165</v>
      </c>
      <c s="34" t="s">
        <v>7284</v>
      </c>
      <c s="35" t="s">
        <v>5</v>
      </c>
      <c s="6" t="s">
        <v>7285</v>
      </c>
      <c s="36" t="s">
        <v>75</v>
      </c>
      <c s="37">
        <v>10</v>
      </c>
      <c s="36">
        <v>0</v>
      </c>
      <c s="36">
        <f>ROUND(G130*H130,6)</f>
      </c>
      <c r="L130" s="38">
        <v>0</v>
      </c>
      <c s="32">
        <f>ROUND(ROUND(L130,2)*ROUND(G130,3),2)</f>
      </c>
      <c s="36" t="s">
        <v>970</v>
      </c>
      <c>
        <f>(M130*21)/100</f>
      </c>
      <c t="s">
        <v>28</v>
      </c>
    </row>
    <row r="131" spans="1:5" ht="12.75">
      <c r="A131" s="35" t="s">
        <v>56</v>
      </c>
      <c r="E131" s="39" t="s">
        <v>5</v>
      </c>
    </row>
    <row r="132" spans="1:5" ht="12.75">
      <c r="A132" s="35" t="s">
        <v>57</v>
      </c>
      <c r="E132" s="40" t="s">
        <v>7263</v>
      </c>
    </row>
    <row r="133" spans="1:5" ht="102">
      <c r="A133" t="s">
        <v>58</v>
      </c>
      <c r="E133" s="39" t="s">
        <v>2082</v>
      </c>
    </row>
    <row r="134" spans="1:16" ht="12.75">
      <c r="A134" t="s">
        <v>50</v>
      </c>
      <c s="34" t="s">
        <v>169</v>
      </c>
      <c s="34" t="s">
        <v>2540</v>
      </c>
      <c s="35" t="s">
        <v>5</v>
      </c>
      <c s="6" t="s">
        <v>2541</v>
      </c>
      <c s="36" t="s">
        <v>79</v>
      </c>
      <c s="37">
        <v>5427</v>
      </c>
      <c s="36">
        <v>0</v>
      </c>
      <c s="36">
        <f>ROUND(G134*H134,6)</f>
      </c>
      <c r="L134" s="38">
        <v>0</v>
      </c>
      <c s="32">
        <f>ROUND(ROUND(L134,2)*ROUND(G134,3),2)</f>
      </c>
      <c s="36" t="s">
        <v>970</v>
      </c>
      <c>
        <f>(M134*21)/100</f>
      </c>
      <c t="s">
        <v>28</v>
      </c>
    </row>
    <row r="135" spans="1:5" ht="12.75">
      <c r="A135" s="35" t="s">
        <v>56</v>
      </c>
      <c r="E135" s="39" t="s">
        <v>5</v>
      </c>
    </row>
    <row r="136" spans="1:5" ht="12.75">
      <c r="A136" s="35" t="s">
        <v>57</v>
      </c>
      <c r="E136" s="40" t="s">
        <v>7263</v>
      </c>
    </row>
    <row r="137" spans="1:5" ht="76.5">
      <c r="A137" t="s">
        <v>58</v>
      </c>
      <c r="E137" s="39" t="s">
        <v>7290</v>
      </c>
    </row>
    <row r="138" spans="1:16" ht="12.75">
      <c r="A138" t="s">
        <v>50</v>
      </c>
      <c s="34" t="s">
        <v>173</v>
      </c>
      <c s="34" t="s">
        <v>2409</v>
      </c>
      <c s="35" t="s">
        <v>5</v>
      </c>
      <c s="6" t="s">
        <v>2410</v>
      </c>
      <c s="36" t="s">
        <v>79</v>
      </c>
      <c s="37">
        <v>1000</v>
      </c>
      <c s="36">
        <v>0</v>
      </c>
      <c s="36">
        <f>ROUND(G138*H138,6)</f>
      </c>
      <c r="L138" s="38">
        <v>0</v>
      </c>
      <c s="32">
        <f>ROUND(ROUND(L138,2)*ROUND(G138,3),2)</f>
      </c>
      <c s="36" t="s">
        <v>970</v>
      </c>
      <c>
        <f>(M138*21)/100</f>
      </c>
      <c t="s">
        <v>28</v>
      </c>
    </row>
    <row r="139" spans="1:5" ht="12.75">
      <c r="A139" s="35" t="s">
        <v>56</v>
      </c>
      <c r="E139" s="39" t="s">
        <v>5</v>
      </c>
    </row>
    <row r="140" spans="1:5" ht="12.75">
      <c r="A140" s="35" t="s">
        <v>57</v>
      </c>
      <c r="E140" s="40" t="s">
        <v>7263</v>
      </c>
    </row>
    <row r="141" spans="1:5" ht="114.75">
      <c r="A141" t="s">
        <v>58</v>
      </c>
      <c r="E141" s="39" t="s">
        <v>7291</v>
      </c>
    </row>
    <row r="142" spans="1:16" ht="25.5">
      <c r="A142" t="s">
        <v>50</v>
      </c>
      <c s="34" t="s">
        <v>177</v>
      </c>
      <c s="34" t="s">
        <v>7436</v>
      </c>
      <c s="35" t="s">
        <v>5</v>
      </c>
      <c s="6" t="s">
        <v>7437</v>
      </c>
      <c s="36" t="s">
        <v>75</v>
      </c>
      <c s="37">
        <v>15</v>
      </c>
      <c s="36">
        <v>0</v>
      </c>
      <c s="36">
        <f>ROUND(G142*H142,6)</f>
      </c>
      <c r="L142" s="38">
        <v>0</v>
      </c>
      <c s="32">
        <f>ROUND(ROUND(L142,2)*ROUND(G142,3),2)</f>
      </c>
      <c s="36" t="s">
        <v>970</v>
      </c>
      <c>
        <f>(M142*21)/100</f>
      </c>
      <c t="s">
        <v>28</v>
      </c>
    </row>
    <row r="143" spans="1:5" ht="12.75">
      <c r="A143" s="35" t="s">
        <v>56</v>
      </c>
      <c r="E143" s="39" t="s">
        <v>5</v>
      </c>
    </row>
    <row r="144" spans="1:5" ht="12.75">
      <c r="A144" s="35" t="s">
        <v>57</v>
      </c>
      <c r="E144" s="40" t="s">
        <v>7263</v>
      </c>
    </row>
    <row r="145" spans="1:5" ht="114.75">
      <c r="A145" t="s">
        <v>58</v>
      </c>
      <c r="E145" s="39" t="s">
        <v>7438</v>
      </c>
    </row>
    <row r="146" spans="1:16" ht="12.75">
      <c r="A146" t="s">
        <v>50</v>
      </c>
      <c s="34" t="s">
        <v>181</v>
      </c>
      <c s="34" t="s">
        <v>7439</v>
      </c>
      <c s="35" t="s">
        <v>5</v>
      </c>
      <c s="6" t="s">
        <v>7440</v>
      </c>
      <c s="36" t="s">
        <v>75</v>
      </c>
      <c s="37">
        <v>15</v>
      </c>
      <c s="36">
        <v>0</v>
      </c>
      <c s="36">
        <f>ROUND(G146*H146,6)</f>
      </c>
      <c r="L146" s="38">
        <v>0</v>
      </c>
      <c s="32">
        <f>ROUND(ROUND(L146,2)*ROUND(G146,3),2)</f>
      </c>
      <c s="36" t="s">
        <v>970</v>
      </c>
      <c>
        <f>(M146*21)/100</f>
      </c>
      <c t="s">
        <v>28</v>
      </c>
    </row>
    <row r="147" spans="1:5" ht="12.75">
      <c r="A147" s="35" t="s">
        <v>56</v>
      </c>
      <c r="E147" s="39" t="s">
        <v>5</v>
      </c>
    </row>
    <row r="148" spans="1:5" ht="12.75">
      <c r="A148" s="35" t="s">
        <v>57</v>
      </c>
      <c r="E148" s="40" t="s">
        <v>7263</v>
      </c>
    </row>
    <row r="149" spans="1:5" ht="89.25">
      <c r="A149" t="s">
        <v>58</v>
      </c>
      <c r="E149" s="39" t="s">
        <v>7441</v>
      </c>
    </row>
    <row r="150" spans="1:16" ht="25.5">
      <c r="A150" t="s">
        <v>50</v>
      </c>
      <c s="34" t="s">
        <v>185</v>
      </c>
      <c s="34" t="s">
        <v>7442</v>
      </c>
      <c s="35" t="s">
        <v>5</v>
      </c>
      <c s="6" t="s">
        <v>7443</v>
      </c>
      <c s="36" t="s">
        <v>75</v>
      </c>
      <c s="37">
        <v>5</v>
      </c>
      <c s="36">
        <v>0</v>
      </c>
      <c s="36">
        <f>ROUND(G150*H150,6)</f>
      </c>
      <c r="L150" s="38">
        <v>0</v>
      </c>
      <c s="32">
        <f>ROUND(ROUND(L150,2)*ROUND(G150,3),2)</f>
      </c>
      <c s="36" t="s">
        <v>970</v>
      </c>
      <c>
        <f>(M150*21)/100</f>
      </c>
      <c t="s">
        <v>28</v>
      </c>
    </row>
    <row r="151" spans="1:5" ht="12.75">
      <c r="A151" s="35" t="s">
        <v>56</v>
      </c>
      <c r="E151" s="39" t="s">
        <v>5</v>
      </c>
    </row>
    <row r="152" spans="1:5" ht="12.75">
      <c r="A152" s="35" t="s">
        <v>57</v>
      </c>
      <c r="E152" s="40" t="s">
        <v>7263</v>
      </c>
    </row>
    <row r="153" spans="1:5" ht="89.25">
      <c r="A153" t="s">
        <v>58</v>
      </c>
      <c r="E153" s="39" t="s">
        <v>7441</v>
      </c>
    </row>
    <row r="154" spans="1:16" ht="25.5">
      <c r="A154" t="s">
        <v>50</v>
      </c>
      <c s="34" t="s">
        <v>682</v>
      </c>
      <c s="34" t="s">
        <v>7444</v>
      </c>
      <c s="35" t="s">
        <v>5</v>
      </c>
      <c s="6" t="s">
        <v>7445</v>
      </c>
      <c s="36" t="s">
        <v>75</v>
      </c>
      <c s="37">
        <v>12</v>
      </c>
      <c s="36">
        <v>0</v>
      </c>
      <c s="36">
        <f>ROUND(G154*H154,6)</f>
      </c>
      <c r="L154" s="38">
        <v>0</v>
      </c>
      <c s="32">
        <f>ROUND(ROUND(L154,2)*ROUND(G154,3),2)</f>
      </c>
      <c s="36" t="s">
        <v>970</v>
      </c>
      <c>
        <f>(M154*21)/100</f>
      </c>
      <c t="s">
        <v>28</v>
      </c>
    </row>
    <row r="155" spans="1:5" ht="12.75">
      <c r="A155" s="35" t="s">
        <v>56</v>
      </c>
      <c r="E155" s="39" t="s">
        <v>5</v>
      </c>
    </row>
    <row r="156" spans="1:5" ht="12.75">
      <c r="A156" s="35" t="s">
        <v>57</v>
      </c>
      <c r="E156" s="40" t="s">
        <v>7263</v>
      </c>
    </row>
    <row r="157" spans="1:5" ht="89.25">
      <c r="A157" t="s">
        <v>58</v>
      </c>
      <c r="E157" s="39" t="s">
        <v>7441</v>
      </c>
    </row>
    <row r="158" spans="1:16" ht="12.75">
      <c r="A158" t="s">
        <v>50</v>
      </c>
      <c s="34" t="s">
        <v>686</v>
      </c>
      <c s="34" t="s">
        <v>7446</v>
      </c>
      <c s="35" t="s">
        <v>5</v>
      </c>
      <c s="6" t="s">
        <v>7447</v>
      </c>
      <c s="36" t="s">
        <v>75</v>
      </c>
      <c s="37">
        <v>1</v>
      </c>
      <c s="36">
        <v>0</v>
      </c>
      <c s="36">
        <f>ROUND(G158*H158,6)</f>
      </c>
      <c r="L158" s="38">
        <v>0</v>
      </c>
      <c s="32">
        <f>ROUND(ROUND(L158,2)*ROUND(G158,3),2)</f>
      </c>
      <c s="36" t="s">
        <v>970</v>
      </c>
      <c>
        <f>(M158*21)/100</f>
      </c>
      <c t="s">
        <v>28</v>
      </c>
    </row>
    <row r="159" spans="1:5" ht="12.75">
      <c r="A159" s="35" t="s">
        <v>56</v>
      </c>
      <c r="E159" s="39" t="s">
        <v>5</v>
      </c>
    </row>
    <row r="160" spans="1:5" ht="12.75">
      <c r="A160" s="35" t="s">
        <v>57</v>
      </c>
      <c r="E160" s="40" t="s">
        <v>7263</v>
      </c>
    </row>
    <row r="161" spans="1:5" ht="102">
      <c r="A161" t="s">
        <v>58</v>
      </c>
      <c r="E161" s="39" t="s">
        <v>7448</v>
      </c>
    </row>
    <row r="162" spans="1:16" ht="25.5">
      <c r="A162" t="s">
        <v>50</v>
      </c>
      <c s="34" t="s">
        <v>189</v>
      </c>
      <c s="34" t="s">
        <v>7449</v>
      </c>
      <c s="35" t="s">
        <v>5</v>
      </c>
      <c s="6" t="s">
        <v>7450</v>
      </c>
      <c s="36" t="s">
        <v>75</v>
      </c>
      <c s="37">
        <v>2</v>
      </c>
      <c s="36">
        <v>0</v>
      </c>
      <c s="36">
        <f>ROUND(G162*H162,6)</f>
      </c>
      <c r="L162" s="38">
        <v>0</v>
      </c>
      <c s="32">
        <f>ROUND(ROUND(L162,2)*ROUND(G162,3),2)</f>
      </c>
      <c s="36" t="s">
        <v>970</v>
      </c>
      <c>
        <f>(M162*21)/100</f>
      </c>
      <c t="s">
        <v>28</v>
      </c>
    </row>
    <row r="163" spans="1:5" ht="12.75">
      <c r="A163" s="35" t="s">
        <v>56</v>
      </c>
      <c r="E163" s="39" t="s">
        <v>5</v>
      </c>
    </row>
    <row r="164" spans="1:5" ht="12.75">
      <c r="A164" s="35" t="s">
        <v>57</v>
      </c>
      <c r="E164" s="40" t="s">
        <v>7263</v>
      </c>
    </row>
    <row r="165" spans="1:5" ht="102">
      <c r="A165" t="s">
        <v>58</v>
      </c>
      <c r="E165" s="39" t="s">
        <v>7448</v>
      </c>
    </row>
    <row r="166" spans="1:16" ht="12.75">
      <c r="A166" t="s">
        <v>50</v>
      </c>
      <c s="34" t="s">
        <v>193</v>
      </c>
      <c s="34" t="s">
        <v>7451</v>
      </c>
      <c s="35" t="s">
        <v>5</v>
      </c>
      <c s="6" t="s">
        <v>7452</v>
      </c>
      <c s="36" t="s">
        <v>75</v>
      </c>
      <c s="37">
        <v>74</v>
      </c>
      <c s="36">
        <v>0</v>
      </c>
      <c s="36">
        <f>ROUND(G166*H166,6)</f>
      </c>
      <c r="L166" s="38">
        <v>0</v>
      </c>
      <c s="32">
        <f>ROUND(ROUND(L166,2)*ROUND(G166,3),2)</f>
      </c>
      <c s="36" t="s">
        <v>970</v>
      </c>
      <c>
        <f>(M166*21)/100</f>
      </c>
      <c t="s">
        <v>28</v>
      </c>
    </row>
    <row r="167" spans="1:5" ht="12.75">
      <c r="A167" s="35" t="s">
        <v>56</v>
      </c>
      <c r="E167" s="39" t="s">
        <v>5</v>
      </c>
    </row>
    <row r="168" spans="1:5" ht="12.75">
      <c r="A168" s="35" t="s">
        <v>57</v>
      </c>
      <c r="E168" s="40" t="s">
        <v>7263</v>
      </c>
    </row>
    <row r="169" spans="1:5" ht="89.25">
      <c r="A169" t="s">
        <v>58</v>
      </c>
      <c r="E169" s="39" t="s">
        <v>7453</v>
      </c>
    </row>
    <row r="170" spans="1:16" ht="12.75">
      <c r="A170" t="s">
        <v>50</v>
      </c>
      <c s="34" t="s">
        <v>197</v>
      </c>
      <c s="34" t="s">
        <v>7454</v>
      </c>
      <c s="35" t="s">
        <v>5</v>
      </c>
      <c s="6" t="s">
        <v>7455</v>
      </c>
      <c s="36" t="s">
        <v>75</v>
      </c>
      <c s="37">
        <v>74</v>
      </c>
      <c s="36">
        <v>0</v>
      </c>
      <c s="36">
        <f>ROUND(G170*H170,6)</f>
      </c>
      <c r="L170" s="38">
        <v>0</v>
      </c>
      <c s="32">
        <f>ROUND(ROUND(L170,2)*ROUND(G170,3),2)</f>
      </c>
      <c s="36" t="s">
        <v>970</v>
      </c>
      <c>
        <f>(M170*21)/100</f>
      </c>
      <c t="s">
        <v>28</v>
      </c>
    </row>
    <row r="171" spans="1:5" ht="12.75">
      <c r="A171" s="35" t="s">
        <v>56</v>
      </c>
      <c r="E171" s="39" t="s">
        <v>5</v>
      </c>
    </row>
    <row r="172" spans="1:5" ht="12.75">
      <c r="A172" s="35" t="s">
        <v>57</v>
      </c>
      <c r="E172" s="40" t="s">
        <v>7263</v>
      </c>
    </row>
    <row r="173" spans="1:5" ht="102">
      <c r="A173" t="s">
        <v>58</v>
      </c>
      <c r="E173" s="39" t="s">
        <v>7456</v>
      </c>
    </row>
    <row r="174" spans="1:16" ht="25.5">
      <c r="A174" t="s">
        <v>50</v>
      </c>
      <c s="34" t="s">
        <v>201</v>
      </c>
      <c s="34" t="s">
        <v>7457</v>
      </c>
      <c s="35" t="s">
        <v>5</v>
      </c>
      <c s="6" t="s">
        <v>7458</v>
      </c>
      <c s="36" t="s">
        <v>75</v>
      </c>
      <c s="37">
        <v>1</v>
      </c>
      <c s="36">
        <v>0</v>
      </c>
      <c s="36">
        <f>ROUND(G174*H174,6)</f>
      </c>
      <c r="L174" s="38">
        <v>0</v>
      </c>
      <c s="32">
        <f>ROUND(ROUND(L174,2)*ROUND(G174,3),2)</f>
      </c>
      <c s="36" t="s">
        <v>970</v>
      </c>
      <c>
        <f>(M174*21)/100</f>
      </c>
      <c t="s">
        <v>28</v>
      </c>
    </row>
    <row r="175" spans="1:5" ht="12.75">
      <c r="A175" s="35" t="s">
        <v>56</v>
      </c>
      <c r="E175" s="39" t="s">
        <v>5</v>
      </c>
    </row>
    <row r="176" spans="1:5" ht="12.75">
      <c r="A176" s="35" t="s">
        <v>57</v>
      </c>
      <c r="E176" s="40" t="s">
        <v>7263</v>
      </c>
    </row>
    <row r="177" spans="1:5" ht="102">
      <c r="A177" t="s">
        <v>58</v>
      </c>
      <c r="E177" s="39" t="s">
        <v>7308</v>
      </c>
    </row>
    <row r="178" spans="1:16" ht="25.5">
      <c r="A178" t="s">
        <v>50</v>
      </c>
      <c s="34" t="s">
        <v>205</v>
      </c>
      <c s="34" t="s">
        <v>7459</v>
      </c>
      <c s="35" t="s">
        <v>5</v>
      </c>
      <c s="6" t="s">
        <v>7460</v>
      </c>
      <c s="36" t="s">
        <v>75</v>
      </c>
      <c s="37">
        <v>1</v>
      </c>
      <c s="36">
        <v>0</v>
      </c>
      <c s="36">
        <f>ROUND(G178*H178,6)</f>
      </c>
      <c r="L178" s="38">
        <v>0</v>
      </c>
      <c s="32">
        <f>ROUND(ROUND(L178,2)*ROUND(G178,3),2)</f>
      </c>
      <c s="36" t="s">
        <v>970</v>
      </c>
      <c>
        <f>(M178*21)/100</f>
      </c>
      <c t="s">
        <v>28</v>
      </c>
    </row>
    <row r="179" spans="1:5" ht="12.75">
      <c r="A179" s="35" t="s">
        <v>56</v>
      </c>
      <c r="E179" s="39" t="s">
        <v>5</v>
      </c>
    </row>
    <row r="180" spans="1:5" ht="12.75">
      <c r="A180" s="35" t="s">
        <v>57</v>
      </c>
      <c r="E180" s="40" t="s">
        <v>7263</v>
      </c>
    </row>
    <row r="181" spans="1:5" ht="102">
      <c r="A181" t="s">
        <v>58</v>
      </c>
      <c r="E181" s="39" t="s">
        <v>7311</v>
      </c>
    </row>
    <row r="182" spans="1:16" ht="25.5">
      <c r="A182" t="s">
        <v>50</v>
      </c>
      <c s="34" t="s">
        <v>209</v>
      </c>
      <c s="34" t="s">
        <v>7461</v>
      </c>
      <c s="35" t="s">
        <v>5</v>
      </c>
      <c s="6" t="s">
        <v>7462</v>
      </c>
      <c s="36" t="s">
        <v>75</v>
      </c>
      <c s="37">
        <v>1</v>
      </c>
      <c s="36">
        <v>0</v>
      </c>
      <c s="36">
        <f>ROUND(G182*H182,6)</f>
      </c>
      <c r="L182" s="38">
        <v>0</v>
      </c>
      <c s="32">
        <f>ROUND(ROUND(L182,2)*ROUND(G182,3),2)</f>
      </c>
      <c s="36" t="s">
        <v>970</v>
      </c>
      <c>
        <f>(M182*21)/100</f>
      </c>
      <c t="s">
        <v>28</v>
      </c>
    </row>
    <row r="183" spans="1:5" ht="12.75">
      <c r="A183" s="35" t="s">
        <v>56</v>
      </c>
      <c r="E183" s="39" t="s">
        <v>5</v>
      </c>
    </row>
    <row r="184" spans="1:5" ht="12.75">
      <c r="A184" s="35" t="s">
        <v>57</v>
      </c>
      <c r="E184" s="40" t="s">
        <v>7263</v>
      </c>
    </row>
    <row r="185" spans="1:5" ht="89.25">
      <c r="A185" t="s">
        <v>58</v>
      </c>
      <c r="E185" s="39" t="s">
        <v>7314</v>
      </c>
    </row>
    <row r="186" spans="1:16" ht="12.75">
      <c r="A186" t="s">
        <v>50</v>
      </c>
      <c s="34" t="s">
        <v>213</v>
      </c>
      <c s="34" t="s">
        <v>7463</v>
      </c>
      <c s="35" t="s">
        <v>5</v>
      </c>
      <c s="6" t="s">
        <v>7464</v>
      </c>
      <c s="36" t="s">
        <v>75</v>
      </c>
      <c s="37">
        <v>74</v>
      </c>
      <c s="36">
        <v>0</v>
      </c>
      <c s="36">
        <f>ROUND(G186*H186,6)</f>
      </c>
      <c r="L186" s="38">
        <v>0</v>
      </c>
      <c s="32">
        <f>ROUND(ROUND(L186,2)*ROUND(G186,3),2)</f>
      </c>
      <c s="36" t="s">
        <v>970</v>
      </c>
      <c>
        <f>(M186*21)/100</f>
      </c>
      <c t="s">
        <v>28</v>
      </c>
    </row>
    <row r="187" spans="1:5" ht="12.75">
      <c r="A187" s="35" t="s">
        <v>56</v>
      </c>
      <c r="E187" s="39" t="s">
        <v>5</v>
      </c>
    </row>
    <row r="188" spans="1:5" ht="12.75">
      <c r="A188" s="35" t="s">
        <v>57</v>
      </c>
      <c r="E188" s="40" t="s">
        <v>7263</v>
      </c>
    </row>
    <row r="189" spans="1:5" ht="114.75">
      <c r="A189" t="s">
        <v>58</v>
      </c>
      <c r="E189" s="39" t="s">
        <v>7325</v>
      </c>
    </row>
    <row r="190" spans="1:16" ht="12.75">
      <c r="A190" t="s">
        <v>50</v>
      </c>
      <c s="34" t="s">
        <v>218</v>
      </c>
      <c s="34" t="s">
        <v>7332</v>
      </c>
      <c s="35" t="s">
        <v>5</v>
      </c>
      <c s="6" t="s">
        <v>7333</v>
      </c>
      <c s="36" t="s">
        <v>75</v>
      </c>
      <c s="37">
        <v>5</v>
      </c>
      <c s="36">
        <v>0</v>
      </c>
      <c s="36">
        <f>ROUND(G190*H190,6)</f>
      </c>
      <c r="L190" s="38">
        <v>0</v>
      </c>
      <c s="32">
        <f>ROUND(ROUND(L190,2)*ROUND(G190,3),2)</f>
      </c>
      <c s="36" t="s">
        <v>970</v>
      </c>
      <c>
        <f>(M190*21)/100</f>
      </c>
      <c t="s">
        <v>28</v>
      </c>
    </row>
    <row r="191" spans="1:5" ht="12.75">
      <c r="A191" s="35" t="s">
        <v>56</v>
      </c>
      <c r="E191" s="39" t="s">
        <v>5</v>
      </c>
    </row>
    <row r="192" spans="1:5" ht="12.75">
      <c r="A192" s="35" t="s">
        <v>57</v>
      </c>
      <c r="E192" s="40" t="s">
        <v>7263</v>
      </c>
    </row>
    <row r="193" spans="1:5" ht="114.75">
      <c r="A193" t="s">
        <v>58</v>
      </c>
      <c r="E193" s="39" t="s">
        <v>7325</v>
      </c>
    </row>
    <row r="194" spans="1:16" ht="12.75">
      <c r="A194" t="s">
        <v>50</v>
      </c>
      <c s="34" t="s">
        <v>222</v>
      </c>
      <c s="34" t="s">
        <v>2560</v>
      </c>
      <c s="35" t="s">
        <v>5</v>
      </c>
      <c s="6" t="s">
        <v>2561</v>
      </c>
      <c s="36" t="s">
        <v>75</v>
      </c>
      <c s="37">
        <v>1</v>
      </c>
      <c s="36">
        <v>0</v>
      </c>
      <c s="36">
        <f>ROUND(G194*H194,6)</f>
      </c>
      <c r="L194" s="38">
        <v>0</v>
      </c>
      <c s="32">
        <f>ROUND(ROUND(L194,2)*ROUND(G194,3),2)</f>
      </c>
      <c s="36" t="s">
        <v>970</v>
      </c>
      <c>
        <f>(M194*21)/100</f>
      </c>
      <c t="s">
        <v>28</v>
      </c>
    </row>
    <row r="195" spans="1:5" ht="12.75">
      <c r="A195" s="35" t="s">
        <v>56</v>
      </c>
      <c r="E195" s="39" t="s">
        <v>5</v>
      </c>
    </row>
    <row r="196" spans="1:5" ht="12.75">
      <c r="A196" s="35" t="s">
        <v>57</v>
      </c>
      <c r="E196" s="40" t="s">
        <v>7263</v>
      </c>
    </row>
    <row r="197" spans="1:5" ht="89.25">
      <c r="A197" t="s">
        <v>58</v>
      </c>
      <c r="E197" s="39" t="s">
        <v>7334</v>
      </c>
    </row>
    <row r="198" spans="1:16" ht="25.5">
      <c r="A198" t="s">
        <v>50</v>
      </c>
      <c s="34" t="s">
        <v>226</v>
      </c>
      <c s="34" t="s">
        <v>2286</v>
      </c>
      <c s="35" t="s">
        <v>5</v>
      </c>
      <c s="6" t="s">
        <v>2287</v>
      </c>
      <c s="36" t="s">
        <v>75</v>
      </c>
      <c s="37">
        <v>1</v>
      </c>
      <c s="36">
        <v>0</v>
      </c>
      <c s="36">
        <f>ROUND(G198*H198,6)</f>
      </c>
      <c r="L198" s="38">
        <v>0</v>
      </c>
      <c s="32">
        <f>ROUND(ROUND(L198,2)*ROUND(G198,3),2)</f>
      </c>
      <c s="36" t="s">
        <v>970</v>
      </c>
      <c>
        <f>(M198*21)/100</f>
      </c>
      <c t="s">
        <v>28</v>
      </c>
    </row>
    <row r="199" spans="1:5" ht="12.75">
      <c r="A199" s="35" t="s">
        <v>56</v>
      </c>
      <c r="E199" s="39" t="s">
        <v>5</v>
      </c>
    </row>
    <row r="200" spans="1:5" ht="12.75">
      <c r="A200" s="35" t="s">
        <v>57</v>
      </c>
      <c r="E200" s="40" t="s">
        <v>7263</v>
      </c>
    </row>
    <row r="201" spans="1:5" ht="114.75">
      <c r="A201" t="s">
        <v>58</v>
      </c>
      <c r="E201" s="39" t="s">
        <v>7335</v>
      </c>
    </row>
    <row r="202" spans="1:16" ht="38.25">
      <c r="A202" t="s">
        <v>50</v>
      </c>
      <c s="34" t="s">
        <v>230</v>
      </c>
      <c s="34" t="s">
        <v>2290</v>
      </c>
      <c s="35" t="s">
        <v>5</v>
      </c>
      <c s="6" t="s">
        <v>2291</v>
      </c>
      <c s="36" t="s">
        <v>75</v>
      </c>
      <c s="37">
        <v>14</v>
      </c>
      <c s="36">
        <v>0</v>
      </c>
      <c s="36">
        <f>ROUND(G202*H202,6)</f>
      </c>
      <c r="L202" s="38">
        <v>0</v>
      </c>
      <c s="32">
        <f>ROUND(ROUND(L202,2)*ROUND(G202,3),2)</f>
      </c>
      <c s="36" t="s">
        <v>970</v>
      </c>
      <c>
        <f>(M202*21)/100</f>
      </c>
      <c t="s">
        <v>28</v>
      </c>
    </row>
    <row r="203" spans="1:5" ht="12.75">
      <c r="A203" s="35" t="s">
        <v>56</v>
      </c>
      <c r="E203" s="39" t="s">
        <v>5</v>
      </c>
    </row>
    <row r="204" spans="1:5" ht="12.75">
      <c r="A204" s="35" t="s">
        <v>57</v>
      </c>
      <c r="E204" s="40" t="s">
        <v>7263</v>
      </c>
    </row>
    <row r="205" spans="1:5" ht="114.75">
      <c r="A205" t="s">
        <v>58</v>
      </c>
      <c r="E205" s="39" t="s">
        <v>7335</v>
      </c>
    </row>
    <row r="206" spans="1:16" ht="25.5">
      <c r="A206" t="s">
        <v>50</v>
      </c>
      <c s="34" t="s">
        <v>234</v>
      </c>
      <c s="34" t="s">
        <v>2294</v>
      </c>
      <c s="35" t="s">
        <v>5</v>
      </c>
      <c s="6" t="s">
        <v>2295</v>
      </c>
      <c s="36" t="s">
        <v>75</v>
      </c>
      <c s="37">
        <v>1</v>
      </c>
      <c s="36">
        <v>0</v>
      </c>
      <c s="36">
        <f>ROUND(G206*H206,6)</f>
      </c>
      <c r="L206" s="38">
        <v>0</v>
      </c>
      <c s="32">
        <f>ROUND(ROUND(L206,2)*ROUND(G206,3),2)</f>
      </c>
      <c s="36" t="s">
        <v>970</v>
      </c>
      <c>
        <f>(M206*21)/100</f>
      </c>
      <c t="s">
        <v>28</v>
      </c>
    </row>
    <row r="207" spans="1:5" ht="12.75">
      <c r="A207" s="35" t="s">
        <v>56</v>
      </c>
      <c r="E207" s="39" t="s">
        <v>5</v>
      </c>
    </row>
    <row r="208" spans="1:5" ht="12.75">
      <c r="A208" s="35" t="s">
        <v>57</v>
      </c>
      <c r="E208" s="40" t="s">
        <v>7263</v>
      </c>
    </row>
    <row r="209" spans="1:5" ht="89.25">
      <c r="A209" t="s">
        <v>58</v>
      </c>
      <c r="E209" s="39" t="s">
        <v>7336</v>
      </c>
    </row>
    <row r="210" spans="1:16" ht="12.75">
      <c r="A210" t="s">
        <v>50</v>
      </c>
      <c s="34" t="s">
        <v>238</v>
      </c>
      <c s="34" t="s">
        <v>2446</v>
      </c>
      <c s="35" t="s">
        <v>5</v>
      </c>
      <c s="6" t="s">
        <v>2447</v>
      </c>
      <c s="36" t="s">
        <v>75</v>
      </c>
      <c s="37">
        <v>8</v>
      </c>
      <c s="36">
        <v>0</v>
      </c>
      <c s="36">
        <f>ROUND(G210*H210,6)</f>
      </c>
      <c r="L210" s="38">
        <v>0</v>
      </c>
      <c s="32">
        <f>ROUND(ROUND(L210,2)*ROUND(G210,3),2)</f>
      </c>
      <c s="36" t="s">
        <v>970</v>
      </c>
      <c>
        <f>(M210*21)/100</f>
      </c>
      <c t="s">
        <v>28</v>
      </c>
    </row>
    <row r="211" spans="1:5" ht="12.75">
      <c r="A211" s="35" t="s">
        <v>56</v>
      </c>
      <c r="E211" s="39" t="s">
        <v>5</v>
      </c>
    </row>
    <row r="212" spans="1:5" ht="12.75">
      <c r="A212" s="35" t="s">
        <v>57</v>
      </c>
      <c r="E212" s="40" t="s">
        <v>7263</v>
      </c>
    </row>
    <row r="213" spans="1:5" ht="76.5">
      <c r="A213" t="s">
        <v>58</v>
      </c>
      <c r="E213" s="39" t="s">
        <v>7242</v>
      </c>
    </row>
    <row r="214" spans="1:16" ht="12.75">
      <c r="A214" t="s">
        <v>50</v>
      </c>
      <c s="34" t="s">
        <v>721</v>
      </c>
      <c s="34" t="s">
        <v>2799</v>
      </c>
      <c s="35" t="s">
        <v>5</v>
      </c>
      <c s="6" t="s">
        <v>2800</v>
      </c>
      <c s="36" t="s">
        <v>75</v>
      </c>
      <c s="37">
        <v>2</v>
      </c>
      <c s="36">
        <v>0</v>
      </c>
      <c s="36">
        <f>ROUND(G214*H214,6)</f>
      </c>
      <c r="L214" s="38">
        <v>0</v>
      </c>
      <c s="32">
        <f>ROUND(ROUND(L214,2)*ROUND(G214,3),2)</f>
      </c>
      <c s="36" t="s">
        <v>970</v>
      </c>
      <c>
        <f>(M214*21)/100</f>
      </c>
      <c t="s">
        <v>28</v>
      </c>
    </row>
    <row r="215" spans="1:5" ht="12.75">
      <c r="A215" s="35" t="s">
        <v>56</v>
      </c>
      <c r="E215" s="39" t="s">
        <v>5</v>
      </c>
    </row>
    <row r="216" spans="1:5" ht="12.75">
      <c r="A216" s="35" t="s">
        <v>57</v>
      </c>
      <c r="E216" s="40" t="s">
        <v>7263</v>
      </c>
    </row>
    <row r="217" spans="1:5" ht="76.5">
      <c r="A217" t="s">
        <v>58</v>
      </c>
      <c r="E217" s="39" t="s">
        <v>7242</v>
      </c>
    </row>
    <row r="218" spans="1:16" ht="12.75">
      <c r="A218" t="s">
        <v>50</v>
      </c>
      <c s="34" t="s">
        <v>242</v>
      </c>
      <c s="34" t="s">
        <v>7465</v>
      </c>
      <c s="35" t="s">
        <v>5</v>
      </c>
      <c s="6" t="s">
        <v>7466</v>
      </c>
      <c s="36" t="s">
        <v>75</v>
      </c>
      <c s="37">
        <v>2</v>
      </c>
      <c s="36">
        <v>0</v>
      </c>
      <c s="36">
        <f>ROUND(G218*H218,6)</f>
      </c>
      <c r="L218" s="38">
        <v>0</v>
      </c>
      <c s="32">
        <f>ROUND(ROUND(L218,2)*ROUND(G218,3),2)</f>
      </c>
      <c s="36" t="s">
        <v>970</v>
      </c>
      <c>
        <f>(M218*21)/100</f>
      </c>
      <c t="s">
        <v>28</v>
      </c>
    </row>
    <row r="219" spans="1:5" ht="12.75">
      <c r="A219" s="35" t="s">
        <v>56</v>
      </c>
      <c r="E219" s="39" t="s">
        <v>5</v>
      </c>
    </row>
    <row r="220" spans="1:5" ht="12.75">
      <c r="A220" s="35" t="s">
        <v>57</v>
      </c>
      <c r="E220" s="40" t="s">
        <v>7263</v>
      </c>
    </row>
    <row r="221" spans="1:5" ht="76.5">
      <c r="A221" t="s">
        <v>58</v>
      </c>
      <c r="E221" s="39" t="s">
        <v>7467</v>
      </c>
    </row>
    <row r="222" spans="1:16" ht="12.75">
      <c r="A222" t="s">
        <v>50</v>
      </c>
      <c s="34" t="s">
        <v>246</v>
      </c>
      <c s="34" t="s">
        <v>2298</v>
      </c>
      <c s="35" t="s">
        <v>5</v>
      </c>
      <c s="6" t="s">
        <v>2299</v>
      </c>
      <c s="36" t="s">
        <v>54</v>
      </c>
      <c s="37">
        <v>320</v>
      </c>
      <c s="36">
        <v>0</v>
      </c>
      <c s="36">
        <f>ROUND(G222*H222,6)</f>
      </c>
      <c r="L222" s="38">
        <v>0</v>
      </c>
      <c s="32">
        <f>ROUND(ROUND(L222,2)*ROUND(G222,3),2)</f>
      </c>
      <c s="36" t="s">
        <v>970</v>
      </c>
      <c>
        <f>(M222*21)/100</f>
      </c>
      <c t="s">
        <v>28</v>
      </c>
    </row>
    <row r="223" spans="1:5" ht="12.75">
      <c r="A223" s="35" t="s">
        <v>56</v>
      </c>
      <c r="E223" s="39" t="s">
        <v>5</v>
      </c>
    </row>
    <row r="224" spans="1:5" ht="12.75">
      <c r="A224" s="35" t="s">
        <v>57</v>
      </c>
      <c r="E224" s="40" t="s">
        <v>7263</v>
      </c>
    </row>
    <row r="225" spans="1:5" ht="89.25">
      <c r="A225" t="s">
        <v>58</v>
      </c>
      <c r="E225" s="39" t="s">
        <v>7339</v>
      </c>
    </row>
    <row r="226" spans="1:16" ht="12.75">
      <c r="A226" t="s">
        <v>50</v>
      </c>
      <c s="34" t="s">
        <v>250</v>
      </c>
      <c s="34" t="s">
        <v>974</v>
      </c>
      <c s="35" t="s">
        <v>5</v>
      </c>
      <c s="6" t="s">
        <v>975</v>
      </c>
      <c s="36" t="s">
        <v>54</v>
      </c>
      <c s="37">
        <v>160</v>
      </c>
      <c s="36">
        <v>0</v>
      </c>
      <c s="36">
        <f>ROUND(G226*H226,6)</f>
      </c>
      <c r="L226" s="38">
        <v>0</v>
      </c>
      <c s="32">
        <f>ROUND(ROUND(L226,2)*ROUND(G226,3),2)</f>
      </c>
      <c s="36" t="s">
        <v>970</v>
      </c>
      <c>
        <f>(M226*21)/100</f>
      </c>
      <c t="s">
        <v>28</v>
      </c>
    </row>
    <row r="227" spans="1:5" ht="12.75">
      <c r="A227" s="35" t="s">
        <v>56</v>
      </c>
      <c r="E227" s="39" t="s">
        <v>5</v>
      </c>
    </row>
    <row r="228" spans="1:5" ht="12.75">
      <c r="A228" s="35" t="s">
        <v>57</v>
      </c>
      <c r="E228" s="40" t="s">
        <v>7263</v>
      </c>
    </row>
    <row r="229" spans="1:5" ht="89.25">
      <c r="A229" t="s">
        <v>58</v>
      </c>
      <c r="E229" s="39" t="s">
        <v>7340</v>
      </c>
    </row>
    <row r="230" spans="1:16" ht="12.75">
      <c r="A230" t="s">
        <v>50</v>
      </c>
      <c s="34" t="s">
        <v>254</v>
      </c>
      <c s="34" t="s">
        <v>7468</v>
      </c>
      <c s="35" t="s">
        <v>5</v>
      </c>
      <c s="6" t="s">
        <v>7469</v>
      </c>
      <c s="36" t="s">
        <v>75</v>
      </c>
      <c s="37">
        <v>15</v>
      </c>
      <c s="36">
        <v>0</v>
      </c>
      <c s="36">
        <f>ROUND(G230*H230,6)</f>
      </c>
      <c r="L230" s="38">
        <v>0</v>
      </c>
      <c s="32">
        <f>ROUND(ROUND(L230,2)*ROUND(G230,3),2)</f>
      </c>
      <c s="36" t="s">
        <v>970</v>
      </c>
      <c>
        <f>(M230*21)/100</f>
      </c>
      <c t="s">
        <v>28</v>
      </c>
    </row>
    <row r="231" spans="1:5" ht="12.75">
      <c r="A231" s="35" t="s">
        <v>56</v>
      </c>
      <c r="E231" s="39" t="s">
        <v>5</v>
      </c>
    </row>
    <row r="232" spans="1:5" ht="12.75">
      <c r="A232" s="35" t="s">
        <v>57</v>
      </c>
      <c r="E232" s="40" t="s">
        <v>7263</v>
      </c>
    </row>
    <row r="233" spans="1:5" ht="114.75">
      <c r="A233" t="s">
        <v>58</v>
      </c>
      <c r="E233" s="39" t="s">
        <v>7470</v>
      </c>
    </row>
    <row r="234" spans="1:16" ht="12.75">
      <c r="A234" t="s">
        <v>50</v>
      </c>
      <c s="34" t="s">
        <v>258</v>
      </c>
      <c s="34" t="s">
        <v>7471</v>
      </c>
      <c s="35" t="s">
        <v>5</v>
      </c>
      <c s="6" t="s">
        <v>7472</v>
      </c>
      <c s="36" t="s">
        <v>75</v>
      </c>
      <c s="37">
        <v>75</v>
      </c>
      <c s="36">
        <v>0</v>
      </c>
      <c s="36">
        <f>ROUND(G234*H234,6)</f>
      </c>
      <c r="L234" s="38">
        <v>0</v>
      </c>
      <c s="32">
        <f>ROUND(ROUND(L234,2)*ROUND(G234,3),2)</f>
      </c>
      <c s="36" t="s">
        <v>970</v>
      </c>
      <c>
        <f>(M234*21)/100</f>
      </c>
      <c t="s">
        <v>28</v>
      </c>
    </row>
    <row r="235" spans="1:5" ht="12.75">
      <c r="A235" s="35" t="s">
        <v>56</v>
      </c>
      <c r="E235" s="39" t="s">
        <v>5</v>
      </c>
    </row>
    <row r="236" spans="1:5" ht="12.75">
      <c r="A236" s="35" t="s">
        <v>57</v>
      </c>
      <c r="E236" s="40" t="s">
        <v>7263</v>
      </c>
    </row>
    <row r="237" spans="1:5" ht="102">
      <c r="A237" t="s">
        <v>58</v>
      </c>
      <c r="E237" s="39" t="s">
        <v>7473</v>
      </c>
    </row>
    <row r="238" spans="1:16" ht="25.5">
      <c r="A238" t="s">
        <v>50</v>
      </c>
      <c s="34" t="s">
        <v>262</v>
      </c>
      <c s="34" t="s">
        <v>6905</v>
      </c>
      <c s="35" t="s">
        <v>5</v>
      </c>
      <c s="6" t="s">
        <v>6906</v>
      </c>
      <c s="36" t="s">
        <v>54</v>
      </c>
      <c s="37">
        <v>342</v>
      </c>
      <c s="36">
        <v>0</v>
      </c>
      <c s="36">
        <f>ROUND(G238*H238,6)</f>
      </c>
      <c r="L238" s="38">
        <v>0</v>
      </c>
      <c s="32">
        <f>ROUND(ROUND(L238,2)*ROUND(G238,3),2)</f>
      </c>
      <c s="36" t="s">
        <v>970</v>
      </c>
      <c>
        <f>(M238*21)/100</f>
      </c>
      <c t="s">
        <v>28</v>
      </c>
    </row>
    <row r="239" spans="1:5" ht="12.75">
      <c r="A239" s="35" t="s">
        <v>56</v>
      </c>
      <c r="E239" s="39" t="s">
        <v>5</v>
      </c>
    </row>
    <row r="240" spans="1:5" ht="12.75">
      <c r="A240" s="35" t="s">
        <v>57</v>
      </c>
      <c r="E240" s="40" t="s">
        <v>7263</v>
      </c>
    </row>
    <row r="241" spans="1:5" ht="102">
      <c r="A241" t="s">
        <v>58</v>
      </c>
      <c r="E241" s="39" t="s">
        <v>7239</v>
      </c>
    </row>
    <row r="242" spans="1:16" ht="25.5">
      <c r="A242" t="s">
        <v>50</v>
      </c>
      <c s="34" t="s">
        <v>266</v>
      </c>
      <c s="34" t="s">
        <v>7474</v>
      </c>
      <c s="35" t="s">
        <v>5</v>
      </c>
      <c s="6" t="s">
        <v>7475</v>
      </c>
      <c s="36" t="s">
        <v>75</v>
      </c>
      <c s="37">
        <v>47</v>
      </c>
      <c s="36">
        <v>0</v>
      </c>
      <c s="36">
        <f>ROUND(G242*H242,6)</f>
      </c>
      <c r="L242" s="38">
        <v>0</v>
      </c>
      <c s="32">
        <f>ROUND(ROUND(L242,2)*ROUND(G242,3),2)</f>
      </c>
      <c s="36" t="s">
        <v>970</v>
      </c>
      <c>
        <f>(M242*21)/100</f>
      </c>
      <c t="s">
        <v>28</v>
      </c>
    </row>
    <row r="243" spans="1:5" ht="12.75">
      <c r="A243" s="35" t="s">
        <v>56</v>
      </c>
      <c r="E243" s="39" t="s">
        <v>5</v>
      </c>
    </row>
    <row r="244" spans="1:5" ht="12.75">
      <c r="A244" s="35" t="s">
        <v>57</v>
      </c>
      <c r="E244" s="40" t="s">
        <v>7263</v>
      </c>
    </row>
    <row r="245" spans="1:5" ht="114.75">
      <c r="A245" t="s">
        <v>58</v>
      </c>
      <c r="E245" s="39" t="s">
        <v>7192</v>
      </c>
    </row>
    <row r="246" spans="1:16" ht="25.5">
      <c r="A246" t="s">
        <v>50</v>
      </c>
      <c s="34" t="s">
        <v>270</v>
      </c>
      <c s="34" t="s">
        <v>7476</v>
      </c>
      <c s="35" t="s">
        <v>5</v>
      </c>
      <c s="6" t="s">
        <v>7477</v>
      </c>
      <c s="36" t="s">
        <v>75</v>
      </c>
      <c s="37">
        <v>10</v>
      </c>
      <c s="36">
        <v>0</v>
      </c>
      <c s="36">
        <f>ROUND(G246*H246,6)</f>
      </c>
      <c r="L246" s="38">
        <v>0</v>
      </c>
      <c s="32">
        <f>ROUND(ROUND(L246,2)*ROUND(G246,3),2)</f>
      </c>
      <c s="36" t="s">
        <v>970</v>
      </c>
      <c>
        <f>(M246*21)/100</f>
      </c>
      <c t="s">
        <v>28</v>
      </c>
    </row>
    <row r="247" spans="1:5" ht="12.75">
      <c r="A247" s="35" t="s">
        <v>56</v>
      </c>
      <c r="E247" s="39" t="s">
        <v>5</v>
      </c>
    </row>
    <row r="248" spans="1:5" ht="12.75">
      <c r="A248" s="35" t="s">
        <v>57</v>
      </c>
      <c r="E248" s="40" t="s">
        <v>7263</v>
      </c>
    </row>
    <row r="249" spans="1:5" ht="114.75">
      <c r="A249" t="s">
        <v>58</v>
      </c>
      <c r="E249" s="39" t="s">
        <v>7192</v>
      </c>
    </row>
    <row r="250" spans="1:16" ht="25.5">
      <c r="A250" t="s">
        <v>50</v>
      </c>
      <c s="34" t="s">
        <v>274</v>
      </c>
      <c s="34" t="s">
        <v>7478</v>
      </c>
      <c s="35" t="s">
        <v>5</v>
      </c>
      <c s="6" t="s">
        <v>7479</v>
      </c>
      <c s="36" t="s">
        <v>75</v>
      </c>
      <c s="37">
        <v>17</v>
      </c>
      <c s="36">
        <v>0</v>
      </c>
      <c s="36">
        <f>ROUND(G250*H250,6)</f>
      </c>
      <c r="L250" s="38">
        <v>0</v>
      </c>
      <c s="32">
        <f>ROUND(ROUND(L250,2)*ROUND(G250,3),2)</f>
      </c>
      <c s="36" t="s">
        <v>970</v>
      </c>
      <c>
        <f>(M250*21)/100</f>
      </c>
      <c t="s">
        <v>28</v>
      </c>
    </row>
    <row r="251" spans="1:5" ht="12.75">
      <c r="A251" s="35" t="s">
        <v>56</v>
      </c>
      <c r="E251" s="39" t="s">
        <v>5</v>
      </c>
    </row>
    <row r="252" spans="1:5" ht="12.75">
      <c r="A252" s="35" t="s">
        <v>57</v>
      </c>
      <c r="E252" s="40" t="s">
        <v>7263</v>
      </c>
    </row>
    <row r="253" spans="1:5" ht="114.75">
      <c r="A253" t="s">
        <v>58</v>
      </c>
      <c r="E253" s="39" t="s">
        <v>7192</v>
      </c>
    </row>
    <row r="254" spans="1:16" ht="12.75">
      <c r="A254" t="s">
        <v>50</v>
      </c>
      <c s="34" t="s">
        <v>278</v>
      </c>
      <c s="34" t="s">
        <v>7480</v>
      </c>
      <c s="35" t="s">
        <v>5</v>
      </c>
      <c s="6" t="s">
        <v>7481</v>
      </c>
      <c s="36" t="s">
        <v>75</v>
      </c>
      <c s="37">
        <v>6</v>
      </c>
      <c s="36">
        <v>0</v>
      </c>
      <c s="36">
        <f>ROUND(G254*H254,6)</f>
      </c>
      <c r="L254" s="38">
        <v>0</v>
      </c>
      <c s="32">
        <f>ROUND(ROUND(L254,2)*ROUND(G254,3),2)</f>
      </c>
      <c s="36" t="s">
        <v>970</v>
      </c>
      <c>
        <f>(M254*21)/100</f>
      </c>
      <c t="s">
        <v>28</v>
      </c>
    </row>
    <row r="255" spans="1:5" ht="12.75">
      <c r="A255" s="35" t="s">
        <v>56</v>
      </c>
      <c r="E255" s="39" t="s">
        <v>5</v>
      </c>
    </row>
    <row r="256" spans="1:5" ht="12.75">
      <c r="A256" s="35" t="s">
        <v>57</v>
      </c>
      <c r="E256" s="40" t="s">
        <v>7263</v>
      </c>
    </row>
    <row r="257" spans="1:5" ht="114.75">
      <c r="A257" t="s">
        <v>58</v>
      </c>
      <c r="E257" s="39" t="s">
        <v>7192</v>
      </c>
    </row>
    <row r="258" spans="1:16" ht="12.75">
      <c r="A258" t="s">
        <v>50</v>
      </c>
      <c s="34" t="s">
        <v>282</v>
      </c>
      <c s="34" t="s">
        <v>7482</v>
      </c>
      <c s="35" t="s">
        <v>5</v>
      </c>
      <c s="6" t="s">
        <v>7483</v>
      </c>
      <c s="36" t="s">
        <v>75</v>
      </c>
      <c s="37">
        <v>11</v>
      </c>
      <c s="36">
        <v>0</v>
      </c>
      <c s="36">
        <f>ROUND(G258*H258,6)</f>
      </c>
      <c r="L258" s="38">
        <v>0</v>
      </c>
      <c s="32">
        <f>ROUND(ROUND(L258,2)*ROUND(G258,3),2)</f>
      </c>
      <c s="36" t="s">
        <v>970</v>
      </c>
      <c>
        <f>(M258*21)/100</f>
      </c>
      <c t="s">
        <v>28</v>
      </c>
    </row>
    <row r="259" spans="1:5" ht="12.75">
      <c r="A259" s="35" t="s">
        <v>56</v>
      </c>
      <c r="E259" s="39" t="s">
        <v>5</v>
      </c>
    </row>
    <row r="260" spans="1:5" ht="12.75">
      <c r="A260" s="35" t="s">
        <v>57</v>
      </c>
      <c r="E260" s="40" t="s">
        <v>7263</v>
      </c>
    </row>
    <row r="261" spans="1:5" ht="114.75">
      <c r="A261" t="s">
        <v>58</v>
      </c>
      <c r="E261" s="39" t="s">
        <v>7192</v>
      </c>
    </row>
    <row r="262" spans="1:16" ht="12.75">
      <c r="A262" t="s">
        <v>50</v>
      </c>
      <c s="34" t="s">
        <v>286</v>
      </c>
      <c s="34" t="s">
        <v>7484</v>
      </c>
      <c s="35" t="s">
        <v>5</v>
      </c>
      <c s="6" t="s">
        <v>7485</v>
      </c>
      <c s="36" t="s">
        <v>75</v>
      </c>
      <c s="37">
        <v>6</v>
      </c>
      <c s="36">
        <v>0</v>
      </c>
      <c s="36">
        <f>ROUND(G262*H262,6)</f>
      </c>
      <c r="L262" s="38">
        <v>0</v>
      </c>
      <c s="32">
        <f>ROUND(ROUND(L262,2)*ROUND(G262,3),2)</f>
      </c>
      <c s="36" t="s">
        <v>970</v>
      </c>
      <c>
        <f>(M262*21)/100</f>
      </c>
      <c t="s">
        <v>28</v>
      </c>
    </row>
    <row r="263" spans="1:5" ht="12.75">
      <c r="A263" s="35" t="s">
        <v>56</v>
      </c>
      <c r="E263" s="39" t="s">
        <v>5</v>
      </c>
    </row>
    <row r="264" spans="1:5" ht="12.75">
      <c r="A264" s="35" t="s">
        <v>57</v>
      </c>
      <c r="E264" s="40" t="s">
        <v>7263</v>
      </c>
    </row>
    <row r="265" spans="1:5" ht="114.75">
      <c r="A265" t="s">
        <v>58</v>
      </c>
      <c r="E265" s="39" t="s">
        <v>7192</v>
      </c>
    </row>
    <row r="266" spans="1:16" ht="12.75">
      <c r="A266" t="s">
        <v>50</v>
      </c>
      <c s="34" t="s">
        <v>290</v>
      </c>
      <c s="34" t="s">
        <v>7486</v>
      </c>
      <c s="35" t="s">
        <v>5</v>
      </c>
      <c s="6" t="s">
        <v>7487</v>
      </c>
      <c s="36" t="s">
        <v>75</v>
      </c>
      <c s="37">
        <v>11</v>
      </c>
      <c s="36">
        <v>0</v>
      </c>
      <c s="36">
        <f>ROUND(G266*H266,6)</f>
      </c>
      <c r="L266" s="38">
        <v>0</v>
      </c>
      <c s="32">
        <f>ROUND(ROUND(L266,2)*ROUND(G266,3),2)</f>
      </c>
      <c s="36" t="s">
        <v>970</v>
      </c>
      <c>
        <f>(M266*21)/100</f>
      </c>
      <c t="s">
        <v>28</v>
      </c>
    </row>
    <row r="267" spans="1:5" ht="12.75">
      <c r="A267" s="35" t="s">
        <v>56</v>
      </c>
      <c r="E267" s="39" t="s">
        <v>5</v>
      </c>
    </row>
    <row r="268" spans="1:5" ht="12.75">
      <c r="A268" s="35" t="s">
        <v>57</v>
      </c>
      <c r="E268" s="40" t="s">
        <v>7263</v>
      </c>
    </row>
    <row r="269" spans="1:5" ht="114.75">
      <c r="A269" t="s">
        <v>58</v>
      </c>
      <c r="E269" s="39" t="s">
        <v>7192</v>
      </c>
    </row>
    <row r="270" spans="1:16" ht="25.5">
      <c r="A270" t="s">
        <v>50</v>
      </c>
      <c s="34" t="s">
        <v>294</v>
      </c>
      <c s="34" t="s">
        <v>7488</v>
      </c>
      <c s="35" t="s">
        <v>5</v>
      </c>
      <c s="6" t="s">
        <v>7489</v>
      </c>
      <c s="36" t="s">
        <v>75</v>
      </c>
      <c s="37">
        <v>57</v>
      </c>
      <c s="36">
        <v>0</v>
      </c>
      <c s="36">
        <f>ROUND(G270*H270,6)</f>
      </c>
      <c r="L270" s="38">
        <v>0</v>
      </c>
      <c s="32">
        <f>ROUND(ROUND(L270,2)*ROUND(G270,3),2)</f>
      </c>
      <c s="36" t="s">
        <v>970</v>
      </c>
      <c>
        <f>(M270*21)/100</f>
      </c>
      <c t="s">
        <v>28</v>
      </c>
    </row>
    <row r="271" spans="1:5" ht="12.75">
      <c r="A271" s="35" t="s">
        <v>56</v>
      </c>
      <c r="E271" s="39" t="s">
        <v>5</v>
      </c>
    </row>
    <row r="272" spans="1:5" ht="12.75">
      <c r="A272" s="35" t="s">
        <v>57</v>
      </c>
      <c r="E272" s="40" t="s">
        <v>7263</v>
      </c>
    </row>
    <row r="273" spans="1:5" ht="114.75">
      <c r="A273" t="s">
        <v>58</v>
      </c>
      <c r="E273" s="39" t="s">
        <v>7192</v>
      </c>
    </row>
    <row r="274" spans="1:16" ht="12.75">
      <c r="A274" t="s">
        <v>50</v>
      </c>
      <c s="34" t="s">
        <v>298</v>
      </c>
      <c s="34" t="s">
        <v>7490</v>
      </c>
      <c s="35" t="s">
        <v>5</v>
      </c>
      <c s="6" t="s">
        <v>7491</v>
      </c>
      <c s="36" t="s">
        <v>75</v>
      </c>
      <c s="37">
        <v>17</v>
      </c>
      <c s="36">
        <v>0</v>
      </c>
      <c s="36">
        <f>ROUND(G274*H274,6)</f>
      </c>
      <c r="L274" s="38">
        <v>0</v>
      </c>
      <c s="32">
        <f>ROUND(ROUND(L274,2)*ROUND(G274,3),2)</f>
      </c>
      <c s="36" t="s">
        <v>970</v>
      </c>
      <c>
        <f>(M274*21)/100</f>
      </c>
      <c t="s">
        <v>28</v>
      </c>
    </row>
    <row r="275" spans="1:5" ht="12.75">
      <c r="A275" s="35" t="s">
        <v>56</v>
      </c>
      <c r="E275" s="39" t="s">
        <v>5</v>
      </c>
    </row>
    <row r="276" spans="1:5" ht="12.75">
      <c r="A276" s="35" t="s">
        <v>57</v>
      </c>
      <c r="E276" s="40" t="s">
        <v>7263</v>
      </c>
    </row>
    <row r="277" spans="1:5" ht="114.75">
      <c r="A277" t="s">
        <v>58</v>
      </c>
      <c r="E277" s="39" t="s">
        <v>7192</v>
      </c>
    </row>
    <row r="278" spans="1:16" ht="12.75">
      <c r="A278" t="s">
        <v>50</v>
      </c>
      <c s="34" t="s">
        <v>302</v>
      </c>
      <c s="34" t="s">
        <v>7492</v>
      </c>
      <c s="35" t="s">
        <v>5</v>
      </c>
      <c s="6" t="s">
        <v>7493</v>
      </c>
      <c s="36" t="s">
        <v>75</v>
      </c>
      <c s="37">
        <v>6</v>
      </c>
      <c s="36">
        <v>0</v>
      </c>
      <c s="36">
        <f>ROUND(G278*H278,6)</f>
      </c>
      <c r="L278" s="38">
        <v>0</v>
      </c>
      <c s="32">
        <f>ROUND(ROUND(L278,2)*ROUND(G278,3),2)</f>
      </c>
      <c s="36" t="s">
        <v>970</v>
      </c>
      <c>
        <f>(M278*21)/100</f>
      </c>
      <c t="s">
        <v>28</v>
      </c>
    </row>
    <row r="279" spans="1:5" ht="12.75">
      <c r="A279" s="35" t="s">
        <v>56</v>
      </c>
      <c r="E279" s="39" t="s">
        <v>5</v>
      </c>
    </row>
    <row r="280" spans="1:5" ht="12.75">
      <c r="A280" s="35" t="s">
        <v>57</v>
      </c>
      <c r="E280" s="40" t="s">
        <v>7263</v>
      </c>
    </row>
    <row r="281" spans="1:5" ht="114.75">
      <c r="A281" t="s">
        <v>58</v>
      </c>
      <c r="E281" s="39" t="s">
        <v>7192</v>
      </c>
    </row>
    <row r="282" spans="1:16" ht="12.75">
      <c r="A282" t="s">
        <v>50</v>
      </c>
      <c s="34" t="s">
        <v>306</v>
      </c>
      <c s="34" t="s">
        <v>7494</v>
      </c>
      <c s="35" t="s">
        <v>5</v>
      </c>
      <c s="6" t="s">
        <v>7495</v>
      </c>
      <c s="36" t="s">
        <v>75</v>
      </c>
      <c s="37">
        <v>11</v>
      </c>
      <c s="36">
        <v>0</v>
      </c>
      <c s="36">
        <f>ROUND(G282*H282,6)</f>
      </c>
      <c r="L282" s="38">
        <v>0</v>
      </c>
      <c s="32">
        <f>ROUND(ROUND(L282,2)*ROUND(G282,3),2)</f>
      </c>
      <c s="36" t="s">
        <v>970</v>
      </c>
      <c>
        <f>(M282*21)/100</f>
      </c>
      <c t="s">
        <v>28</v>
      </c>
    </row>
    <row r="283" spans="1:5" ht="12.75">
      <c r="A283" s="35" t="s">
        <v>56</v>
      </c>
      <c r="E283" s="39" t="s">
        <v>5</v>
      </c>
    </row>
    <row r="284" spans="1:5" ht="12.75">
      <c r="A284" s="35" t="s">
        <v>57</v>
      </c>
      <c r="E284" s="40" t="s">
        <v>7263</v>
      </c>
    </row>
    <row r="285" spans="1:5" ht="114.75">
      <c r="A285" t="s">
        <v>58</v>
      </c>
      <c r="E285" s="39" t="s">
        <v>7192</v>
      </c>
    </row>
    <row r="286" spans="1:16" ht="12.75">
      <c r="A286" t="s">
        <v>50</v>
      </c>
      <c s="34" t="s">
        <v>310</v>
      </c>
      <c s="34" t="s">
        <v>931</v>
      </c>
      <c s="35" t="s">
        <v>5</v>
      </c>
      <c s="6" t="s">
        <v>932</v>
      </c>
      <c s="36" t="s">
        <v>132</v>
      </c>
      <c s="37">
        <v>0.15</v>
      </c>
      <c s="36">
        <v>0</v>
      </c>
      <c s="36">
        <f>ROUND(G286*H286,6)</f>
      </c>
      <c r="L286" s="38">
        <v>0</v>
      </c>
      <c s="32">
        <f>ROUND(ROUND(L286,2)*ROUND(G286,3),2)</f>
      </c>
      <c s="36" t="s">
        <v>970</v>
      </c>
      <c>
        <f>(M286*21)/100</f>
      </c>
      <c t="s">
        <v>28</v>
      </c>
    </row>
    <row r="287" spans="1:5" ht="12.75">
      <c r="A287" s="35" t="s">
        <v>56</v>
      </c>
      <c r="E287" s="39" t="s">
        <v>5</v>
      </c>
    </row>
    <row r="288" spans="1:5" ht="12.75">
      <c r="A288" s="35" t="s">
        <v>57</v>
      </c>
      <c r="E288" s="40" t="s">
        <v>7263</v>
      </c>
    </row>
    <row r="289" spans="1:5" ht="140.25">
      <c r="A289" t="s">
        <v>58</v>
      </c>
      <c r="E289" s="39" t="s">
        <v>7496</v>
      </c>
    </row>
    <row r="290" spans="1:16" ht="12.75">
      <c r="A290" t="s">
        <v>50</v>
      </c>
      <c s="34" t="s">
        <v>314</v>
      </c>
      <c s="34" t="s">
        <v>938</v>
      </c>
      <c s="35" t="s">
        <v>5</v>
      </c>
      <c s="6" t="s">
        <v>939</v>
      </c>
      <c s="36" t="s">
        <v>79</v>
      </c>
      <c s="37">
        <v>50</v>
      </c>
      <c s="36">
        <v>0</v>
      </c>
      <c s="36">
        <f>ROUND(G290*H290,6)</f>
      </c>
      <c r="L290" s="38">
        <v>0</v>
      </c>
      <c s="32">
        <f>ROUND(ROUND(L290,2)*ROUND(G290,3),2)</f>
      </c>
      <c s="36" t="s">
        <v>970</v>
      </c>
      <c>
        <f>(M290*21)/100</f>
      </c>
      <c t="s">
        <v>28</v>
      </c>
    </row>
    <row r="291" spans="1:5" ht="12.75">
      <c r="A291" s="35" t="s">
        <v>56</v>
      </c>
      <c r="E291" s="39" t="s">
        <v>5</v>
      </c>
    </row>
    <row r="292" spans="1:5" ht="12.75">
      <c r="A292" s="35" t="s">
        <v>57</v>
      </c>
      <c r="E292" s="40" t="s">
        <v>7263</v>
      </c>
    </row>
    <row r="293" spans="1:5" ht="102">
      <c r="A293" t="s">
        <v>58</v>
      </c>
      <c r="E293" s="39" t="s">
        <v>1324</v>
      </c>
    </row>
    <row r="294" spans="1:16" ht="12.75">
      <c r="A294" t="s">
        <v>50</v>
      </c>
      <c s="34" t="s">
        <v>318</v>
      </c>
      <c s="34" t="s">
        <v>1109</v>
      </c>
      <c s="35" t="s">
        <v>5</v>
      </c>
      <c s="6" t="s">
        <v>1110</v>
      </c>
      <c s="36" t="s">
        <v>132</v>
      </c>
      <c s="37">
        <v>0.16</v>
      </c>
      <c s="36">
        <v>0</v>
      </c>
      <c s="36">
        <f>ROUND(G294*H294,6)</f>
      </c>
      <c r="L294" s="38">
        <v>0</v>
      </c>
      <c s="32">
        <f>ROUND(ROUND(L294,2)*ROUND(G294,3),2)</f>
      </c>
      <c s="36" t="s">
        <v>970</v>
      </c>
      <c>
        <f>(M294*21)/100</f>
      </c>
      <c t="s">
        <v>28</v>
      </c>
    </row>
    <row r="295" spans="1:5" ht="12.75">
      <c r="A295" s="35" t="s">
        <v>56</v>
      </c>
      <c r="E295" s="39" t="s">
        <v>5</v>
      </c>
    </row>
    <row r="296" spans="1:5" ht="12.75">
      <c r="A296" s="35" t="s">
        <v>57</v>
      </c>
      <c r="E296" s="40" t="s">
        <v>7263</v>
      </c>
    </row>
    <row r="297" spans="1:5" ht="102">
      <c r="A297" t="s">
        <v>58</v>
      </c>
      <c r="E297" s="39" t="s">
        <v>1321</v>
      </c>
    </row>
    <row r="298" spans="1:16" ht="12.75">
      <c r="A298" t="s">
        <v>50</v>
      </c>
      <c s="34" t="s">
        <v>773</v>
      </c>
      <c s="34" t="s">
        <v>1113</v>
      </c>
      <c s="35" t="s">
        <v>5</v>
      </c>
      <c s="6" t="s">
        <v>1114</v>
      </c>
      <c s="36" t="s">
        <v>132</v>
      </c>
      <c s="37">
        <v>0.16</v>
      </c>
      <c s="36">
        <v>0</v>
      </c>
      <c s="36">
        <f>ROUND(G298*H298,6)</f>
      </c>
      <c r="L298" s="38">
        <v>0</v>
      </c>
      <c s="32">
        <f>ROUND(ROUND(L298,2)*ROUND(G298,3),2)</f>
      </c>
      <c s="36" t="s">
        <v>970</v>
      </c>
      <c>
        <f>(M298*21)/100</f>
      </c>
      <c t="s">
        <v>28</v>
      </c>
    </row>
    <row r="299" spans="1:5" ht="12.75">
      <c r="A299" s="35" t="s">
        <v>56</v>
      </c>
      <c r="E299" s="39" t="s">
        <v>5</v>
      </c>
    </row>
    <row r="300" spans="1:5" ht="12.75">
      <c r="A300" s="35" t="s">
        <v>57</v>
      </c>
      <c r="E300" s="40" t="s">
        <v>7263</v>
      </c>
    </row>
    <row r="301" spans="1:5" ht="102">
      <c r="A301" t="s">
        <v>58</v>
      </c>
      <c r="E301" s="39" t="s">
        <v>1324</v>
      </c>
    </row>
    <row r="302" spans="1:16" ht="12.75">
      <c r="A302" t="s">
        <v>50</v>
      </c>
      <c s="34" t="s">
        <v>1973</v>
      </c>
      <c s="34" t="s">
        <v>7497</v>
      </c>
      <c s="35" t="s">
        <v>5</v>
      </c>
      <c s="6" t="s">
        <v>7498</v>
      </c>
      <c s="36" t="s">
        <v>79</v>
      </c>
      <c s="37">
        <v>509</v>
      </c>
      <c s="36">
        <v>0</v>
      </c>
      <c s="36">
        <f>ROUND(G302*H302,6)</f>
      </c>
      <c r="L302" s="38">
        <v>0</v>
      </c>
      <c s="32">
        <f>ROUND(ROUND(L302,2)*ROUND(G302,3),2)</f>
      </c>
      <c s="36" t="s">
        <v>55</v>
      </c>
      <c>
        <f>(M302*21)/100</f>
      </c>
      <c t="s">
        <v>28</v>
      </c>
    </row>
    <row r="303" spans="1:5" ht="12.75">
      <c r="A303" s="35" t="s">
        <v>56</v>
      </c>
      <c r="E303" s="39" t="s">
        <v>5</v>
      </c>
    </row>
    <row r="304" spans="1:5" ht="12.75">
      <c r="A304" s="35" t="s">
        <v>57</v>
      </c>
      <c r="E304" s="40" t="s">
        <v>7263</v>
      </c>
    </row>
    <row r="305" spans="1:5" ht="114.75">
      <c r="A305" t="s">
        <v>58</v>
      </c>
      <c r="E305" s="39" t="s">
        <v>7499</v>
      </c>
    </row>
    <row r="306" spans="1:13" ht="12.75">
      <c r="A306" t="s">
        <v>47</v>
      </c>
      <c r="C306" s="31" t="s">
        <v>87</v>
      </c>
      <c r="E306" s="33" t="s">
        <v>1506</v>
      </c>
      <c r="J306" s="32">
        <f>0</f>
      </c>
      <c s="32">
        <f>0</f>
      </c>
      <c s="32">
        <f>0+L307+L311</f>
      </c>
      <c s="32">
        <f>0+M307+M311</f>
      </c>
    </row>
    <row r="307" spans="1:16" ht="12.75">
      <c r="A307" t="s">
        <v>50</v>
      </c>
      <c s="34" t="s">
        <v>322</v>
      </c>
      <c s="34" t="s">
        <v>2576</v>
      </c>
      <c s="35" t="s">
        <v>5</v>
      </c>
      <c s="6" t="s">
        <v>2577</v>
      </c>
      <c s="36" t="s">
        <v>63</v>
      </c>
      <c s="37">
        <v>2</v>
      </c>
      <c s="36">
        <v>0</v>
      </c>
      <c s="36">
        <f>ROUND(G307*H307,6)</f>
      </c>
      <c r="L307" s="38">
        <v>0</v>
      </c>
      <c s="32">
        <f>ROUND(ROUND(L307,2)*ROUND(G307,3),2)</f>
      </c>
      <c s="36" t="s">
        <v>970</v>
      </c>
      <c>
        <f>(M307*21)/100</f>
      </c>
      <c t="s">
        <v>28</v>
      </c>
    </row>
    <row r="308" spans="1:5" ht="12.75">
      <c r="A308" s="35" t="s">
        <v>56</v>
      </c>
      <c r="E308" s="39" t="s">
        <v>5</v>
      </c>
    </row>
    <row r="309" spans="1:5" ht="12.75">
      <c r="A309" s="35" t="s">
        <v>57</v>
      </c>
      <c r="E309" s="40" t="s">
        <v>7263</v>
      </c>
    </row>
    <row r="310" spans="1:5" ht="140.25">
      <c r="A310" t="s">
        <v>58</v>
      </c>
      <c r="E310" s="39" t="s">
        <v>7346</v>
      </c>
    </row>
    <row r="311" spans="1:16" ht="12.75">
      <c r="A311" t="s">
        <v>50</v>
      </c>
      <c s="34" t="s">
        <v>326</v>
      </c>
      <c s="34" t="s">
        <v>7347</v>
      </c>
      <c s="35" t="s">
        <v>5</v>
      </c>
      <c s="6" t="s">
        <v>7348</v>
      </c>
      <c s="36" t="s">
        <v>63</v>
      </c>
      <c s="37">
        <v>74</v>
      </c>
      <c s="36">
        <v>0</v>
      </c>
      <c s="36">
        <f>ROUND(G311*H311,6)</f>
      </c>
      <c r="L311" s="38">
        <v>0</v>
      </c>
      <c s="32">
        <f>ROUND(ROUND(L311,2)*ROUND(G311,3),2)</f>
      </c>
      <c s="36" t="s">
        <v>970</v>
      </c>
      <c>
        <f>(M311*21)/100</f>
      </c>
      <c t="s">
        <v>28</v>
      </c>
    </row>
    <row r="312" spans="1:5" ht="12.75">
      <c r="A312" s="35" t="s">
        <v>56</v>
      </c>
      <c r="E312" s="39" t="s">
        <v>5</v>
      </c>
    </row>
    <row r="313" spans="1:5" ht="12.75">
      <c r="A313" s="35" t="s">
        <v>57</v>
      </c>
      <c r="E313" s="40" t="s">
        <v>7263</v>
      </c>
    </row>
    <row r="314" spans="1:5" ht="102">
      <c r="A314" t="s">
        <v>58</v>
      </c>
      <c r="E314" s="39" t="s">
        <v>7349</v>
      </c>
    </row>
    <row r="315" spans="1:13" ht="12.75">
      <c r="A315" t="s">
        <v>47</v>
      </c>
      <c r="C315" s="31" t="s">
        <v>551</v>
      </c>
      <c r="E315" s="33" t="s">
        <v>552</v>
      </c>
      <c r="J315" s="32">
        <f>0</f>
      </c>
      <c s="32">
        <f>0</f>
      </c>
      <c s="32">
        <f>0+L316+L320+L324+L328+L332+L336</f>
      </c>
      <c s="32">
        <f>0+M316+M320+M324+M328+M332+M336</f>
      </c>
    </row>
    <row r="316" spans="1:16" ht="38.25">
      <c r="A316" t="s">
        <v>50</v>
      </c>
      <c s="34" t="s">
        <v>330</v>
      </c>
      <c s="34" t="s">
        <v>3483</v>
      </c>
      <c s="35" t="s">
        <v>555</v>
      </c>
      <c s="6" t="s">
        <v>3484</v>
      </c>
      <c s="36" t="s">
        <v>557</v>
      </c>
      <c s="37">
        <v>113</v>
      </c>
      <c s="36">
        <v>0</v>
      </c>
      <c s="36">
        <f>ROUND(G316*H316,6)</f>
      </c>
      <c r="L316" s="38">
        <v>0</v>
      </c>
      <c s="32">
        <f>ROUND(ROUND(L316,2)*ROUND(G316,3),2)</f>
      </c>
      <c s="36" t="s">
        <v>55</v>
      </c>
      <c>
        <f>(M316*21)/100</f>
      </c>
      <c t="s">
        <v>28</v>
      </c>
    </row>
    <row r="317" spans="1:5" ht="12.75">
      <c r="A317" s="35" t="s">
        <v>56</v>
      </c>
      <c r="E317" s="39" t="s">
        <v>558</v>
      </c>
    </row>
    <row r="318" spans="1:5" ht="12.75">
      <c r="A318" s="35" t="s">
        <v>57</v>
      </c>
      <c r="E318" s="40" t="s">
        <v>5</v>
      </c>
    </row>
    <row r="319" spans="1:5" ht="165.75">
      <c r="A319" t="s">
        <v>58</v>
      </c>
      <c r="E319" s="39" t="s">
        <v>3529</v>
      </c>
    </row>
    <row r="320" spans="1:16" ht="38.25">
      <c r="A320" t="s">
        <v>50</v>
      </c>
      <c s="34" t="s">
        <v>334</v>
      </c>
      <c s="34" t="s">
        <v>561</v>
      </c>
      <c s="35" t="s">
        <v>555</v>
      </c>
      <c s="6" t="s">
        <v>562</v>
      </c>
      <c s="36" t="s">
        <v>557</v>
      </c>
      <c s="37">
        <v>192</v>
      </c>
      <c s="36">
        <v>0</v>
      </c>
      <c s="36">
        <f>ROUND(G320*H320,6)</f>
      </c>
      <c r="L320" s="38">
        <v>0</v>
      </c>
      <c s="32">
        <f>ROUND(ROUND(L320,2)*ROUND(G320,3),2)</f>
      </c>
      <c s="36" t="s">
        <v>55</v>
      </c>
      <c>
        <f>(M320*21)/100</f>
      </c>
      <c t="s">
        <v>28</v>
      </c>
    </row>
    <row r="321" spans="1:5" ht="12.75">
      <c r="A321" s="35" t="s">
        <v>56</v>
      </c>
      <c r="E321" s="39" t="s">
        <v>558</v>
      </c>
    </row>
    <row r="322" spans="1:5" ht="12.75">
      <c r="A322" s="35" t="s">
        <v>57</v>
      </c>
      <c r="E322" s="40" t="s">
        <v>5</v>
      </c>
    </row>
    <row r="323" spans="1:5" ht="165.75">
      <c r="A323" t="s">
        <v>58</v>
      </c>
      <c r="E323" s="39" t="s">
        <v>3529</v>
      </c>
    </row>
    <row r="324" spans="1:16" ht="25.5">
      <c r="A324" t="s">
        <v>50</v>
      </c>
      <c s="34" t="s">
        <v>338</v>
      </c>
      <c s="34" t="s">
        <v>3152</v>
      </c>
      <c s="35" t="s">
        <v>555</v>
      </c>
      <c s="6" t="s">
        <v>3153</v>
      </c>
      <c s="36" t="s">
        <v>557</v>
      </c>
      <c s="37">
        <v>5.2</v>
      </c>
      <c s="36">
        <v>0</v>
      </c>
      <c s="36">
        <f>ROUND(G324*H324,6)</f>
      </c>
      <c r="L324" s="38">
        <v>0</v>
      </c>
      <c s="32">
        <f>ROUND(ROUND(L324,2)*ROUND(G324,3),2)</f>
      </c>
      <c s="36" t="s">
        <v>55</v>
      </c>
      <c>
        <f>(M324*21)/100</f>
      </c>
      <c t="s">
        <v>28</v>
      </c>
    </row>
    <row r="325" spans="1:5" ht="12.75">
      <c r="A325" s="35" t="s">
        <v>56</v>
      </c>
      <c r="E325" s="39" t="s">
        <v>558</v>
      </c>
    </row>
    <row r="326" spans="1:5" ht="12.75">
      <c r="A326" s="35" t="s">
        <v>57</v>
      </c>
      <c r="E326" s="40" t="s">
        <v>5</v>
      </c>
    </row>
    <row r="327" spans="1:5" ht="165.75">
      <c r="A327" t="s">
        <v>58</v>
      </c>
      <c r="E327" s="39" t="s">
        <v>3529</v>
      </c>
    </row>
    <row r="328" spans="1:16" ht="25.5">
      <c r="A328" t="s">
        <v>50</v>
      </c>
      <c s="34" t="s">
        <v>2297</v>
      </c>
      <c s="34" t="s">
        <v>1298</v>
      </c>
      <c s="35" t="s">
        <v>555</v>
      </c>
      <c s="6" t="s">
        <v>1299</v>
      </c>
      <c s="36" t="s">
        <v>557</v>
      </c>
      <c s="37">
        <v>2</v>
      </c>
      <c s="36">
        <v>0</v>
      </c>
      <c s="36">
        <f>ROUND(G328*H328,6)</f>
      </c>
      <c r="L328" s="38">
        <v>0</v>
      </c>
      <c s="32">
        <f>ROUND(ROUND(L328,2)*ROUND(G328,3),2)</f>
      </c>
      <c s="36" t="s">
        <v>55</v>
      </c>
      <c>
        <f>(M328*21)/100</f>
      </c>
      <c t="s">
        <v>28</v>
      </c>
    </row>
    <row r="329" spans="1:5" ht="12.75">
      <c r="A329" s="35" t="s">
        <v>56</v>
      </c>
      <c r="E329" s="39" t="s">
        <v>558</v>
      </c>
    </row>
    <row r="330" spans="1:5" ht="12.75">
      <c r="A330" s="35" t="s">
        <v>57</v>
      </c>
      <c r="E330" s="40" t="s">
        <v>5</v>
      </c>
    </row>
    <row r="331" spans="1:5" ht="165.75">
      <c r="A331" t="s">
        <v>58</v>
      </c>
      <c r="E331" s="39" t="s">
        <v>3529</v>
      </c>
    </row>
    <row r="332" spans="1:16" ht="38.25">
      <c r="A332" t="s">
        <v>50</v>
      </c>
      <c s="34" t="s">
        <v>342</v>
      </c>
      <c s="34" t="s">
        <v>1184</v>
      </c>
      <c s="35" t="s">
        <v>555</v>
      </c>
      <c s="6" t="s">
        <v>1185</v>
      </c>
      <c s="36" t="s">
        <v>557</v>
      </c>
      <c s="37">
        <v>30</v>
      </c>
      <c s="36">
        <v>0</v>
      </c>
      <c s="36">
        <f>ROUND(G332*H332,6)</f>
      </c>
      <c r="L332" s="38">
        <v>0</v>
      </c>
      <c s="32">
        <f>ROUND(ROUND(L332,2)*ROUND(G332,3),2)</f>
      </c>
      <c s="36" t="s">
        <v>55</v>
      </c>
      <c>
        <f>(M332*21)/100</f>
      </c>
      <c t="s">
        <v>28</v>
      </c>
    </row>
    <row r="333" spans="1:5" ht="25.5">
      <c r="A333" s="35" t="s">
        <v>56</v>
      </c>
      <c r="E333" s="39" t="s">
        <v>7350</v>
      </c>
    </row>
    <row r="334" spans="1:5" ht="12.75">
      <c r="A334" s="35" t="s">
        <v>57</v>
      </c>
      <c r="E334" s="40" t="s">
        <v>5</v>
      </c>
    </row>
    <row r="335" spans="1:5" ht="165.75">
      <c r="A335" t="s">
        <v>58</v>
      </c>
      <c r="E335" s="39" t="s">
        <v>3529</v>
      </c>
    </row>
    <row r="336" spans="1:16" ht="25.5">
      <c r="A336" t="s">
        <v>50</v>
      </c>
      <c s="34" t="s">
        <v>2303</v>
      </c>
      <c s="34" t="s">
        <v>2480</v>
      </c>
      <c s="35" t="s">
        <v>555</v>
      </c>
      <c s="6" t="s">
        <v>2481</v>
      </c>
      <c s="36" t="s">
        <v>557</v>
      </c>
      <c s="37">
        <v>2</v>
      </c>
      <c s="36">
        <v>0</v>
      </c>
      <c s="36">
        <f>ROUND(G336*H336,6)</f>
      </c>
      <c r="L336" s="38">
        <v>0</v>
      </c>
      <c s="32">
        <f>ROUND(ROUND(L336,2)*ROUND(G336,3),2)</f>
      </c>
      <c s="36" t="s">
        <v>55</v>
      </c>
      <c>
        <f>(M336*21)/100</f>
      </c>
      <c t="s">
        <v>28</v>
      </c>
    </row>
    <row r="337" spans="1:5" ht="25.5">
      <c r="A337" s="35" t="s">
        <v>56</v>
      </c>
      <c r="E337" s="39" t="s">
        <v>3535</v>
      </c>
    </row>
    <row r="338" spans="1:5" ht="12.75">
      <c r="A338" s="35" t="s">
        <v>57</v>
      </c>
      <c r="E338" s="40" t="s">
        <v>5</v>
      </c>
    </row>
    <row r="339" spans="1:5" ht="165.75">
      <c r="A339" t="s">
        <v>58</v>
      </c>
      <c r="E339"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7351</v>
      </c>
      <c s="41">
        <f>Rekapitulace!C110</f>
      </c>
      <c s="20" t="s">
        <v>0</v>
      </c>
      <c t="s">
        <v>23</v>
      </c>
      <c t="s">
        <v>28</v>
      </c>
    </row>
    <row r="4" spans="1:16" ht="32" customHeight="1">
      <c r="A4" s="24" t="s">
        <v>20</v>
      </c>
      <c s="25" t="s">
        <v>29</v>
      </c>
      <c s="27" t="s">
        <v>7351</v>
      </c>
      <c r="E4" s="26" t="s">
        <v>7352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COUNTIFS(L8:L275,"=0",A8:A275,"P")+COUNTIFS(L8:L275,"",A8:A275,"P")+SUM(Q8:Q275)</f>
      </c>
    </row>
    <row r="8" spans="1:13" ht="12.75">
      <c r="A8" t="s">
        <v>45</v>
      </c>
      <c r="C8" s="28" t="s">
        <v>7502</v>
      </c>
      <c r="E8" s="30" t="s">
        <v>7501</v>
      </c>
      <c r="J8" s="29">
        <f>0+J9+J30+J39+J48+J53+J270</f>
      </c>
      <c s="29">
        <f>0+K9+K30+K39+K48+K53+K270</f>
      </c>
      <c s="29">
        <f>0+L9+L30+L39+L48+L53+L270</f>
      </c>
      <c s="29">
        <f>0+M9+M30+M39+M48+M53+M270</f>
      </c>
    </row>
    <row r="9" spans="1:13" ht="12.75">
      <c r="A9" t="s">
        <v>47</v>
      </c>
      <c r="C9" s="31" t="s">
        <v>51</v>
      </c>
      <c r="E9" s="33" t="s">
        <v>60</v>
      </c>
      <c r="J9" s="32">
        <f>0</f>
      </c>
      <c s="32">
        <f>0</f>
      </c>
      <c s="32">
        <f>0+L10+L14+L18+L22+L26</f>
      </c>
      <c s="32">
        <f>0+M10+M14+M18+M22+M26</f>
      </c>
    </row>
    <row r="10" spans="1:16" ht="12.75">
      <c r="A10" t="s">
        <v>50</v>
      </c>
      <c s="34" t="s">
        <v>51</v>
      </c>
      <c s="34" t="s">
        <v>2486</v>
      </c>
      <c s="35" t="s">
        <v>5</v>
      </c>
      <c s="6" t="s">
        <v>2487</v>
      </c>
      <c s="36" t="s">
        <v>68</v>
      </c>
      <c s="37">
        <v>270</v>
      </c>
      <c s="36">
        <v>0</v>
      </c>
      <c s="36">
        <f>ROUND(G10*H10,6)</f>
      </c>
      <c r="L10" s="38">
        <v>0</v>
      </c>
      <c s="32">
        <f>ROUND(ROUND(L10,2)*ROUND(G10,3),2)</f>
      </c>
      <c s="36" t="s">
        <v>970</v>
      </c>
      <c>
        <f>(M10*21)/100</f>
      </c>
      <c t="s">
        <v>28</v>
      </c>
    </row>
    <row r="11" spans="1:5" ht="12.75">
      <c r="A11" s="35" t="s">
        <v>56</v>
      </c>
      <c r="E11" s="39" t="s">
        <v>5</v>
      </c>
    </row>
    <row r="12" spans="1:5" ht="12.75">
      <c r="A12" s="35" t="s">
        <v>57</v>
      </c>
      <c r="E12" s="40" t="s">
        <v>7263</v>
      </c>
    </row>
    <row r="13" spans="1:5" ht="12.75">
      <c r="A13" t="s">
        <v>58</v>
      </c>
      <c r="E13" s="39" t="s">
        <v>2488</v>
      </c>
    </row>
    <row r="14" spans="1:16" ht="12.75">
      <c r="A14" t="s">
        <v>50</v>
      </c>
      <c s="34" t="s">
        <v>28</v>
      </c>
      <c s="34" t="s">
        <v>1707</v>
      </c>
      <c s="35" t="s">
        <v>5</v>
      </c>
      <c s="6" t="s">
        <v>1708</v>
      </c>
      <c s="36" t="s">
        <v>63</v>
      </c>
      <c s="37">
        <v>14.4</v>
      </c>
      <c s="36">
        <v>0</v>
      </c>
      <c s="36">
        <f>ROUND(G14*H14,6)</f>
      </c>
      <c r="L14" s="38">
        <v>0</v>
      </c>
      <c s="32">
        <f>ROUND(ROUND(L14,2)*ROUND(G14,3),2)</f>
      </c>
      <c s="36" t="s">
        <v>970</v>
      </c>
      <c>
        <f>(M14*21)/100</f>
      </c>
      <c t="s">
        <v>28</v>
      </c>
    </row>
    <row r="15" spans="1:5" ht="12.75">
      <c r="A15" s="35" t="s">
        <v>56</v>
      </c>
      <c r="E15" s="39" t="s">
        <v>5</v>
      </c>
    </row>
    <row r="16" spans="1:5" ht="12.75">
      <c r="A16" s="35" t="s">
        <v>57</v>
      </c>
      <c r="E16" s="40" t="s">
        <v>7263</v>
      </c>
    </row>
    <row r="17" spans="1:5" ht="318.75">
      <c r="A17" t="s">
        <v>58</v>
      </c>
      <c r="E17" s="39" t="s">
        <v>4631</v>
      </c>
    </row>
    <row r="18" spans="1:16" ht="12.75">
      <c r="A18" t="s">
        <v>50</v>
      </c>
      <c s="34" t="s">
        <v>26</v>
      </c>
      <c s="34" t="s">
        <v>794</v>
      </c>
      <c s="35" t="s">
        <v>5</v>
      </c>
      <c s="6" t="s">
        <v>795</v>
      </c>
      <c s="36" t="s">
        <v>63</v>
      </c>
      <c s="37">
        <v>49</v>
      </c>
      <c s="36">
        <v>0</v>
      </c>
      <c s="36">
        <f>ROUND(G18*H18,6)</f>
      </c>
      <c r="L18" s="38">
        <v>0</v>
      </c>
      <c s="32">
        <f>ROUND(ROUND(L18,2)*ROUND(G18,3),2)</f>
      </c>
      <c s="36" t="s">
        <v>970</v>
      </c>
      <c>
        <f>(M18*21)/100</f>
      </c>
      <c t="s">
        <v>28</v>
      </c>
    </row>
    <row r="19" spans="1:5" ht="12.75">
      <c r="A19" s="35" t="s">
        <v>56</v>
      </c>
      <c r="E19" s="39" t="s">
        <v>5</v>
      </c>
    </row>
    <row r="20" spans="1:5" ht="12.75">
      <c r="A20" s="35" t="s">
        <v>57</v>
      </c>
      <c r="E20" s="40" t="s">
        <v>7263</v>
      </c>
    </row>
    <row r="21" spans="1:5" ht="318.75">
      <c r="A21" t="s">
        <v>58</v>
      </c>
      <c r="E21" s="39" t="s">
        <v>4631</v>
      </c>
    </row>
    <row r="22" spans="1:16" ht="12.75">
      <c r="A22" t="s">
        <v>50</v>
      </c>
      <c s="34" t="s">
        <v>65</v>
      </c>
      <c s="34" t="s">
        <v>61</v>
      </c>
      <c s="35" t="s">
        <v>5</v>
      </c>
      <c s="6" t="s">
        <v>62</v>
      </c>
      <c s="36" t="s">
        <v>63</v>
      </c>
      <c s="37">
        <v>53</v>
      </c>
      <c s="36">
        <v>0</v>
      </c>
      <c s="36">
        <f>ROUND(G22*H22,6)</f>
      </c>
      <c r="L22" s="38">
        <v>0</v>
      </c>
      <c s="32">
        <f>ROUND(ROUND(L22,2)*ROUND(G22,3),2)</f>
      </c>
      <c s="36" t="s">
        <v>970</v>
      </c>
      <c>
        <f>(M22*21)/100</f>
      </c>
      <c t="s">
        <v>28</v>
      </c>
    </row>
    <row r="23" spans="1:5" ht="12.75">
      <c r="A23" s="35" t="s">
        <v>56</v>
      </c>
      <c r="E23" s="39" t="s">
        <v>5</v>
      </c>
    </row>
    <row r="24" spans="1:5" ht="12.75">
      <c r="A24" s="35" t="s">
        <v>57</v>
      </c>
      <c r="E24" s="40" t="s">
        <v>7263</v>
      </c>
    </row>
    <row r="25" spans="1:5" ht="229.5">
      <c r="A25" t="s">
        <v>58</v>
      </c>
      <c r="E25" s="39" t="s">
        <v>1611</v>
      </c>
    </row>
    <row r="26" spans="1:16" ht="12.75">
      <c r="A26" t="s">
        <v>50</v>
      </c>
      <c s="34" t="s">
        <v>72</v>
      </c>
      <c s="34" t="s">
        <v>1712</v>
      </c>
      <c s="35" t="s">
        <v>5</v>
      </c>
      <c s="6" t="s">
        <v>1713</v>
      </c>
      <c s="36" t="s">
        <v>68</v>
      </c>
      <c s="37">
        <v>270</v>
      </c>
      <c s="36">
        <v>0</v>
      </c>
      <c s="36">
        <f>ROUND(G26*H26,6)</f>
      </c>
      <c r="L26" s="38">
        <v>0</v>
      </c>
      <c s="32">
        <f>ROUND(ROUND(L26,2)*ROUND(G26,3),2)</f>
      </c>
      <c s="36" t="s">
        <v>970</v>
      </c>
      <c>
        <f>(M26*21)/100</f>
      </c>
      <c t="s">
        <v>28</v>
      </c>
    </row>
    <row r="27" spans="1:5" ht="12.75">
      <c r="A27" s="35" t="s">
        <v>56</v>
      </c>
      <c r="E27" s="39" t="s">
        <v>5</v>
      </c>
    </row>
    <row r="28" spans="1:5" ht="12.75">
      <c r="A28" s="35" t="s">
        <v>57</v>
      </c>
      <c r="E28" s="40" t="s">
        <v>7263</v>
      </c>
    </row>
    <row r="29" spans="1:5" ht="38.25">
      <c r="A29" t="s">
        <v>58</v>
      </c>
      <c r="E29" s="39" t="s">
        <v>1715</v>
      </c>
    </row>
    <row r="30" spans="1:13" ht="12.75">
      <c r="A30" t="s">
        <v>47</v>
      </c>
      <c r="C30" s="31" t="s">
        <v>28</v>
      </c>
      <c r="E30" s="33" t="s">
        <v>1411</v>
      </c>
      <c r="J30" s="32">
        <f>0</f>
      </c>
      <c s="32">
        <f>0</f>
      </c>
      <c s="32">
        <f>0+L31+L35</f>
      </c>
      <c s="32">
        <f>0+M31+M35</f>
      </c>
    </row>
    <row r="31" spans="1:16" ht="12.75">
      <c r="A31" t="s">
        <v>50</v>
      </c>
      <c s="34" t="s">
        <v>27</v>
      </c>
      <c s="34" t="s">
        <v>5053</v>
      </c>
      <c s="35" t="s">
        <v>5</v>
      </c>
      <c s="6" t="s">
        <v>5054</v>
      </c>
      <c s="36" t="s">
        <v>68</v>
      </c>
      <c s="37">
        <v>50</v>
      </c>
      <c s="36">
        <v>0</v>
      </c>
      <c s="36">
        <f>ROUND(G31*H31,6)</f>
      </c>
      <c r="L31" s="38">
        <v>0</v>
      </c>
      <c s="32">
        <f>ROUND(ROUND(L31,2)*ROUND(G31,3),2)</f>
      </c>
      <c s="36" t="s">
        <v>970</v>
      </c>
      <c>
        <f>(M31*21)/100</f>
      </c>
      <c t="s">
        <v>28</v>
      </c>
    </row>
    <row r="32" spans="1:5" ht="12.75">
      <c r="A32" s="35" t="s">
        <v>56</v>
      </c>
      <c r="E32" s="39" t="s">
        <v>5</v>
      </c>
    </row>
    <row r="33" spans="1:5" ht="12.75">
      <c r="A33" s="35" t="s">
        <v>57</v>
      </c>
      <c r="E33" s="40" t="s">
        <v>7263</v>
      </c>
    </row>
    <row r="34" spans="1:5" ht="114.75">
      <c r="A34" t="s">
        <v>58</v>
      </c>
      <c r="E34" s="39" t="s">
        <v>7264</v>
      </c>
    </row>
    <row r="35" spans="1:16" ht="12.75">
      <c r="A35" t="s">
        <v>50</v>
      </c>
      <c s="34" t="s">
        <v>70</v>
      </c>
      <c s="34" t="s">
        <v>1412</v>
      </c>
      <c s="35" t="s">
        <v>5</v>
      </c>
      <c s="6" t="s">
        <v>1413</v>
      </c>
      <c s="36" t="s">
        <v>63</v>
      </c>
      <c s="37">
        <v>5.4</v>
      </c>
      <c s="36">
        <v>0</v>
      </c>
      <c s="36">
        <f>ROUND(G35*H35,6)</f>
      </c>
      <c r="L35" s="38">
        <v>0</v>
      </c>
      <c s="32">
        <f>ROUND(ROUND(L35,2)*ROUND(G35,3),2)</f>
      </c>
      <c s="36" t="s">
        <v>970</v>
      </c>
      <c>
        <f>(M35*21)/100</f>
      </c>
      <c t="s">
        <v>28</v>
      </c>
    </row>
    <row r="36" spans="1:5" ht="12.75">
      <c r="A36" s="35" t="s">
        <v>56</v>
      </c>
      <c r="E36" s="39" t="s">
        <v>5</v>
      </c>
    </row>
    <row r="37" spans="1:5" ht="12.75">
      <c r="A37" s="35" t="s">
        <v>57</v>
      </c>
      <c r="E37" s="40" t="s">
        <v>7263</v>
      </c>
    </row>
    <row r="38" spans="1:5" ht="369.75">
      <c r="A38" t="s">
        <v>58</v>
      </c>
      <c r="E38" s="39" t="s">
        <v>1414</v>
      </c>
    </row>
    <row r="39" spans="1:13" ht="12.75">
      <c r="A39" t="s">
        <v>47</v>
      </c>
      <c r="C39" s="31" t="s">
        <v>65</v>
      </c>
      <c r="E39" s="33" t="s">
        <v>3308</v>
      </c>
      <c r="J39" s="32">
        <f>0</f>
      </c>
      <c s="32">
        <f>0</f>
      </c>
      <c s="32">
        <f>0+L40+L44</f>
      </c>
      <c s="32">
        <f>0+M40+M44</f>
      </c>
    </row>
    <row r="40" spans="1:16" ht="12.75">
      <c r="A40" t="s">
        <v>50</v>
      </c>
      <c s="34" t="s">
        <v>83</v>
      </c>
      <c s="34" t="s">
        <v>3314</v>
      </c>
      <c s="35" t="s">
        <v>5</v>
      </c>
      <c s="6" t="s">
        <v>3315</v>
      </c>
      <c s="36" t="s">
        <v>63</v>
      </c>
      <c s="37">
        <v>2</v>
      </c>
      <c s="36">
        <v>0</v>
      </c>
      <c s="36">
        <f>ROUND(G40*H40,6)</f>
      </c>
      <c r="L40" s="38">
        <v>0</v>
      </c>
      <c s="32">
        <f>ROUND(ROUND(L40,2)*ROUND(G40,3),2)</f>
      </c>
      <c s="36" t="s">
        <v>970</v>
      </c>
      <c>
        <f>(M40*21)/100</f>
      </c>
      <c t="s">
        <v>28</v>
      </c>
    </row>
    <row r="41" spans="1:5" ht="12.75">
      <c r="A41" s="35" t="s">
        <v>56</v>
      </c>
      <c r="E41" s="39" t="s">
        <v>5</v>
      </c>
    </row>
    <row r="42" spans="1:5" ht="12.75">
      <c r="A42" s="35" t="s">
        <v>57</v>
      </c>
      <c r="E42" s="40" t="s">
        <v>7263</v>
      </c>
    </row>
    <row r="43" spans="1:5" ht="38.25">
      <c r="A43" t="s">
        <v>58</v>
      </c>
      <c r="E43" s="39" t="s">
        <v>3511</v>
      </c>
    </row>
    <row r="44" spans="1:16" ht="12.75">
      <c r="A44" t="s">
        <v>50</v>
      </c>
      <c s="34" t="s">
        <v>87</v>
      </c>
      <c s="34" t="s">
        <v>4644</v>
      </c>
      <c s="35" t="s">
        <v>5</v>
      </c>
      <c s="6" t="s">
        <v>4645</v>
      </c>
      <c s="36" t="s">
        <v>63</v>
      </c>
      <c s="37">
        <v>8</v>
      </c>
      <c s="36">
        <v>0</v>
      </c>
      <c s="36">
        <f>ROUND(G44*H44,6)</f>
      </c>
      <c r="L44" s="38">
        <v>0</v>
      </c>
      <c s="32">
        <f>ROUND(ROUND(L44,2)*ROUND(G44,3),2)</f>
      </c>
      <c s="36" t="s">
        <v>970</v>
      </c>
      <c>
        <f>(M44*21)/100</f>
      </c>
      <c t="s">
        <v>28</v>
      </c>
    </row>
    <row r="45" spans="1:5" ht="12.75">
      <c r="A45" s="35" t="s">
        <v>56</v>
      </c>
      <c r="E45" s="39" t="s">
        <v>5</v>
      </c>
    </row>
    <row r="46" spans="1:5" ht="12.75">
      <c r="A46" s="35" t="s">
        <v>57</v>
      </c>
      <c r="E46" s="40" t="s">
        <v>7263</v>
      </c>
    </row>
    <row r="47" spans="1:5" ht="38.25">
      <c r="A47" t="s">
        <v>58</v>
      </c>
      <c r="E47" s="39" t="s">
        <v>3511</v>
      </c>
    </row>
    <row r="48" spans="1:13" ht="12.75">
      <c r="A48" t="s">
        <v>47</v>
      </c>
      <c r="C48" s="31" t="s">
        <v>72</v>
      </c>
      <c r="E48" s="33" t="s">
        <v>2716</v>
      </c>
      <c r="J48" s="32">
        <f>0</f>
      </c>
      <c s="32">
        <f>0</f>
      </c>
      <c s="32">
        <f>0+L49</f>
      </c>
      <c s="32">
        <f>0+M49</f>
      </c>
    </row>
    <row r="49" spans="1:16" ht="12.75">
      <c r="A49" t="s">
        <v>50</v>
      </c>
      <c s="34" t="s">
        <v>91</v>
      </c>
      <c s="34" t="s">
        <v>2496</v>
      </c>
      <c s="35" t="s">
        <v>5</v>
      </c>
      <c s="6" t="s">
        <v>2497</v>
      </c>
      <c s="36" t="s">
        <v>63</v>
      </c>
      <c s="37">
        <v>2</v>
      </c>
      <c s="36">
        <v>0</v>
      </c>
      <c s="36">
        <f>ROUND(G49*H49,6)</f>
      </c>
      <c r="L49" s="38">
        <v>0</v>
      </c>
      <c s="32">
        <f>ROUND(ROUND(L49,2)*ROUND(G49,3),2)</f>
      </c>
      <c s="36" t="s">
        <v>970</v>
      </c>
      <c>
        <f>(M49*21)/100</f>
      </c>
      <c t="s">
        <v>28</v>
      </c>
    </row>
    <row r="50" spans="1:5" ht="12.75">
      <c r="A50" s="35" t="s">
        <v>56</v>
      </c>
      <c r="E50" s="39" t="s">
        <v>5</v>
      </c>
    </row>
    <row r="51" spans="1:5" ht="12.75">
      <c r="A51" s="35" t="s">
        <v>57</v>
      </c>
      <c r="E51" s="40" t="s">
        <v>7263</v>
      </c>
    </row>
    <row r="52" spans="1:5" ht="89.25">
      <c r="A52" t="s">
        <v>58</v>
      </c>
      <c r="E52" s="39" t="s">
        <v>7265</v>
      </c>
    </row>
    <row r="53" spans="1:13" ht="12.75">
      <c r="A53" t="s">
        <v>47</v>
      </c>
      <c r="C53" s="31" t="s">
        <v>70</v>
      </c>
      <c r="E53" s="33" t="s">
        <v>71</v>
      </c>
      <c r="J53" s="32">
        <f>0</f>
      </c>
      <c s="32">
        <f>0</f>
      </c>
      <c s="32">
        <f>0+L54+L58+L62+L66+L70+L74+L78+L82+L86+L90+L94+L98+L102+L106+L110+L114+L118+L122+L126+L130+L134+L138+L142+L146+L150+L154+L158+L162+L166+L170+L174+L178+L182+L186+L190+L194+L198+L202+L206+L210+L214+L218+L222+L226+L230+L234+L238+L242+L246+L250+L254+L258+L262+L266</f>
      </c>
      <c s="32">
        <f>0+M54+M58+M62+M66+M70+M74+M78+M82+M86+M90+M94+M98+M102+M106+M110+M114+M118+M122+M126+M130+M134+M138+M142+M146+M150+M154+M158+M162+M166+M170+M174+M178+M182+M186+M190+M194+M198+M202+M206+M210+M214+M218+M222+M226+M230+M234+M238+M242+M246+M250+M254+M258+M262+M266</f>
      </c>
    </row>
    <row r="54" spans="1:16" ht="25.5">
      <c r="A54" t="s">
        <v>50</v>
      </c>
      <c s="34" t="s">
        <v>95</v>
      </c>
      <c s="34" t="s">
        <v>6105</v>
      </c>
      <c s="35" t="s">
        <v>5</v>
      </c>
      <c s="6" t="s">
        <v>6106</v>
      </c>
      <c s="36" t="s">
        <v>75</v>
      </c>
      <c s="37">
        <v>72</v>
      </c>
      <c s="36">
        <v>0</v>
      </c>
      <c s="36">
        <f>ROUND(G54*H54,6)</f>
      </c>
      <c r="L54" s="38">
        <v>0</v>
      </c>
      <c s="32">
        <f>ROUND(ROUND(L54,2)*ROUND(G54,3),2)</f>
      </c>
      <c s="36" t="s">
        <v>970</v>
      </c>
      <c>
        <f>(M54*21)/100</f>
      </c>
      <c t="s">
        <v>28</v>
      </c>
    </row>
    <row r="55" spans="1:5" ht="12.75">
      <c r="A55" s="35" t="s">
        <v>56</v>
      </c>
      <c r="E55" s="39" t="s">
        <v>5</v>
      </c>
    </row>
    <row r="56" spans="1:5" ht="12.75">
      <c r="A56" s="35" t="s">
        <v>57</v>
      </c>
      <c r="E56" s="40" t="s">
        <v>7263</v>
      </c>
    </row>
    <row r="57" spans="1:5" ht="76.5">
      <c r="A57" t="s">
        <v>58</v>
      </c>
      <c r="E57" s="39" t="s">
        <v>7266</v>
      </c>
    </row>
    <row r="58" spans="1:16" ht="12.75">
      <c r="A58" t="s">
        <v>50</v>
      </c>
      <c s="34" t="s">
        <v>99</v>
      </c>
      <c s="34" t="s">
        <v>2506</v>
      </c>
      <c s="35" t="s">
        <v>5</v>
      </c>
      <c s="6" t="s">
        <v>2507</v>
      </c>
      <c s="36" t="s">
        <v>75</v>
      </c>
      <c s="37">
        <v>10</v>
      </c>
      <c s="36">
        <v>0</v>
      </c>
      <c s="36">
        <f>ROUND(G58*H58,6)</f>
      </c>
      <c r="L58" s="38">
        <v>0</v>
      </c>
      <c s="32">
        <f>ROUND(ROUND(L58,2)*ROUND(G58,3),2)</f>
      </c>
      <c s="36" t="s">
        <v>970</v>
      </c>
      <c>
        <f>(M58*21)/100</f>
      </c>
      <c t="s">
        <v>28</v>
      </c>
    </row>
    <row r="59" spans="1:5" ht="12.75">
      <c r="A59" s="35" t="s">
        <v>56</v>
      </c>
      <c r="E59" s="39" t="s">
        <v>5</v>
      </c>
    </row>
    <row r="60" spans="1:5" ht="12.75">
      <c r="A60" s="35" t="s">
        <v>57</v>
      </c>
      <c r="E60" s="40" t="s">
        <v>7263</v>
      </c>
    </row>
    <row r="61" spans="1:5" ht="114.75">
      <c r="A61" t="s">
        <v>58</v>
      </c>
      <c r="E61" s="39" t="s">
        <v>7267</v>
      </c>
    </row>
    <row r="62" spans="1:16" ht="12.75">
      <c r="A62" t="s">
        <v>50</v>
      </c>
      <c s="34" t="s">
        <v>103</v>
      </c>
      <c s="34" t="s">
        <v>77</v>
      </c>
      <c s="35" t="s">
        <v>5</v>
      </c>
      <c s="6" t="s">
        <v>78</v>
      </c>
      <c s="36" t="s">
        <v>79</v>
      </c>
      <c s="37">
        <v>270</v>
      </c>
      <c s="36">
        <v>0</v>
      </c>
      <c s="36">
        <f>ROUND(G62*H62,6)</f>
      </c>
      <c r="L62" s="38">
        <v>0</v>
      </c>
      <c s="32">
        <f>ROUND(ROUND(L62,2)*ROUND(G62,3),2)</f>
      </c>
      <c s="36" t="s">
        <v>970</v>
      </c>
      <c>
        <f>(M62*21)/100</f>
      </c>
      <c t="s">
        <v>28</v>
      </c>
    </row>
    <row r="63" spans="1:5" ht="12.75">
      <c r="A63" s="35" t="s">
        <v>56</v>
      </c>
      <c r="E63" s="39" t="s">
        <v>5</v>
      </c>
    </row>
    <row r="64" spans="1:5" ht="12.75">
      <c r="A64" s="35" t="s">
        <v>57</v>
      </c>
      <c r="E64" s="40" t="s">
        <v>7263</v>
      </c>
    </row>
    <row r="65" spans="1:5" ht="102">
      <c r="A65" t="s">
        <v>58</v>
      </c>
      <c r="E65" s="39" t="s">
        <v>1415</v>
      </c>
    </row>
    <row r="66" spans="1:16" ht="12.75">
      <c r="A66" t="s">
        <v>50</v>
      </c>
      <c s="34" t="s">
        <v>107</v>
      </c>
      <c s="34" t="s">
        <v>1081</v>
      </c>
      <c s="35" t="s">
        <v>5</v>
      </c>
      <c s="6" t="s">
        <v>1082</v>
      </c>
      <c s="36" t="s">
        <v>79</v>
      </c>
      <c s="37">
        <v>120</v>
      </c>
      <c s="36">
        <v>0</v>
      </c>
      <c s="36">
        <f>ROUND(G66*H66,6)</f>
      </c>
      <c r="L66" s="38">
        <v>0</v>
      </c>
      <c s="32">
        <f>ROUND(ROUND(L66,2)*ROUND(G66,3),2)</f>
      </c>
      <c s="36" t="s">
        <v>970</v>
      </c>
      <c>
        <f>(M66*21)/100</f>
      </c>
      <c t="s">
        <v>28</v>
      </c>
    </row>
    <row r="67" spans="1:5" ht="12.75">
      <c r="A67" s="35" t="s">
        <v>56</v>
      </c>
      <c r="E67" s="39" t="s">
        <v>5</v>
      </c>
    </row>
    <row r="68" spans="1:5" ht="12.75">
      <c r="A68" s="35" t="s">
        <v>57</v>
      </c>
      <c r="E68" s="40" t="s">
        <v>7263</v>
      </c>
    </row>
    <row r="69" spans="1:5" ht="102">
      <c r="A69" t="s">
        <v>58</v>
      </c>
      <c r="E69" s="39" t="s">
        <v>4524</v>
      </c>
    </row>
    <row r="70" spans="1:16" ht="12.75">
      <c r="A70" t="s">
        <v>50</v>
      </c>
      <c s="34" t="s">
        <v>112</v>
      </c>
      <c s="34" t="s">
        <v>809</v>
      </c>
      <c s="35" t="s">
        <v>5</v>
      </c>
      <c s="6" t="s">
        <v>810</v>
      </c>
      <c s="36" t="s">
        <v>79</v>
      </c>
      <c s="37">
        <v>50</v>
      </c>
      <c s="36">
        <v>0</v>
      </c>
      <c s="36">
        <f>ROUND(G70*H70,6)</f>
      </c>
      <c r="L70" s="38">
        <v>0</v>
      </c>
      <c s="32">
        <f>ROUND(ROUND(L70,2)*ROUND(G70,3),2)</f>
      </c>
      <c s="36" t="s">
        <v>970</v>
      </c>
      <c>
        <f>(M70*21)/100</f>
      </c>
      <c t="s">
        <v>28</v>
      </c>
    </row>
    <row r="71" spans="1:5" ht="12.75">
      <c r="A71" s="35" t="s">
        <v>56</v>
      </c>
      <c r="E71" s="39" t="s">
        <v>5</v>
      </c>
    </row>
    <row r="72" spans="1:5" ht="12.75">
      <c r="A72" s="35" t="s">
        <v>57</v>
      </c>
      <c r="E72" s="40" t="s">
        <v>7263</v>
      </c>
    </row>
    <row r="73" spans="1:5" ht="102">
      <c r="A73" t="s">
        <v>58</v>
      </c>
      <c r="E73" s="39" t="s">
        <v>4524</v>
      </c>
    </row>
    <row r="74" spans="1:16" ht="12.75">
      <c r="A74" t="s">
        <v>50</v>
      </c>
      <c s="34" t="s">
        <v>116</v>
      </c>
      <c s="34" t="s">
        <v>88</v>
      </c>
      <c s="35" t="s">
        <v>5</v>
      </c>
      <c s="6" t="s">
        <v>89</v>
      </c>
      <c s="36" t="s">
        <v>79</v>
      </c>
      <c s="37">
        <v>270</v>
      </c>
      <c s="36">
        <v>0</v>
      </c>
      <c s="36">
        <f>ROUND(G74*H74,6)</f>
      </c>
      <c r="L74" s="38">
        <v>0</v>
      </c>
      <c s="32">
        <f>ROUND(ROUND(L74,2)*ROUND(G74,3),2)</f>
      </c>
      <c s="36" t="s">
        <v>970</v>
      </c>
      <c>
        <f>(M74*21)/100</f>
      </c>
      <c t="s">
        <v>28</v>
      </c>
    </row>
    <row r="75" spans="1:5" ht="12.75">
      <c r="A75" s="35" t="s">
        <v>56</v>
      </c>
      <c r="E75" s="39" t="s">
        <v>5</v>
      </c>
    </row>
    <row r="76" spans="1:5" ht="12.75">
      <c r="A76" s="35" t="s">
        <v>57</v>
      </c>
      <c r="E76" s="40" t="s">
        <v>7263</v>
      </c>
    </row>
    <row r="77" spans="1:5" ht="140.25">
      <c r="A77" t="s">
        <v>58</v>
      </c>
      <c r="E77" s="39" t="s">
        <v>7240</v>
      </c>
    </row>
    <row r="78" spans="1:16" ht="12.75">
      <c r="A78" t="s">
        <v>50</v>
      </c>
      <c s="34" t="s">
        <v>119</v>
      </c>
      <c s="34" t="s">
        <v>6109</v>
      </c>
      <c s="35" t="s">
        <v>5</v>
      </c>
      <c s="6" t="s">
        <v>6110</v>
      </c>
      <c s="36" t="s">
        <v>75</v>
      </c>
      <c s="37">
        <v>2</v>
      </c>
      <c s="36">
        <v>0</v>
      </c>
      <c s="36">
        <f>ROUND(G78*H78,6)</f>
      </c>
      <c r="L78" s="38">
        <v>0</v>
      </c>
      <c s="32">
        <f>ROUND(ROUND(L78,2)*ROUND(G78,3),2)</f>
      </c>
      <c s="36" t="s">
        <v>970</v>
      </c>
      <c>
        <f>(M78*21)/100</f>
      </c>
      <c t="s">
        <v>28</v>
      </c>
    </row>
    <row r="79" spans="1:5" ht="12.75">
      <c r="A79" s="35" t="s">
        <v>56</v>
      </c>
      <c r="E79" s="39" t="s">
        <v>5</v>
      </c>
    </row>
    <row r="80" spans="1:5" ht="12.75">
      <c r="A80" s="35" t="s">
        <v>57</v>
      </c>
      <c r="E80" s="40" t="s">
        <v>7263</v>
      </c>
    </row>
    <row r="81" spans="1:5" ht="89.25">
      <c r="A81" t="s">
        <v>58</v>
      </c>
      <c r="E81" s="39" t="s">
        <v>7435</v>
      </c>
    </row>
    <row r="82" spans="1:16" ht="25.5">
      <c r="A82" t="s">
        <v>50</v>
      </c>
      <c s="34" t="s">
        <v>122</v>
      </c>
      <c s="34" t="s">
        <v>7268</v>
      </c>
      <c s="35" t="s">
        <v>5</v>
      </c>
      <c s="6" t="s">
        <v>7269</v>
      </c>
      <c s="36" t="s">
        <v>79</v>
      </c>
      <c s="37">
        <v>40</v>
      </c>
      <c s="36">
        <v>0</v>
      </c>
      <c s="36">
        <f>ROUND(G82*H82,6)</f>
      </c>
      <c r="L82" s="38">
        <v>0</v>
      </c>
      <c s="32">
        <f>ROUND(ROUND(L82,2)*ROUND(G82,3),2)</f>
      </c>
      <c s="36" t="s">
        <v>970</v>
      </c>
      <c>
        <f>(M82*21)/100</f>
      </c>
      <c t="s">
        <v>28</v>
      </c>
    </row>
    <row r="83" spans="1:5" ht="12.75">
      <c r="A83" s="35" t="s">
        <v>56</v>
      </c>
      <c r="E83" s="39" t="s">
        <v>5</v>
      </c>
    </row>
    <row r="84" spans="1:5" ht="12.75">
      <c r="A84" s="35" t="s">
        <v>57</v>
      </c>
      <c r="E84" s="40" t="s">
        <v>7263</v>
      </c>
    </row>
    <row r="85" spans="1:5" ht="76.5">
      <c r="A85" t="s">
        <v>58</v>
      </c>
      <c r="E85" s="39" t="s">
        <v>1417</v>
      </c>
    </row>
    <row r="86" spans="1:16" ht="12.75">
      <c r="A86" t="s">
        <v>50</v>
      </c>
      <c s="34" t="s">
        <v>126</v>
      </c>
      <c s="34" t="s">
        <v>2723</v>
      </c>
      <c s="35" t="s">
        <v>5</v>
      </c>
      <c s="6" t="s">
        <v>2724</v>
      </c>
      <c s="36" t="s">
        <v>79</v>
      </c>
      <c s="37">
        <v>50</v>
      </c>
      <c s="36">
        <v>0</v>
      </c>
      <c s="36">
        <f>ROUND(G86*H86,6)</f>
      </c>
      <c r="L86" s="38">
        <v>0</v>
      </c>
      <c s="32">
        <f>ROUND(ROUND(L86,2)*ROUND(G86,3),2)</f>
      </c>
      <c s="36" t="s">
        <v>970</v>
      </c>
      <c>
        <f>(M86*21)/100</f>
      </c>
      <c t="s">
        <v>28</v>
      </c>
    </row>
    <row r="87" spans="1:5" ht="12.75">
      <c r="A87" s="35" t="s">
        <v>56</v>
      </c>
      <c r="E87" s="39" t="s">
        <v>5</v>
      </c>
    </row>
    <row r="88" spans="1:5" ht="12.75">
      <c r="A88" s="35" t="s">
        <v>57</v>
      </c>
      <c r="E88" s="40" t="s">
        <v>7263</v>
      </c>
    </row>
    <row r="89" spans="1:5" ht="76.5">
      <c r="A89" t="s">
        <v>58</v>
      </c>
      <c r="E89" s="39" t="s">
        <v>1417</v>
      </c>
    </row>
    <row r="90" spans="1:16" ht="25.5">
      <c r="A90" t="s">
        <v>50</v>
      </c>
      <c s="34" t="s">
        <v>129</v>
      </c>
      <c s="34" t="s">
        <v>829</v>
      </c>
      <c s="35" t="s">
        <v>5</v>
      </c>
      <c s="6" t="s">
        <v>830</v>
      </c>
      <c s="36" t="s">
        <v>75</v>
      </c>
      <c s="37">
        <v>10</v>
      </c>
      <c s="36">
        <v>0</v>
      </c>
      <c s="36">
        <f>ROUND(G90*H90,6)</f>
      </c>
      <c r="L90" s="38">
        <v>0</v>
      </c>
      <c s="32">
        <f>ROUND(ROUND(L90,2)*ROUND(G90,3),2)</f>
      </c>
      <c s="36" t="s">
        <v>970</v>
      </c>
      <c>
        <f>(M90*21)/100</f>
      </c>
      <c t="s">
        <v>28</v>
      </c>
    </row>
    <row r="91" spans="1:5" ht="12.75">
      <c r="A91" s="35" t="s">
        <v>56</v>
      </c>
      <c r="E91" s="39" t="s">
        <v>5</v>
      </c>
    </row>
    <row r="92" spans="1:5" ht="12.75">
      <c r="A92" s="35" t="s">
        <v>57</v>
      </c>
      <c r="E92" s="40" t="s">
        <v>7263</v>
      </c>
    </row>
    <row r="93" spans="1:5" ht="38.25">
      <c r="A93" t="s">
        <v>58</v>
      </c>
      <c r="E93" s="39" t="s">
        <v>98</v>
      </c>
    </row>
    <row r="94" spans="1:16" ht="12.75">
      <c r="A94" t="s">
        <v>50</v>
      </c>
      <c s="34" t="s">
        <v>134</v>
      </c>
      <c s="34" t="s">
        <v>7270</v>
      </c>
      <c s="35" t="s">
        <v>5</v>
      </c>
      <c s="6" t="s">
        <v>7271</v>
      </c>
      <c s="36" t="s">
        <v>75</v>
      </c>
      <c s="37">
        <v>5</v>
      </c>
      <c s="36">
        <v>0</v>
      </c>
      <c s="36">
        <f>ROUND(G94*H94,6)</f>
      </c>
      <c r="L94" s="38">
        <v>0</v>
      </c>
      <c s="32">
        <f>ROUND(ROUND(L94,2)*ROUND(G94,3),2)</f>
      </c>
      <c s="36" t="s">
        <v>970</v>
      </c>
      <c>
        <f>(M94*21)/100</f>
      </c>
      <c t="s">
        <v>28</v>
      </c>
    </row>
    <row r="95" spans="1:5" ht="12.75">
      <c r="A95" s="35" t="s">
        <v>56</v>
      </c>
      <c r="E95" s="39" t="s">
        <v>5</v>
      </c>
    </row>
    <row r="96" spans="1:5" ht="12.75">
      <c r="A96" s="35" t="s">
        <v>57</v>
      </c>
      <c r="E96" s="40" t="s">
        <v>7263</v>
      </c>
    </row>
    <row r="97" spans="1:5" ht="102">
      <c r="A97" t="s">
        <v>58</v>
      </c>
      <c r="E97" s="39" t="s">
        <v>7272</v>
      </c>
    </row>
    <row r="98" spans="1:16" ht="25.5">
      <c r="A98" t="s">
        <v>50</v>
      </c>
      <c s="34" t="s">
        <v>137</v>
      </c>
      <c s="34" t="s">
        <v>831</v>
      </c>
      <c s="35" t="s">
        <v>5</v>
      </c>
      <c s="6" t="s">
        <v>832</v>
      </c>
      <c s="36" t="s">
        <v>75</v>
      </c>
      <c s="37">
        <v>10</v>
      </c>
      <c s="36">
        <v>0</v>
      </c>
      <c s="36">
        <f>ROUND(G98*H98,6)</f>
      </c>
      <c r="L98" s="38">
        <v>0</v>
      </c>
      <c s="32">
        <f>ROUND(ROUND(L98,2)*ROUND(G98,3),2)</f>
      </c>
      <c s="36" t="s">
        <v>970</v>
      </c>
      <c>
        <f>(M98*21)/100</f>
      </c>
      <c t="s">
        <v>28</v>
      </c>
    </row>
    <row r="99" spans="1:5" ht="12.75">
      <c r="A99" s="35" t="s">
        <v>56</v>
      </c>
      <c r="E99" s="39" t="s">
        <v>5</v>
      </c>
    </row>
    <row r="100" spans="1:5" ht="12.75">
      <c r="A100" s="35" t="s">
        <v>57</v>
      </c>
      <c r="E100" s="40" t="s">
        <v>7263</v>
      </c>
    </row>
    <row r="101" spans="1:5" ht="102">
      <c r="A101" t="s">
        <v>58</v>
      </c>
      <c r="E101" s="39" t="s">
        <v>1415</v>
      </c>
    </row>
    <row r="102" spans="1:16" ht="12.75">
      <c r="A102" t="s">
        <v>50</v>
      </c>
      <c s="34" t="s">
        <v>140</v>
      </c>
      <c s="34" t="s">
        <v>2375</v>
      </c>
      <c s="35" t="s">
        <v>5</v>
      </c>
      <c s="6" t="s">
        <v>2376</v>
      </c>
      <c s="36" t="s">
        <v>79</v>
      </c>
      <c s="37">
        <v>10</v>
      </c>
      <c s="36">
        <v>0</v>
      </c>
      <c s="36">
        <f>ROUND(G102*H102,6)</f>
      </c>
      <c r="L102" s="38">
        <v>0</v>
      </c>
      <c s="32">
        <f>ROUND(ROUND(L102,2)*ROUND(G102,3),2)</f>
      </c>
      <c s="36" t="s">
        <v>970</v>
      </c>
      <c>
        <f>(M102*21)/100</f>
      </c>
      <c t="s">
        <v>28</v>
      </c>
    </row>
    <row r="103" spans="1:5" ht="12.75">
      <c r="A103" s="35" t="s">
        <v>56</v>
      </c>
      <c r="E103" s="39" t="s">
        <v>5</v>
      </c>
    </row>
    <row r="104" spans="1:5" ht="12.75">
      <c r="A104" s="35" t="s">
        <v>57</v>
      </c>
      <c r="E104" s="40" t="s">
        <v>7263</v>
      </c>
    </row>
    <row r="105" spans="1:5" ht="102">
      <c r="A105" t="s">
        <v>58</v>
      </c>
      <c r="E105" s="39" t="s">
        <v>7503</v>
      </c>
    </row>
    <row r="106" spans="1:16" ht="12.75">
      <c r="A106" t="s">
        <v>50</v>
      </c>
      <c s="34" t="s">
        <v>143</v>
      </c>
      <c s="34" t="s">
        <v>2733</v>
      </c>
      <c s="35" t="s">
        <v>5</v>
      </c>
      <c s="6" t="s">
        <v>2734</v>
      </c>
      <c s="36" t="s">
        <v>79</v>
      </c>
      <c s="37">
        <v>180</v>
      </c>
      <c s="36">
        <v>0</v>
      </c>
      <c s="36">
        <f>ROUND(G106*H106,6)</f>
      </c>
      <c r="L106" s="38">
        <v>0</v>
      </c>
      <c s="32">
        <f>ROUND(ROUND(L106,2)*ROUND(G106,3),2)</f>
      </c>
      <c s="36" t="s">
        <v>970</v>
      </c>
      <c>
        <f>(M106*21)/100</f>
      </c>
      <c t="s">
        <v>28</v>
      </c>
    </row>
    <row r="107" spans="1:5" ht="12.75">
      <c r="A107" s="35" t="s">
        <v>56</v>
      </c>
      <c r="E107" s="39" t="s">
        <v>5</v>
      </c>
    </row>
    <row r="108" spans="1:5" ht="12.75">
      <c r="A108" s="35" t="s">
        <v>57</v>
      </c>
      <c r="E108" s="40" t="s">
        <v>7263</v>
      </c>
    </row>
    <row r="109" spans="1:5" ht="127.5">
      <c r="A109" t="s">
        <v>58</v>
      </c>
      <c r="E109" s="39" t="s">
        <v>7413</v>
      </c>
    </row>
    <row r="110" spans="1:16" ht="12.75">
      <c r="A110" t="s">
        <v>50</v>
      </c>
      <c s="34" t="s">
        <v>147</v>
      </c>
      <c s="34" t="s">
        <v>1537</v>
      </c>
      <c s="35" t="s">
        <v>5</v>
      </c>
      <c s="6" t="s">
        <v>1538</v>
      </c>
      <c s="36" t="s">
        <v>75</v>
      </c>
      <c s="37">
        <v>1</v>
      </c>
      <c s="36">
        <v>0</v>
      </c>
      <c s="36">
        <f>ROUND(G110*H110,6)</f>
      </c>
      <c r="L110" s="38">
        <v>0</v>
      </c>
      <c s="32">
        <f>ROUND(ROUND(L110,2)*ROUND(G110,3),2)</f>
      </c>
      <c s="36" t="s">
        <v>970</v>
      </c>
      <c>
        <f>(M110*21)/100</f>
      </c>
      <c t="s">
        <v>28</v>
      </c>
    </row>
    <row r="111" spans="1:5" ht="12.75">
      <c r="A111" s="35" t="s">
        <v>56</v>
      </c>
      <c r="E111" s="39" t="s">
        <v>5</v>
      </c>
    </row>
    <row r="112" spans="1:5" ht="12.75">
      <c r="A112" s="35" t="s">
        <v>57</v>
      </c>
      <c r="E112" s="40" t="s">
        <v>7263</v>
      </c>
    </row>
    <row r="113" spans="1:5" ht="76.5">
      <c r="A113" t="s">
        <v>58</v>
      </c>
      <c r="E113" s="39" t="s">
        <v>7504</v>
      </c>
    </row>
    <row r="114" spans="1:16" ht="12.75">
      <c r="A114" t="s">
        <v>50</v>
      </c>
      <c s="34" t="s">
        <v>151</v>
      </c>
      <c s="34" t="s">
        <v>7505</v>
      </c>
      <c s="35" t="s">
        <v>5</v>
      </c>
      <c s="6" t="s">
        <v>7506</v>
      </c>
      <c s="36" t="s">
        <v>75</v>
      </c>
      <c s="37">
        <v>1</v>
      </c>
      <c s="36">
        <v>0</v>
      </c>
      <c s="36">
        <f>ROUND(G114*H114,6)</f>
      </c>
      <c r="L114" s="38">
        <v>0</v>
      </c>
      <c s="32">
        <f>ROUND(ROUND(L114,2)*ROUND(G114,3),2)</f>
      </c>
      <c s="36" t="s">
        <v>970</v>
      </c>
      <c>
        <f>(M114*21)/100</f>
      </c>
      <c t="s">
        <v>28</v>
      </c>
    </row>
    <row r="115" spans="1:5" ht="12.75">
      <c r="A115" s="35" t="s">
        <v>56</v>
      </c>
      <c r="E115" s="39" t="s">
        <v>5</v>
      </c>
    </row>
    <row r="116" spans="1:5" ht="12.75">
      <c r="A116" s="35" t="s">
        <v>57</v>
      </c>
      <c r="E116" s="40" t="s">
        <v>7263</v>
      </c>
    </row>
    <row r="117" spans="1:5" ht="76.5">
      <c r="A117" t="s">
        <v>58</v>
      </c>
      <c r="E117" s="39" t="s">
        <v>7507</v>
      </c>
    </row>
    <row r="118" spans="1:16" ht="12.75">
      <c r="A118" t="s">
        <v>50</v>
      </c>
      <c s="34" t="s">
        <v>155</v>
      </c>
      <c s="34" t="s">
        <v>2110</v>
      </c>
      <c s="35" t="s">
        <v>5</v>
      </c>
      <c s="6" t="s">
        <v>2111</v>
      </c>
      <c s="36" t="s">
        <v>75</v>
      </c>
      <c s="37">
        <v>4</v>
      </c>
      <c s="36">
        <v>0</v>
      </c>
      <c s="36">
        <f>ROUND(G118*H118,6)</f>
      </c>
      <c r="L118" s="38">
        <v>0</v>
      </c>
      <c s="32">
        <f>ROUND(ROUND(L118,2)*ROUND(G118,3),2)</f>
      </c>
      <c s="36" t="s">
        <v>970</v>
      </c>
      <c>
        <f>(M118*21)/100</f>
      </c>
      <c t="s">
        <v>28</v>
      </c>
    </row>
    <row r="119" spans="1:5" ht="12.75">
      <c r="A119" s="35" t="s">
        <v>56</v>
      </c>
      <c r="E119" s="39" t="s">
        <v>5</v>
      </c>
    </row>
    <row r="120" spans="1:5" ht="12.75">
      <c r="A120" s="35" t="s">
        <v>57</v>
      </c>
      <c r="E120" s="40" t="s">
        <v>7263</v>
      </c>
    </row>
    <row r="121" spans="1:5" ht="89.25">
      <c r="A121" t="s">
        <v>58</v>
      </c>
      <c r="E121" s="39" t="s">
        <v>7508</v>
      </c>
    </row>
    <row r="122" spans="1:16" ht="12.75">
      <c r="A122" t="s">
        <v>50</v>
      </c>
      <c s="34" t="s">
        <v>158</v>
      </c>
      <c s="34" t="s">
        <v>2380</v>
      </c>
      <c s="35" t="s">
        <v>5</v>
      </c>
      <c s="6" t="s">
        <v>2381</v>
      </c>
      <c s="36" t="s">
        <v>75</v>
      </c>
      <c s="37">
        <v>15</v>
      </c>
      <c s="36">
        <v>0</v>
      </c>
      <c s="36">
        <f>ROUND(G122*H122,6)</f>
      </c>
      <c r="L122" s="38">
        <v>0</v>
      </c>
      <c s="32">
        <f>ROUND(ROUND(L122,2)*ROUND(G122,3),2)</f>
      </c>
      <c s="36" t="s">
        <v>970</v>
      </c>
      <c>
        <f>(M122*21)/100</f>
      </c>
      <c t="s">
        <v>28</v>
      </c>
    </row>
    <row r="123" spans="1:5" ht="12.75">
      <c r="A123" s="35" t="s">
        <v>56</v>
      </c>
      <c r="E123" s="39" t="s">
        <v>5</v>
      </c>
    </row>
    <row r="124" spans="1:5" ht="12.75">
      <c r="A124" s="35" t="s">
        <v>57</v>
      </c>
      <c r="E124" s="40" t="s">
        <v>7263</v>
      </c>
    </row>
    <row r="125" spans="1:5" ht="102">
      <c r="A125" t="s">
        <v>58</v>
      </c>
      <c r="E125" s="39" t="s">
        <v>7273</v>
      </c>
    </row>
    <row r="126" spans="1:16" ht="12.75">
      <c r="A126" t="s">
        <v>50</v>
      </c>
      <c s="34" t="s">
        <v>162</v>
      </c>
      <c s="34" t="s">
        <v>2531</v>
      </c>
      <c s="35" t="s">
        <v>5</v>
      </c>
      <c s="6" t="s">
        <v>1541</v>
      </c>
      <c s="36" t="s">
        <v>75</v>
      </c>
      <c s="37">
        <v>12</v>
      </c>
      <c s="36">
        <v>0</v>
      </c>
      <c s="36">
        <f>ROUND(G126*H126,6)</f>
      </c>
      <c r="L126" s="38">
        <v>0</v>
      </c>
      <c s="32">
        <f>ROUND(ROUND(L126,2)*ROUND(G126,3),2)</f>
      </c>
      <c s="36" t="s">
        <v>970</v>
      </c>
      <c>
        <f>(M126*21)/100</f>
      </c>
      <c t="s">
        <v>28</v>
      </c>
    </row>
    <row r="127" spans="1:5" ht="12.75">
      <c r="A127" s="35" t="s">
        <v>56</v>
      </c>
      <c r="E127" s="39" t="s">
        <v>5</v>
      </c>
    </row>
    <row r="128" spans="1:5" ht="12.75">
      <c r="A128" s="35" t="s">
        <v>57</v>
      </c>
      <c r="E128" s="40" t="s">
        <v>7263</v>
      </c>
    </row>
    <row r="129" spans="1:5" ht="102">
      <c r="A129" t="s">
        <v>58</v>
      </c>
      <c r="E129" s="39" t="s">
        <v>7414</v>
      </c>
    </row>
    <row r="130" spans="1:16" ht="12.75">
      <c r="A130" t="s">
        <v>50</v>
      </c>
      <c s="34" t="s">
        <v>165</v>
      </c>
      <c s="34" t="s">
        <v>117</v>
      </c>
      <c s="35" t="s">
        <v>5</v>
      </c>
      <c s="6" t="s">
        <v>118</v>
      </c>
      <c s="36" t="s">
        <v>79</v>
      </c>
      <c s="37">
        <v>157</v>
      </c>
      <c s="36">
        <v>0</v>
      </c>
      <c s="36">
        <f>ROUND(G130*H130,6)</f>
      </c>
      <c r="L130" s="38">
        <v>0</v>
      </c>
      <c s="32">
        <f>ROUND(ROUND(L130,2)*ROUND(G130,3),2)</f>
      </c>
      <c s="36" t="s">
        <v>970</v>
      </c>
      <c>
        <f>(M130*21)/100</f>
      </c>
      <c t="s">
        <v>28</v>
      </c>
    </row>
    <row r="131" spans="1:5" ht="12.75">
      <c r="A131" s="35" t="s">
        <v>56</v>
      </c>
      <c r="E131" s="39" t="s">
        <v>5</v>
      </c>
    </row>
    <row r="132" spans="1:5" ht="12.75">
      <c r="A132" s="35" t="s">
        <v>57</v>
      </c>
      <c r="E132" s="40" t="s">
        <v>7263</v>
      </c>
    </row>
    <row r="133" spans="1:5" ht="89.25">
      <c r="A133" t="s">
        <v>58</v>
      </c>
      <c r="E133" s="39" t="s">
        <v>1318</v>
      </c>
    </row>
    <row r="134" spans="1:16" ht="12.75">
      <c r="A134" t="s">
        <v>50</v>
      </c>
      <c s="34" t="s">
        <v>169</v>
      </c>
      <c s="34" t="s">
        <v>2612</v>
      </c>
      <c s="35" t="s">
        <v>5</v>
      </c>
      <c s="6" t="s">
        <v>2613</v>
      </c>
      <c s="36" t="s">
        <v>79</v>
      </c>
      <c s="37">
        <v>445</v>
      </c>
      <c s="36">
        <v>0</v>
      </c>
      <c s="36">
        <f>ROUND(G134*H134,6)</f>
      </c>
      <c r="L134" s="38">
        <v>0</v>
      </c>
      <c s="32">
        <f>ROUND(ROUND(L134,2)*ROUND(G134,3),2)</f>
      </c>
      <c s="36" t="s">
        <v>970</v>
      </c>
      <c>
        <f>(M134*21)/100</f>
      </c>
      <c t="s">
        <v>28</v>
      </c>
    </row>
    <row r="135" spans="1:5" ht="12.75">
      <c r="A135" s="35" t="s">
        <v>56</v>
      </c>
      <c r="E135" s="39" t="s">
        <v>5</v>
      </c>
    </row>
    <row r="136" spans="1:5" ht="12.75">
      <c r="A136" s="35" t="s">
        <v>57</v>
      </c>
      <c r="E136" s="40" t="s">
        <v>7263</v>
      </c>
    </row>
    <row r="137" spans="1:5" ht="89.25">
      <c r="A137" t="s">
        <v>58</v>
      </c>
      <c r="E137" s="39" t="s">
        <v>1318</v>
      </c>
    </row>
    <row r="138" spans="1:16" ht="12.75">
      <c r="A138" t="s">
        <v>50</v>
      </c>
      <c s="34" t="s">
        <v>173</v>
      </c>
      <c s="34" t="s">
        <v>2618</v>
      </c>
      <c s="35" t="s">
        <v>5</v>
      </c>
      <c s="6" t="s">
        <v>2619</v>
      </c>
      <c s="36" t="s">
        <v>79</v>
      </c>
      <c s="37">
        <v>10</v>
      </c>
      <c s="36">
        <v>0</v>
      </c>
      <c s="36">
        <f>ROUND(G138*H138,6)</f>
      </c>
      <c r="L138" s="38">
        <v>0</v>
      </c>
      <c s="32">
        <f>ROUND(ROUND(L138,2)*ROUND(G138,3),2)</f>
      </c>
      <c s="36" t="s">
        <v>970</v>
      </c>
      <c>
        <f>(M138*21)/100</f>
      </c>
      <c t="s">
        <v>28</v>
      </c>
    </row>
    <row r="139" spans="1:5" ht="12.75">
      <c r="A139" s="35" t="s">
        <v>56</v>
      </c>
      <c r="E139" s="39" t="s">
        <v>5</v>
      </c>
    </row>
    <row r="140" spans="1:5" ht="12.75">
      <c r="A140" s="35" t="s">
        <v>57</v>
      </c>
      <c r="E140" s="40" t="s">
        <v>7263</v>
      </c>
    </row>
    <row r="141" spans="1:5" ht="89.25">
      <c r="A141" t="s">
        <v>58</v>
      </c>
      <c r="E141" s="39" t="s">
        <v>1318</v>
      </c>
    </row>
    <row r="142" spans="1:16" ht="25.5">
      <c r="A142" t="s">
        <v>50</v>
      </c>
      <c s="34" t="s">
        <v>177</v>
      </c>
      <c s="34" t="s">
        <v>123</v>
      </c>
      <c s="35" t="s">
        <v>5</v>
      </c>
      <c s="6" t="s">
        <v>124</v>
      </c>
      <c s="36" t="s">
        <v>75</v>
      </c>
      <c s="37">
        <v>32</v>
      </c>
      <c s="36">
        <v>0</v>
      </c>
      <c s="36">
        <f>ROUND(G142*H142,6)</f>
      </c>
      <c r="L142" s="38">
        <v>0</v>
      </c>
      <c s="32">
        <f>ROUND(ROUND(L142,2)*ROUND(G142,3),2)</f>
      </c>
      <c s="36" t="s">
        <v>970</v>
      </c>
      <c>
        <f>(M142*21)/100</f>
      </c>
      <c t="s">
        <v>28</v>
      </c>
    </row>
    <row r="143" spans="1:5" ht="12.75">
      <c r="A143" s="35" t="s">
        <v>56</v>
      </c>
      <c r="E143" s="39" t="s">
        <v>5</v>
      </c>
    </row>
    <row r="144" spans="1:5" ht="12.75">
      <c r="A144" s="35" t="s">
        <v>57</v>
      </c>
      <c r="E144" s="40" t="s">
        <v>7263</v>
      </c>
    </row>
    <row r="145" spans="1:5" ht="102">
      <c r="A145" t="s">
        <v>58</v>
      </c>
      <c r="E145" s="39" t="s">
        <v>2082</v>
      </c>
    </row>
    <row r="146" spans="1:16" ht="25.5">
      <c r="A146" t="s">
        <v>50</v>
      </c>
      <c s="34" t="s">
        <v>181</v>
      </c>
      <c s="34" t="s">
        <v>127</v>
      </c>
      <c s="35" t="s">
        <v>5</v>
      </c>
      <c s="6" t="s">
        <v>128</v>
      </c>
      <c s="36" t="s">
        <v>75</v>
      </c>
      <c s="37">
        <v>28</v>
      </c>
      <c s="36">
        <v>0</v>
      </c>
      <c s="36">
        <f>ROUND(G146*H146,6)</f>
      </c>
      <c r="L146" s="38">
        <v>0</v>
      </c>
      <c s="32">
        <f>ROUND(ROUND(L146,2)*ROUND(G146,3),2)</f>
      </c>
      <c s="36" t="s">
        <v>970</v>
      </c>
      <c>
        <f>(M146*21)/100</f>
      </c>
      <c t="s">
        <v>28</v>
      </c>
    </row>
    <row r="147" spans="1:5" ht="12.75">
      <c r="A147" s="35" t="s">
        <v>56</v>
      </c>
      <c r="E147" s="39" t="s">
        <v>5</v>
      </c>
    </row>
    <row r="148" spans="1:5" ht="12.75">
      <c r="A148" s="35" t="s">
        <v>57</v>
      </c>
      <c r="E148" s="40" t="s">
        <v>7263</v>
      </c>
    </row>
    <row r="149" spans="1:5" ht="102">
      <c r="A149" t="s">
        <v>58</v>
      </c>
      <c r="E149" s="39" t="s">
        <v>2082</v>
      </c>
    </row>
    <row r="150" spans="1:16" ht="25.5">
      <c r="A150" t="s">
        <v>50</v>
      </c>
      <c s="34" t="s">
        <v>185</v>
      </c>
      <c s="34" t="s">
        <v>7284</v>
      </c>
      <c s="35" t="s">
        <v>5</v>
      </c>
      <c s="6" t="s">
        <v>7285</v>
      </c>
      <c s="36" t="s">
        <v>75</v>
      </c>
      <c s="37">
        <v>2</v>
      </c>
      <c s="36">
        <v>0</v>
      </c>
      <c s="36">
        <f>ROUND(G150*H150,6)</f>
      </c>
      <c r="L150" s="38">
        <v>0</v>
      </c>
      <c s="32">
        <f>ROUND(ROUND(L150,2)*ROUND(G150,3),2)</f>
      </c>
      <c s="36" t="s">
        <v>970</v>
      </c>
      <c>
        <f>(M150*21)/100</f>
      </c>
      <c t="s">
        <v>28</v>
      </c>
    </row>
    <row r="151" spans="1:5" ht="12.75">
      <c r="A151" s="35" t="s">
        <v>56</v>
      </c>
      <c r="E151" s="39" t="s">
        <v>5</v>
      </c>
    </row>
    <row r="152" spans="1:5" ht="12.75">
      <c r="A152" s="35" t="s">
        <v>57</v>
      </c>
      <c r="E152" s="40" t="s">
        <v>7263</v>
      </c>
    </row>
    <row r="153" spans="1:5" ht="102">
      <c r="A153" t="s">
        <v>58</v>
      </c>
      <c r="E153" s="39" t="s">
        <v>2082</v>
      </c>
    </row>
    <row r="154" spans="1:16" ht="25.5">
      <c r="A154" t="s">
        <v>50</v>
      </c>
      <c s="34" t="s">
        <v>682</v>
      </c>
      <c s="34" t="s">
        <v>2325</v>
      </c>
      <c s="35" t="s">
        <v>5</v>
      </c>
      <c s="6" t="s">
        <v>2326</v>
      </c>
      <c s="36" t="s">
        <v>75</v>
      </c>
      <c s="37">
        <v>2</v>
      </c>
      <c s="36">
        <v>0</v>
      </c>
      <c s="36">
        <f>ROUND(G154*H154,6)</f>
      </c>
      <c r="L154" s="38">
        <v>0</v>
      </c>
      <c s="32">
        <f>ROUND(ROUND(L154,2)*ROUND(G154,3),2)</f>
      </c>
      <c s="36" t="s">
        <v>970</v>
      </c>
      <c>
        <f>(M154*21)/100</f>
      </c>
      <c t="s">
        <v>28</v>
      </c>
    </row>
    <row r="155" spans="1:5" ht="12.75">
      <c r="A155" s="35" t="s">
        <v>56</v>
      </c>
      <c r="E155" s="39" t="s">
        <v>5</v>
      </c>
    </row>
    <row r="156" spans="1:5" ht="12.75">
      <c r="A156" s="35" t="s">
        <v>57</v>
      </c>
      <c r="E156" s="40" t="s">
        <v>7263</v>
      </c>
    </row>
    <row r="157" spans="1:5" ht="102">
      <c r="A157" t="s">
        <v>58</v>
      </c>
      <c r="E157" s="39" t="s">
        <v>2082</v>
      </c>
    </row>
    <row r="158" spans="1:16" ht="12.75">
      <c r="A158" t="s">
        <v>50</v>
      </c>
      <c s="34" t="s">
        <v>686</v>
      </c>
      <c s="34" t="s">
        <v>2540</v>
      </c>
      <c s="35" t="s">
        <v>5</v>
      </c>
      <c s="6" t="s">
        <v>2541</v>
      </c>
      <c s="36" t="s">
        <v>79</v>
      </c>
      <c s="37">
        <v>445</v>
      </c>
      <c s="36">
        <v>0</v>
      </c>
      <c s="36">
        <f>ROUND(G158*H158,6)</f>
      </c>
      <c r="L158" s="38">
        <v>0</v>
      </c>
      <c s="32">
        <f>ROUND(ROUND(L158,2)*ROUND(G158,3),2)</f>
      </c>
      <c s="36" t="s">
        <v>970</v>
      </c>
      <c>
        <f>(M158*21)/100</f>
      </c>
      <c t="s">
        <v>28</v>
      </c>
    </row>
    <row r="159" spans="1:5" ht="12.75">
      <c r="A159" s="35" t="s">
        <v>56</v>
      </c>
      <c r="E159" s="39" t="s">
        <v>5</v>
      </c>
    </row>
    <row r="160" spans="1:5" ht="12.75">
      <c r="A160" s="35" t="s">
        <v>57</v>
      </c>
      <c r="E160" s="40" t="s">
        <v>7263</v>
      </c>
    </row>
    <row r="161" spans="1:5" ht="76.5">
      <c r="A161" t="s">
        <v>58</v>
      </c>
      <c r="E161" s="39" t="s">
        <v>7290</v>
      </c>
    </row>
    <row r="162" spans="1:16" ht="12.75">
      <c r="A162" t="s">
        <v>50</v>
      </c>
      <c s="34" t="s">
        <v>189</v>
      </c>
      <c s="34" t="s">
        <v>7509</v>
      </c>
      <c s="35" t="s">
        <v>5</v>
      </c>
      <c s="6" t="s">
        <v>7510</v>
      </c>
      <c s="36" t="s">
        <v>75</v>
      </c>
      <c s="37">
        <v>12</v>
      </c>
      <c s="36">
        <v>0</v>
      </c>
      <c s="36">
        <f>ROUND(G162*H162,6)</f>
      </c>
      <c r="L162" s="38">
        <v>0</v>
      </c>
      <c s="32">
        <f>ROUND(ROUND(L162,2)*ROUND(G162,3),2)</f>
      </c>
      <c s="36" t="s">
        <v>970</v>
      </c>
      <c>
        <f>(M162*21)/100</f>
      </c>
      <c t="s">
        <v>28</v>
      </c>
    </row>
    <row r="163" spans="1:5" ht="12.75">
      <c r="A163" s="35" t="s">
        <v>56</v>
      </c>
      <c r="E163" s="39" t="s">
        <v>5</v>
      </c>
    </row>
    <row r="164" spans="1:5" ht="12.75">
      <c r="A164" s="35" t="s">
        <v>57</v>
      </c>
      <c r="E164" s="40" t="s">
        <v>7263</v>
      </c>
    </row>
    <row r="165" spans="1:5" ht="114.75">
      <c r="A165" t="s">
        <v>58</v>
      </c>
      <c r="E165" s="39" t="s">
        <v>7511</v>
      </c>
    </row>
    <row r="166" spans="1:16" ht="12.75">
      <c r="A166" t="s">
        <v>50</v>
      </c>
      <c s="34" t="s">
        <v>193</v>
      </c>
      <c s="34" t="s">
        <v>7439</v>
      </c>
      <c s="35" t="s">
        <v>5</v>
      </c>
      <c s="6" t="s">
        <v>7440</v>
      </c>
      <c s="36" t="s">
        <v>75</v>
      </c>
      <c s="37">
        <v>12</v>
      </c>
      <c s="36">
        <v>0</v>
      </c>
      <c s="36">
        <f>ROUND(G166*H166,6)</f>
      </c>
      <c r="L166" s="38">
        <v>0</v>
      </c>
      <c s="32">
        <f>ROUND(ROUND(L166,2)*ROUND(G166,3),2)</f>
      </c>
      <c s="36" t="s">
        <v>970</v>
      </c>
      <c>
        <f>(M166*21)/100</f>
      </c>
      <c t="s">
        <v>28</v>
      </c>
    </row>
    <row r="167" spans="1:5" ht="12.75">
      <c r="A167" s="35" t="s">
        <v>56</v>
      </c>
      <c r="E167" s="39" t="s">
        <v>5</v>
      </c>
    </row>
    <row r="168" spans="1:5" ht="12.75">
      <c r="A168" s="35" t="s">
        <v>57</v>
      </c>
      <c r="E168" s="40" t="s">
        <v>7263</v>
      </c>
    </row>
    <row r="169" spans="1:5" ht="89.25">
      <c r="A169" t="s">
        <v>58</v>
      </c>
      <c r="E169" s="39" t="s">
        <v>7441</v>
      </c>
    </row>
    <row r="170" spans="1:16" ht="12.75">
      <c r="A170" t="s">
        <v>50</v>
      </c>
      <c s="34" t="s">
        <v>197</v>
      </c>
      <c s="34" t="s">
        <v>7512</v>
      </c>
      <c s="35" t="s">
        <v>5</v>
      </c>
      <c s="6" t="s">
        <v>7513</v>
      </c>
      <c s="36" t="s">
        <v>75</v>
      </c>
      <c s="37">
        <v>1</v>
      </c>
      <c s="36">
        <v>0</v>
      </c>
      <c s="36">
        <f>ROUND(G170*H170,6)</f>
      </c>
      <c r="L170" s="38">
        <v>0</v>
      </c>
      <c s="32">
        <f>ROUND(ROUND(L170,2)*ROUND(G170,3),2)</f>
      </c>
      <c s="36" t="s">
        <v>970</v>
      </c>
      <c>
        <f>(M170*21)/100</f>
      </c>
      <c t="s">
        <v>28</v>
      </c>
    </row>
    <row r="171" spans="1:5" ht="12.75">
      <c r="A171" s="35" t="s">
        <v>56</v>
      </c>
      <c r="E171" s="39" t="s">
        <v>5</v>
      </c>
    </row>
    <row r="172" spans="1:5" ht="12.75">
      <c r="A172" s="35" t="s">
        <v>57</v>
      </c>
      <c r="E172" s="40" t="s">
        <v>7263</v>
      </c>
    </row>
    <row r="173" spans="1:5" ht="102">
      <c r="A173" t="s">
        <v>58</v>
      </c>
      <c r="E173" s="39" t="s">
        <v>7448</v>
      </c>
    </row>
    <row r="174" spans="1:16" ht="25.5">
      <c r="A174" t="s">
        <v>50</v>
      </c>
      <c s="34" t="s">
        <v>201</v>
      </c>
      <c s="34" t="s">
        <v>7449</v>
      </c>
      <c s="35" t="s">
        <v>5</v>
      </c>
      <c s="6" t="s">
        <v>7450</v>
      </c>
      <c s="36" t="s">
        <v>75</v>
      </c>
      <c s="37">
        <v>2</v>
      </c>
      <c s="36">
        <v>0</v>
      </c>
      <c s="36">
        <f>ROUND(G174*H174,6)</f>
      </c>
      <c r="L174" s="38">
        <v>0</v>
      </c>
      <c s="32">
        <f>ROUND(ROUND(L174,2)*ROUND(G174,3),2)</f>
      </c>
      <c s="36" t="s">
        <v>970</v>
      </c>
      <c>
        <f>(M174*21)/100</f>
      </c>
      <c t="s">
        <v>28</v>
      </c>
    </row>
    <row r="175" spans="1:5" ht="12.75">
      <c r="A175" s="35" t="s">
        <v>56</v>
      </c>
      <c r="E175" s="39" t="s">
        <v>5</v>
      </c>
    </row>
    <row r="176" spans="1:5" ht="12.75">
      <c r="A176" s="35" t="s">
        <v>57</v>
      </c>
      <c r="E176" s="40" t="s">
        <v>7263</v>
      </c>
    </row>
    <row r="177" spans="1:5" ht="102">
      <c r="A177" t="s">
        <v>58</v>
      </c>
      <c r="E177" s="39" t="s">
        <v>7448</v>
      </c>
    </row>
    <row r="178" spans="1:16" ht="12.75">
      <c r="A178" t="s">
        <v>50</v>
      </c>
      <c s="34" t="s">
        <v>205</v>
      </c>
      <c s="34" t="s">
        <v>7514</v>
      </c>
      <c s="35" t="s">
        <v>5</v>
      </c>
      <c s="6" t="s">
        <v>7515</v>
      </c>
      <c s="36" t="s">
        <v>75</v>
      </c>
      <c s="37">
        <v>4</v>
      </c>
      <c s="36">
        <v>0</v>
      </c>
      <c s="36">
        <f>ROUND(G178*H178,6)</f>
      </c>
      <c r="L178" s="38">
        <v>0</v>
      </c>
      <c s="32">
        <f>ROUND(ROUND(L178,2)*ROUND(G178,3),2)</f>
      </c>
      <c s="36" t="s">
        <v>970</v>
      </c>
      <c>
        <f>(M178*21)/100</f>
      </c>
      <c t="s">
        <v>28</v>
      </c>
    </row>
    <row r="179" spans="1:5" ht="12.75">
      <c r="A179" s="35" t="s">
        <v>56</v>
      </c>
      <c r="E179" s="39" t="s">
        <v>5</v>
      </c>
    </row>
    <row r="180" spans="1:5" ht="12.75">
      <c r="A180" s="35" t="s">
        <v>57</v>
      </c>
      <c r="E180" s="40" t="s">
        <v>7263</v>
      </c>
    </row>
    <row r="181" spans="1:5" ht="89.25">
      <c r="A181" t="s">
        <v>58</v>
      </c>
      <c r="E181" s="39" t="s">
        <v>7453</v>
      </c>
    </row>
    <row r="182" spans="1:16" ht="25.5">
      <c r="A182" t="s">
        <v>50</v>
      </c>
      <c s="34" t="s">
        <v>209</v>
      </c>
      <c s="34" t="s">
        <v>7516</v>
      </c>
      <c s="35" t="s">
        <v>5</v>
      </c>
      <c s="6" t="s">
        <v>7517</v>
      </c>
      <c s="36" t="s">
        <v>75</v>
      </c>
      <c s="37">
        <v>14</v>
      </c>
      <c s="36">
        <v>0</v>
      </c>
      <c s="36">
        <f>ROUND(G182*H182,6)</f>
      </c>
      <c r="L182" s="38">
        <v>0</v>
      </c>
      <c s="32">
        <f>ROUND(ROUND(L182,2)*ROUND(G182,3),2)</f>
      </c>
      <c s="36" t="s">
        <v>970</v>
      </c>
      <c>
        <f>(M182*21)/100</f>
      </c>
      <c t="s">
        <v>28</v>
      </c>
    </row>
    <row r="183" spans="1:5" ht="12.75">
      <c r="A183" s="35" t="s">
        <v>56</v>
      </c>
      <c r="E183" s="39" t="s">
        <v>5</v>
      </c>
    </row>
    <row r="184" spans="1:5" ht="12.75">
      <c r="A184" s="35" t="s">
        <v>57</v>
      </c>
      <c r="E184" s="40" t="s">
        <v>7263</v>
      </c>
    </row>
    <row r="185" spans="1:5" ht="89.25">
      <c r="A185" t="s">
        <v>58</v>
      </c>
      <c r="E185" s="39" t="s">
        <v>7453</v>
      </c>
    </row>
    <row r="186" spans="1:16" ht="12.75">
      <c r="A186" t="s">
        <v>50</v>
      </c>
      <c s="34" t="s">
        <v>213</v>
      </c>
      <c s="34" t="s">
        <v>7454</v>
      </c>
      <c s="35" t="s">
        <v>5</v>
      </c>
      <c s="6" t="s">
        <v>7455</v>
      </c>
      <c s="36" t="s">
        <v>75</v>
      </c>
      <c s="37">
        <v>14</v>
      </c>
      <c s="36">
        <v>0</v>
      </c>
      <c s="36">
        <f>ROUND(G186*H186,6)</f>
      </c>
      <c r="L186" s="38">
        <v>0</v>
      </c>
      <c s="32">
        <f>ROUND(ROUND(L186,2)*ROUND(G186,3),2)</f>
      </c>
      <c s="36" t="s">
        <v>970</v>
      </c>
      <c>
        <f>(M186*21)/100</f>
      </c>
      <c t="s">
        <v>28</v>
      </c>
    </row>
    <row r="187" spans="1:5" ht="12.75">
      <c r="A187" s="35" t="s">
        <v>56</v>
      </c>
      <c r="E187" s="39" t="s">
        <v>5</v>
      </c>
    </row>
    <row r="188" spans="1:5" ht="12.75">
      <c r="A188" s="35" t="s">
        <v>57</v>
      </c>
      <c r="E188" s="40" t="s">
        <v>7263</v>
      </c>
    </row>
    <row r="189" spans="1:5" ht="102">
      <c r="A189" t="s">
        <v>58</v>
      </c>
      <c r="E189" s="39" t="s">
        <v>7456</v>
      </c>
    </row>
    <row r="190" spans="1:16" ht="25.5">
      <c r="A190" t="s">
        <v>50</v>
      </c>
      <c s="34" t="s">
        <v>218</v>
      </c>
      <c s="34" t="s">
        <v>7518</v>
      </c>
      <c s="35" t="s">
        <v>5</v>
      </c>
      <c s="6" t="s">
        <v>7519</v>
      </c>
      <c s="36" t="s">
        <v>75</v>
      </c>
      <c s="37">
        <v>1</v>
      </c>
      <c s="36">
        <v>0</v>
      </c>
      <c s="36">
        <f>ROUND(G190*H190,6)</f>
      </c>
      <c r="L190" s="38">
        <v>0</v>
      </c>
      <c s="32">
        <f>ROUND(ROUND(L190,2)*ROUND(G190,3),2)</f>
      </c>
      <c s="36" t="s">
        <v>970</v>
      </c>
      <c>
        <f>(M190*21)/100</f>
      </c>
      <c t="s">
        <v>28</v>
      </c>
    </row>
    <row r="191" spans="1:5" ht="12.75">
      <c r="A191" s="35" t="s">
        <v>56</v>
      </c>
      <c r="E191" s="39" t="s">
        <v>5</v>
      </c>
    </row>
    <row r="192" spans="1:5" ht="12.75">
      <c r="A192" s="35" t="s">
        <v>57</v>
      </c>
      <c r="E192" s="40" t="s">
        <v>7263</v>
      </c>
    </row>
    <row r="193" spans="1:5" ht="102">
      <c r="A193" t="s">
        <v>58</v>
      </c>
      <c r="E193" s="39" t="s">
        <v>7308</v>
      </c>
    </row>
    <row r="194" spans="1:16" ht="25.5">
      <c r="A194" t="s">
        <v>50</v>
      </c>
      <c s="34" t="s">
        <v>222</v>
      </c>
      <c s="34" t="s">
        <v>7459</v>
      </c>
      <c s="35" t="s">
        <v>5</v>
      </c>
      <c s="6" t="s">
        <v>7460</v>
      </c>
      <c s="36" t="s">
        <v>75</v>
      </c>
      <c s="37">
        <v>1</v>
      </c>
      <c s="36">
        <v>0</v>
      </c>
      <c s="36">
        <f>ROUND(G194*H194,6)</f>
      </c>
      <c r="L194" s="38">
        <v>0</v>
      </c>
      <c s="32">
        <f>ROUND(ROUND(L194,2)*ROUND(G194,3),2)</f>
      </c>
      <c s="36" t="s">
        <v>970</v>
      </c>
      <c>
        <f>(M194*21)/100</f>
      </c>
      <c t="s">
        <v>28</v>
      </c>
    </row>
    <row r="195" spans="1:5" ht="12.75">
      <c r="A195" s="35" t="s">
        <v>56</v>
      </c>
      <c r="E195" s="39" t="s">
        <v>5</v>
      </c>
    </row>
    <row r="196" spans="1:5" ht="12.75">
      <c r="A196" s="35" t="s">
        <v>57</v>
      </c>
      <c r="E196" s="40" t="s">
        <v>7263</v>
      </c>
    </row>
    <row r="197" spans="1:5" ht="102">
      <c r="A197" t="s">
        <v>58</v>
      </c>
      <c r="E197" s="39" t="s">
        <v>7311</v>
      </c>
    </row>
    <row r="198" spans="1:16" ht="25.5">
      <c r="A198" t="s">
        <v>50</v>
      </c>
      <c s="34" t="s">
        <v>226</v>
      </c>
      <c s="34" t="s">
        <v>7461</v>
      </c>
      <c s="35" t="s">
        <v>5</v>
      </c>
      <c s="6" t="s">
        <v>7462</v>
      </c>
      <c s="36" t="s">
        <v>75</v>
      </c>
      <c s="37">
        <v>1</v>
      </c>
      <c s="36">
        <v>0</v>
      </c>
      <c s="36">
        <f>ROUND(G198*H198,6)</f>
      </c>
      <c r="L198" s="38">
        <v>0</v>
      </c>
      <c s="32">
        <f>ROUND(ROUND(L198,2)*ROUND(G198,3),2)</f>
      </c>
      <c s="36" t="s">
        <v>970</v>
      </c>
      <c>
        <f>(M198*21)/100</f>
      </c>
      <c t="s">
        <v>28</v>
      </c>
    </row>
    <row r="199" spans="1:5" ht="12.75">
      <c r="A199" s="35" t="s">
        <v>56</v>
      </c>
      <c r="E199" s="39" t="s">
        <v>5</v>
      </c>
    </row>
    <row r="200" spans="1:5" ht="12.75">
      <c r="A200" s="35" t="s">
        <v>57</v>
      </c>
      <c r="E200" s="40" t="s">
        <v>7263</v>
      </c>
    </row>
    <row r="201" spans="1:5" ht="89.25">
      <c r="A201" t="s">
        <v>58</v>
      </c>
      <c r="E201" s="39" t="s">
        <v>7314</v>
      </c>
    </row>
    <row r="202" spans="1:16" ht="12.75">
      <c r="A202" t="s">
        <v>50</v>
      </c>
      <c s="34" t="s">
        <v>230</v>
      </c>
      <c s="34" t="s">
        <v>2560</v>
      </c>
      <c s="35" t="s">
        <v>5</v>
      </c>
      <c s="6" t="s">
        <v>2561</v>
      </c>
      <c s="36" t="s">
        <v>75</v>
      </c>
      <c s="37">
        <v>3</v>
      </c>
      <c s="36">
        <v>0</v>
      </c>
      <c s="36">
        <f>ROUND(G202*H202,6)</f>
      </c>
      <c r="L202" s="38">
        <v>0</v>
      </c>
      <c s="32">
        <f>ROUND(ROUND(L202,2)*ROUND(G202,3),2)</f>
      </c>
      <c s="36" t="s">
        <v>970</v>
      </c>
      <c>
        <f>(M202*21)/100</f>
      </c>
      <c t="s">
        <v>28</v>
      </c>
    </row>
    <row r="203" spans="1:5" ht="12.75">
      <c r="A203" s="35" t="s">
        <v>56</v>
      </c>
      <c r="E203" s="39" t="s">
        <v>5</v>
      </c>
    </row>
    <row r="204" spans="1:5" ht="12.75">
      <c r="A204" s="35" t="s">
        <v>57</v>
      </c>
      <c r="E204" s="40" t="s">
        <v>7263</v>
      </c>
    </row>
    <row r="205" spans="1:5" ht="89.25">
      <c r="A205" t="s">
        <v>58</v>
      </c>
      <c r="E205" s="39" t="s">
        <v>7334</v>
      </c>
    </row>
    <row r="206" spans="1:16" ht="25.5">
      <c r="A206" t="s">
        <v>50</v>
      </c>
      <c s="34" t="s">
        <v>234</v>
      </c>
      <c s="34" t="s">
        <v>2286</v>
      </c>
      <c s="35" t="s">
        <v>5</v>
      </c>
      <c s="6" t="s">
        <v>2287</v>
      </c>
      <c s="36" t="s">
        <v>75</v>
      </c>
      <c s="37">
        <v>1</v>
      </c>
      <c s="36">
        <v>0</v>
      </c>
      <c s="36">
        <f>ROUND(G206*H206,6)</f>
      </c>
      <c r="L206" s="38">
        <v>0</v>
      </c>
      <c s="32">
        <f>ROUND(ROUND(L206,2)*ROUND(G206,3),2)</f>
      </c>
      <c s="36" t="s">
        <v>970</v>
      </c>
      <c>
        <f>(M206*21)/100</f>
      </c>
      <c t="s">
        <v>28</v>
      </c>
    </row>
    <row r="207" spans="1:5" ht="12.75">
      <c r="A207" s="35" t="s">
        <v>56</v>
      </c>
      <c r="E207" s="39" t="s">
        <v>5</v>
      </c>
    </row>
    <row r="208" spans="1:5" ht="12.75">
      <c r="A208" s="35" t="s">
        <v>57</v>
      </c>
      <c r="E208" s="40" t="s">
        <v>7263</v>
      </c>
    </row>
    <row r="209" spans="1:5" ht="114.75">
      <c r="A209" t="s">
        <v>58</v>
      </c>
      <c r="E209" s="39" t="s">
        <v>7335</v>
      </c>
    </row>
    <row r="210" spans="1:16" ht="38.25">
      <c r="A210" t="s">
        <v>50</v>
      </c>
      <c s="34" t="s">
        <v>238</v>
      </c>
      <c s="34" t="s">
        <v>2290</v>
      </c>
      <c s="35" t="s">
        <v>5</v>
      </c>
      <c s="6" t="s">
        <v>2291</v>
      </c>
      <c s="36" t="s">
        <v>75</v>
      </c>
      <c s="37">
        <v>3</v>
      </c>
      <c s="36">
        <v>0</v>
      </c>
      <c s="36">
        <f>ROUND(G210*H210,6)</f>
      </c>
      <c r="L210" s="38">
        <v>0</v>
      </c>
      <c s="32">
        <f>ROUND(ROUND(L210,2)*ROUND(G210,3),2)</f>
      </c>
      <c s="36" t="s">
        <v>970</v>
      </c>
      <c>
        <f>(M210*21)/100</f>
      </c>
      <c t="s">
        <v>28</v>
      </c>
    </row>
    <row r="211" spans="1:5" ht="12.75">
      <c r="A211" s="35" t="s">
        <v>56</v>
      </c>
      <c r="E211" s="39" t="s">
        <v>5</v>
      </c>
    </row>
    <row r="212" spans="1:5" ht="12.75">
      <c r="A212" s="35" t="s">
        <v>57</v>
      </c>
      <c r="E212" s="40" t="s">
        <v>7263</v>
      </c>
    </row>
    <row r="213" spans="1:5" ht="114.75">
      <c r="A213" t="s">
        <v>58</v>
      </c>
      <c r="E213" s="39" t="s">
        <v>7335</v>
      </c>
    </row>
    <row r="214" spans="1:16" ht="25.5">
      <c r="A214" t="s">
        <v>50</v>
      </c>
      <c s="34" t="s">
        <v>721</v>
      </c>
      <c s="34" t="s">
        <v>2294</v>
      </c>
      <c s="35" t="s">
        <v>5</v>
      </c>
      <c s="6" t="s">
        <v>2295</v>
      </c>
      <c s="36" t="s">
        <v>75</v>
      </c>
      <c s="37">
        <v>1</v>
      </c>
      <c s="36">
        <v>0</v>
      </c>
      <c s="36">
        <f>ROUND(G214*H214,6)</f>
      </c>
      <c r="L214" s="38">
        <v>0</v>
      </c>
      <c s="32">
        <f>ROUND(ROUND(L214,2)*ROUND(G214,3),2)</f>
      </c>
      <c s="36" t="s">
        <v>970</v>
      </c>
      <c>
        <f>(M214*21)/100</f>
      </c>
      <c t="s">
        <v>28</v>
      </c>
    </row>
    <row r="215" spans="1:5" ht="12.75">
      <c r="A215" s="35" t="s">
        <v>56</v>
      </c>
      <c r="E215" s="39" t="s">
        <v>5</v>
      </c>
    </row>
    <row r="216" spans="1:5" ht="12.75">
      <c r="A216" s="35" t="s">
        <v>57</v>
      </c>
      <c r="E216" s="40" t="s">
        <v>7263</v>
      </c>
    </row>
    <row r="217" spans="1:5" ht="89.25">
      <c r="A217" t="s">
        <v>58</v>
      </c>
      <c r="E217" s="39" t="s">
        <v>7336</v>
      </c>
    </row>
    <row r="218" spans="1:16" ht="12.75">
      <c r="A218" t="s">
        <v>50</v>
      </c>
      <c s="34" t="s">
        <v>242</v>
      </c>
      <c s="34" t="s">
        <v>2446</v>
      </c>
      <c s="35" t="s">
        <v>5</v>
      </c>
      <c s="6" t="s">
        <v>2447</v>
      </c>
      <c s="36" t="s">
        <v>75</v>
      </c>
      <c s="37">
        <v>6</v>
      </c>
      <c s="36">
        <v>0</v>
      </c>
      <c s="36">
        <f>ROUND(G218*H218,6)</f>
      </c>
      <c r="L218" s="38">
        <v>0</v>
      </c>
      <c s="32">
        <f>ROUND(ROUND(L218,2)*ROUND(G218,3),2)</f>
      </c>
      <c s="36" t="s">
        <v>970</v>
      </c>
      <c>
        <f>(M218*21)/100</f>
      </c>
      <c t="s">
        <v>28</v>
      </c>
    </row>
    <row r="219" spans="1:5" ht="12.75">
      <c r="A219" s="35" t="s">
        <v>56</v>
      </c>
      <c r="E219" s="39" t="s">
        <v>5</v>
      </c>
    </row>
    <row r="220" spans="1:5" ht="12.75">
      <c r="A220" s="35" t="s">
        <v>57</v>
      </c>
      <c r="E220" s="40" t="s">
        <v>7263</v>
      </c>
    </row>
    <row r="221" spans="1:5" ht="76.5">
      <c r="A221" t="s">
        <v>58</v>
      </c>
      <c r="E221" s="39" t="s">
        <v>7242</v>
      </c>
    </row>
    <row r="222" spans="1:16" ht="12.75">
      <c r="A222" t="s">
        <v>50</v>
      </c>
      <c s="34" t="s">
        <v>246</v>
      </c>
      <c s="34" t="s">
        <v>2799</v>
      </c>
      <c s="35" t="s">
        <v>5</v>
      </c>
      <c s="6" t="s">
        <v>2800</v>
      </c>
      <c s="36" t="s">
        <v>75</v>
      </c>
      <c s="37">
        <v>3</v>
      </c>
      <c s="36">
        <v>0</v>
      </c>
      <c s="36">
        <f>ROUND(G222*H222,6)</f>
      </c>
      <c r="L222" s="38">
        <v>0</v>
      </c>
      <c s="32">
        <f>ROUND(ROUND(L222,2)*ROUND(G222,3),2)</f>
      </c>
      <c s="36" t="s">
        <v>970</v>
      </c>
      <c>
        <f>(M222*21)/100</f>
      </c>
      <c t="s">
        <v>28</v>
      </c>
    </row>
    <row r="223" spans="1:5" ht="12.75">
      <c r="A223" s="35" t="s">
        <v>56</v>
      </c>
      <c r="E223" s="39" t="s">
        <v>5</v>
      </c>
    </row>
    <row r="224" spans="1:5" ht="12.75">
      <c r="A224" s="35" t="s">
        <v>57</v>
      </c>
      <c r="E224" s="40" t="s">
        <v>7263</v>
      </c>
    </row>
    <row r="225" spans="1:5" ht="76.5">
      <c r="A225" t="s">
        <v>58</v>
      </c>
      <c r="E225" s="39" t="s">
        <v>7242</v>
      </c>
    </row>
    <row r="226" spans="1:16" ht="12.75">
      <c r="A226" t="s">
        <v>50</v>
      </c>
      <c s="34" t="s">
        <v>250</v>
      </c>
      <c s="34" t="s">
        <v>7465</v>
      </c>
      <c s="35" t="s">
        <v>5</v>
      </c>
      <c s="6" t="s">
        <v>7466</v>
      </c>
      <c s="36" t="s">
        <v>75</v>
      </c>
      <c s="37">
        <v>2</v>
      </c>
      <c s="36">
        <v>0</v>
      </c>
      <c s="36">
        <f>ROUND(G226*H226,6)</f>
      </c>
      <c r="L226" s="38">
        <v>0</v>
      </c>
      <c s="32">
        <f>ROUND(ROUND(L226,2)*ROUND(G226,3),2)</f>
      </c>
      <c s="36" t="s">
        <v>970</v>
      </c>
      <c>
        <f>(M226*21)/100</f>
      </c>
      <c t="s">
        <v>28</v>
      </c>
    </row>
    <row r="227" spans="1:5" ht="12.75">
      <c r="A227" s="35" t="s">
        <v>56</v>
      </c>
      <c r="E227" s="39" t="s">
        <v>5</v>
      </c>
    </row>
    <row r="228" spans="1:5" ht="12.75">
      <c r="A228" s="35" t="s">
        <v>57</v>
      </c>
      <c r="E228" s="40" t="s">
        <v>7263</v>
      </c>
    </row>
    <row r="229" spans="1:5" ht="76.5">
      <c r="A229" t="s">
        <v>58</v>
      </c>
      <c r="E229" s="39" t="s">
        <v>7467</v>
      </c>
    </row>
    <row r="230" spans="1:16" ht="12.75">
      <c r="A230" t="s">
        <v>50</v>
      </c>
      <c s="34" t="s">
        <v>254</v>
      </c>
      <c s="34" t="s">
        <v>2298</v>
      </c>
      <c s="35" t="s">
        <v>5</v>
      </c>
      <c s="6" t="s">
        <v>2299</v>
      </c>
      <c s="36" t="s">
        <v>54</v>
      </c>
      <c s="37">
        <v>120</v>
      </c>
      <c s="36">
        <v>0</v>
      </c>
      <c s="36">
        <f>ROUND(G230*H230,6)</f>
      </c>
      <c r="L230" s="38">
        <v>0</v>
      </c>
      <c s="32">
        <f>ROUND(ROUND(L230,2)*ROUND(G230,3),2)</f>
      </c>
      <c s="36" t="s">
        <v>970</v>
      </c>
      <c>
        <f>(M230*21)/100</f>
      </c>
      <c t="s">
        <v>28</v>
      </c>
    </row>
    <row r="231" spans="1:5" ht="12.75">
      <c r="A231" s="35" t="s">
        <v>56</v>
      </c>
      <c r="E231" s="39" t="s">
        <v>5</v>
      </c>
    </row>
    <row r="232" spans="1:5" ht="12.75">
      <c r="A232" s="35" t="s">
        <v>57</v>
      </c>
      <c r="E232" s="40" t="s">
        <v>7263</v>
      </c>
    </row>
    <row r="233" spans="1:5" ht="89.25">
      <c r="A233" t="s">
        <v>58</v>
      </c>
      <c r="E233" s="39" t="s">
        <v>7339</v>
      </c>
    </row>
    <row r="234" spans="1:16" ht="12.75">
      <c r="A234" t="s">
        <v>50</v>
      </c>
      <c s="34" t="s">
        <v>258</v>
      </c>
      <c s="34" t="s">
        <v>974</v>
      </c>
      <c s="35" t="s">
        <v>5</v>
      </c>
      <c s="6" t="s">
        <v>975</v>
      </c>
      <c s="36" t="s">
        <v>54</v>
      </c>
      <c s="37">
        <v>80</v>
      </c>
      <c s="36">
        <v>0</v>
      </c>
      <c s="36">
        <f>ROUND(G234*H234,6)</f>
      </c>
      <c r="L234" s="38">
        <v>0</v>
      </c>
      <c s="32">
        <f>ROUND(ROUND(L234,2)*ROUND(G234,3),2)</f>
      </c>
      <c s="36" t="s">
        <v>970</v>
      </c>
      <c>
        <f>(M234*21)/100</f>
      </c>
      <c t="s">
        <v>28</v>
      </c>
    </row>
    <row r="235" spans="1:5" ht="12.75">
      <c r="A235" s="35" t="s">
        <v>56</v>
      </c>
      <c r="E235" s="39" t="s">
        <v>5</v>
      </c>
    </row>
    <row r="236" spans="1:5" ht="12.75">
      <c r="A236" s="35" t="s">
        <v>57</v>
      </c>
      <c r="E236" s="40" t="s">
        <v>7263</v>
      </c>
    </row>
    <row r="237" spans="1:5" ht="89.25">
      <c r="A237" t="s">
        <v>58</v>
      </c>
      <c r="E237" s="39" t="s">
        <v>7340</v>
      </c>
    </row>
    <row r="238" spans="1:16" ht="12.75">
      <c r="A238" t="s">
        <v>50</v>
      </c>
      <c s="34" t="s">
        <v>262</v>
      </c>
      <c s="34" t="s">
        <v>7468</v>
      </c>
      <c s="35" t="s">
        <v>5</v>
      </c>
      <c s="6" t="s">
        <v>7469</v>
      </c>
      <c s="36" t="s">
        <v>75</v>
      </c>
      <c s="37">
        <v>12</v>
      </c>
      <c s="36">
        <v>0</v>
      </c>
      <c s="36">
        <f>ROUND(G238*H238,6)</f>
      </c>
      <c r="L238" s="38">
        <v>0</v>
      </c>
      <c s="32">
        <f>ROUND(ROUND(L238,2)*ROUND(G238,3),2)</f>
      </c>
      <c s="36" t="s">
        <v>970</v>
      </c>
      <c>
        <f>(M238*21)/100</f>
      </c>
      <c t="s">
        <v>28</v>
      </c>
    </row>
    <row r="239" spans="1:5" ht="12.75">
      <c r="A239" s="35" t="s">
        <v>56</v>
      </c>
      <c r="E239" s="39" t="s">
        <v>5</v>
      </c>
    </row>
    <row r="240" spans="1:5" ht="12.75">
      <c r="A240" s="35" t="s">
        <v>57</v>
      </c>
      <c r="E240" s="40" t="s">
        <v>7263</v>
      </c>
    </row>
    <row r="241" spans="1:5" ht="114.75">
      <c r="A241" t="s">
        <v>58</v>
      </c>
      <c r="E241" s="39" t="s">
        <v>7470</v>
      </c>
    </row>
    <row r="242" spans="1:16" ht="12.75">
      <c r="A242" t="s">
        <v>50</v>
      </c>
      <c s="34" t="s">
        <v>266</v>
      </c>
      <c s="34" t="s">
        <v>7471</v>
      </c>
      <c s="35" t="s">
        <v>5</v>
      </c>
      <c s="6" t="s">
        <v>7472</v>
      </c>
      <c s="36" t="s">
        <v>75</v>
      </c>
      <c s="37">
        <v>60</v>
      </c>
      <c s="36">
        <v>0</v>
      </c>
      <c s="36">
        <f>ROUND(G242*H242,6)</f>
      </c>
      <c r="L242" s="38">
        <v>0</v>
      </c>
      <c s="32">
        <f>ROUND(ROUND(L242,2)*ROUND(G242,3),2)</f>
      </c>
      <c s="36" t="s">
        <v>970</v>
      </c>
      <c>
        <f>(M242*21)/100</f>
      </c>
      <c t="s">
        <v>28</v>
      </c>
    </row>
    <row r="243" spans="1:5" ht="12.75">
      <c r="A243" s="35" t="s">
        <v>56</v>
      </c>
      <c r="E243" s="39" t="s">
        <v>5</v>
      </c>
    </row>
    <row r="244" spans="1:5" ht="12.75">
      <c r="A244" s="35" t="s">
        <v>57</v>
      </c>
      <c r="E244" s="40" t="s">
        <v>7263</v>
      </c>
    </row>
    <row r="245" spans="1:5" ht="102">
      <c r="A245" t="s">
        <v>58</v>
      </c>
      <c r="E245" s="39" t="s">
        <v>7473</v>
      </c>
    </row>
    <row r="246" spans="1:16" ht="12.75">
      <c r="A246" t="s">
        <v>50</v>
      </c>
      <c s="34" t="s">
        <v>270</v>
      </c>
      <c s="34" t="s">
        <v>7520</v>
      </c>
      <c s="35" t="s">
        <v>5</v>
      </c>
      <c s="6" t="s">
        <v>7521</v>
      </c>
      <c s="36" t="s">
        <v>75</v>
      </c>
      <c s="37">
        <v>1</v>
      </c>
      <c s="36">
        <v>0</v>
      </c>
      <c s="36">
        <f>ROUND(G246*H246,6)</f>
      </c>
      <c r="L246" s="38">
        <v>0</v>
      </c>
      <c s="32">
        <f>ROUND(ROUND(L246,2)*ROUND(G246,3),2)</f>
      </c>
      <c s="36" t="s">
        <v>970</v>
      </c>
      <c>
        <f>(M246*21)/100</f>
      </c>
      <c t="s">
        <v>28</v>
      </c>
    </row>
    <row r="247" spans="1:5" ht="12.75">
      <c r="A247" s="35" t="s">
        <v>56</v>
      </c>
      <c r="E247" s="39" t="s">
        <v>5</v>
      </c>
    </row>
    <row r="248" spans="1:5" ht="12.75">
      <c r="A248" s="35" t="s">
        <v>57</v>
      </c>
      <c r="E248" s="40" t="s">
        <v>7263</v>
      </c>
    </row>
    <row r="249" spans="1:5" ht="127.5">
      <c r="A249" t="s">
        <v>58</v>
      </c>
      <c r="E249" s="39" t="s">
        <v>7522</v>
      </c>
    </row>
    <row r="250" spans="1:16" ht="12.75">
      <c r="A250" t="s">
        <v>50</v>
      </c>
      <c s="34" t="s">
        <v>274</v>
      </c>
      <c s="34" t="s">
        <v>7523</v>
      </c>
      <c s="35" t="s">
        <v>5</v>
      </c>
      <c s="6" t="s">
        <v>7524</v>
      </c>
      <c s="36" t="s">
        <v>75</v>
      </c>
      <c s="37">
        <v>1</v>
      </c>
      <c s="36">
        <v>0</v>
      </c>
      <c s="36">
        <f>ROUND(G250*H250,6)</f>
      </c>
      <c r="L250" s="38">
        <v>0</v>
      </c>
      <c s="32">
        <f>ROUND(ROUND(L250,2)*ROUND(G250,3),2)</f>
      </c>
      <c s="36" t="s">
        <v>970</v>
      </c>
      <c>
        <f>(M250*21)/100</f>
      </c>
      <c t="s">
        <v>28</v>
      </c>
    </row>
    <row r="251" spans="1:5" ht="12.75">
      <c r="A251" s="35" t="s">
        <v>56</v>
      </c>
      <c r="E251" s="39" t="s">
        <v>5</v>
      </c>
    </row>
    <row r="252" spans="1:5" ht="12.75">
      <c r="A252" s="35" t="s">
        <v>57</v>
      </c>
      <c r="E252" s="40" t="s">
        <v>7263</v>
      </c>
    </row>
    <row r="253" spans="1:5" ht="127.5">
      <c r="A253" t="s">
        <v>58</v>
      </c>
      <c r="E253" s="39" t="s">
        <v>7525</v>
      </c>
    </row>
    <row r="254" spans="1:16" ht="12.75">
      <c r="A254" t="s">
        <v>50</v>
      </c>
      <c s="34" t="s">
        <v>278</v>
      </c>
      <c s="34" t="s">
        <v>931</v>
      </c>
      <c s="35" t="s">
        <v>5</v>
      </c>
      <c s="6" t="s">
        <v>932</v>
      </c>
      <c s="36" t="s">
        <v>132</v>
      </c>
      <c s="37">
        <v>0.09</v>
      </c>
      <c s="36">
        <v>0</v>
      </c>
      <c s="36">
        <f>ROUND(G254*H254,6)</f>
      </c>
      <c r="L254" s="38">
        <v>0</v>
      </c>
      <c s="32">
        <f>ROUND(ROUND(L254,2)*ROUND(G254,3),2)</f>
      </c>
      <c s="36" t="s">
        <v>970</v>
      </c>
      <c>
        <f>(M254*21)/100</f>
      </c>
      <c t="s">
        <v>28</v>
      </c>
    </row>
    <row r="255" spans="1:5" ht="12.75">
      <c r="A255" s="35" t="s">
        <v>56</v>
      </c>
      <c r="E255" s="39" t="s">
        <v>5</v>
      </c>
    </row>
    <row r="256" spans="1:5" ht="12.75">
      <c r="A256" s="35" t="s">
        <v>57</v>
      </c>
      <c r="E256" s="40" t="s">
        <v>7263</v>
      </c>
    </row>
    <row r="257" spans="1:5" ht="140.25">
      <c r="A257" t="s">
        <v>58</v>
      </c>
      <c r="E257" s="39" t="s">
        <v>7496</v>
      </c>
    </row>
    <row r="258" spans="1:16" ht="12.75">
      <c r="A258" t="s">
        <v>50</v>
      </c>
      <c s="34" t="s">
        <v>282</v>
      </c>
      <c s="34" t="s">
        <v>938</v>
      </c>
      <c s="35" t="s">
        <v>5</v>
      </c>
      <c s="6" t="s">
        <v>939</v>
      </c>
      <c s="36" t="s">
        <v>79</v>
      </c>
      <c s="37">
        <v>30</v>
      </c>
      <c s="36">
        <v>0</v>
      </c>
      <c s="36">
        <f>ROUND(G258*H258,6)</f>
      </c>
      <c r="L258" s="38">
        <v>0</v>
      </c>
      <c s="32">
        <f>ROUND(ROUND(L258,2)*ROUND(G258,3),2)</f>
      </c>
      <c s="36" t="s">
        <v>970</v>
      </c>
      <c>
        <f>(M258*21)/100</f>
      </c>
      <c t="s">
        <v>28</v>
      </c>
    </row>
    <row r="259" spans="1:5" ht="12.75">
      <c r="A259" s="35" t="s">
        <v>56</v>
      </c>
      <c r="E259" s="39" t="s">
        <v>5</v>
      </c>
    </row>
    <row r="260" spans="1:5" ht="12.75">
      <c r="A260" s="35" t="s">
        <v>57</v>
      </c>
      <c r="E260" s="40" t="s">
        <v>7263</v>
      </c>
    </row>
    <row r="261" spans="1:5" ht="102">
      <c r="A261" t="s">
        <v>58</v>
      </c>
      <c r="E261" s="39" t="s">
        <v>1324</v>
      </c>
    </row>
    <row r="262" spans="1:16" ht="12.75">
      <c r="A262" t="s">
        <v>50</v>
      </c>
      <c s="34" t="s">
        <v>286</v>
      </c>
      <c s="34" t="s">
        <v>1109</v>
      </c>
      <c s="35" t="s">
        <v>5</v>
      </c>
      <c s="6" t="s">
        <v>1110</v>
      </c>
      <c s="36" t="s">
        <v>132</v>
      </c>
      <c s="37">
        <v>0.18</v>
      </c>
      <c s="36">
        <v>0</v>
      </c>
      <c s="36">
        <f>ROUND(G262*H262,6)</f>
      </c>
      <c r="L262" s="38">
        <v>0</v>
      </c>
      <c s="32">
        <f>ROUND(ROUND(L262,2)*ROUND(G262,3),2)</f>
      </c>
      <c s="36" t="s">
        <v>970</v>
      </c>
      <c>
        <f>(M262*21)/100</f>
      </c>
      <c t="s">
        <v>28</v>
      </c>
    </row>
    <row r="263" spans="1:5" ht="12.75">
      <c r="A263" s="35" t="s">
        <v>56</v>
      </c>
      <c r="E263" s="39" t="s">
        <v>5</v>
      </c>
    </row>
    <row r="264" spans="1:5" ht="12.75">
      <c r="A264" s="35" t="s">
        <v>57</v>
      </c>
      <c r="E264" s="40" t="s">
        <v>7263</v>
      </c>
    </row>
    <row r="265" spans="1:5" ht="102">
      <c r="A265" t="s">
        <v>58</v>
      </c>
      <c r="E265" s="39" t="s">
        <v>1321</v>
      </c>
    </row>
    <row r="266" spans="1:16" ht="12.75">
      <c r="A266" t="s">
        <v>50</v>
      </c>
      <c s="34" t="s">
        <v>290</v>
      </c>
      <c s="34" t="s">
        <v>1113</v>
      </c>
      <c s="35" t="s">
        <v>5</v>
      </c>
      <c s="6" t="s">
        <v>1114</v>
      </c>
      <c s="36" t="s">
        <v>132</v>
      </c>
      <c s="37">
        <v>0.18</v>
      </c>
      <c s="36">
        <v>0</v>
      </c>
      <c s="36">
        <f>ROUND(G266*H266,6)</f>
      </c>
      <c r="L266" s="38">
        <v>0</v>
      </c>
      <c s="32">
        <f>ROUND(ROUND(L266,2)*ROUND(G266,3),2)</f>
      </c>
      <c s="36" t="s">
        <v>970</v>
      </c>
      <c>
        <f>(M266*21)/100</f>
      </c>
      <c t="s">
        <v>28</v>
      </c>
    </row>
    <row r="267" spans="1:5" ht="12.75">
      <c r="A267" s="35" t="s">
        <v>56</v>
      </c>
      <c r="E267" s="39" t="s">
        <v>5</v>
      </c>
    </row>
    <row r="268" spans="1:5" ht="12.75">
      <c r="A268" s="35" t="s">
        <v>57</v>
      </c>
      <c r="E268" s="40" t="s">
        <v>7263</v>
      </c>
    </row>
    <row r="269" spans="1:5" ht="102">
      <c r="A269" t="s">
        <v>58</v>
      </c>
      <c r="E269" s="39" t="s">
        <v>1324</v>
      </c>
    </row>
    <row r="270" spans="1:13" ht="12.75">
      <c r="A270" t="s">
        <v>47</v>
      </c>
      <c r="C270" s="31" t="s">
        <v>551</v>
      </c>
      <c r="E270" s="33" t="s">
        <v>552</v>
      </c>
      <c r="J270" s="32">
        <f>0</f>
      </c>
      <c s="32">
        <f>0</f>
      </c>
      <c s="32">
        <f>0+L271+L275</f>
      </c>
      <c s="32">
        <f>0+M271+M275</f>
      </c>
    </row>
    <row r="271" spans="1:16" ht="38.25">
      <c r="A271" t="s">
        <v>50</v>
      </c>
      <c s="34" t="s">
        <v>294</v>
      </c>
      <c s="34" t="s">
        <v>3483</v>
      </c>
      <c s="35" t="s">
        <v>555</v>
      </c>
      <c s="6" t="s">
        <v>3484</v>
      </c>
      <c s="36" t="s">
        <v>557</v>
      </c>
      <c s="37">
        <v>33</v>
      </c>
      <c s="36">
        <v>0</v>
      </c>
      <c s="36">
        <f>ROUND(G271*H271,6)</f>
      </c>
      <c r="L271" s="38">
        <v>0</v>
      </c>
      <c s="32">
        <f>ROUND(ROUND(L271,2)*ROUND(G271,3),2)</f>
      </c>
      <c s="36" t="s">
        <v>55</v>
      </c>
      <c>
        <f>(M271*21)/100</f>
      </c>
      <c t="s">
        <v>28</v>
      </c>
    </row>
    <row r="272" spans="1:5" ht="12.75">
      <c r="A272" s="35" t="s">
        <v>56</v>
      </c>
      <c r="E272" s="39" t="s">
        <v>558</v>
      </c>
    </row>
    <row r="273" spans="1:5" ht="12.75">
      <c r="A273" s="35" t="s">
        <v>57</v>
      </c>
      <c r="E273" s="40" t="s">
        <v>5</v>
      </c>
    </row>
    <row r="274" spans="1:5" ht="165.75">
      <c r="A274" t="s">
        <v>58</v>
      </c>
      <c r="E274" s="39" t="s">
        <v>3529</v>
      </c>
    </row>
    <row r="275" spans="1:16" ht="25.5">
      <c r="A275" t="s">
        <v>50</v>
      </c>
      <c s="34" t="s">
        <v>298</v>
      </c>
      <c s="34" t="s">
        <v>1298</v>
      </c>
      <c s="35" t="s">
        <v>555</v>
      </c>
      <c s="6" t="s">
        <v>1299</v>
      </c>
      <c s="36" t="s">
        <v>557</v>
      </c>
      <c s="37">
        <v>0.5</v>
      </c>
      <c s="36">
        <v>0</v>
      </c>
      <c s="36">
        <f>ROUND(G275*H275,6)</f>
      </c>
      <c r="L275" s="38">
        <v>0</v>
      </c>
      <c s="32">
        <f>ROUND(ROUND(L275,2)*ROUND(G275,3),2)</f>
      </c>
      <c s="36" t="s">
        <v>55</v>
      </c>
      <c>
        <f>(M275*21)/100</f>
      </c>
      <c t="s">
        <v>28</v>
      </c>
    </row>
    <row r="276" spans="1:5" ht="12.75">
      <c r="A276" s="35" t="s">
        <v>56</v>
      </c>
      <c r="E276" s="39" t="s">
        <v>558</v>
      </c>
    </row>
    <row r="277" spans="1:5" ht="12.75">
      <c r="A277" s="35" t="s">
        <v>57</v>
      </c>
      <c r="E277" s="40" t="s">
        <v>5</v>
      </c>
    </row>
    <row r="278" spans="1:5" ht="165.75">
      <c r="A278" t="s">
        <v>58</v>
      </c>
      <c r="E278"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7351</v>
      </c>
      <c s="41">
        <f>Rekapitulace!C110</f>
      </c>
      <c s="20" t="s">
        <v>0</v>
      </c>
      <c t="s">
        <v>23</v>
      </c>
      <c t="s">
        <v>28</v>
      </c>
    </row>
    <row r="4" spans="1:16" ht="32" customHeight="1">
      <c r="A4" s="24" t="s">
        <v>20</v>
      </c>
      <c s="25" t="s">
        <v>29</v>
      </c>
      <c s="27" t="s">
        <v>7351</v>
      </c>
      <c r="E4" s="26" t="s">
        <v>7352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COUNTIFS(L8:L187,"=0",A8:A187,"P")+COUNTIFS(L8:L187,"",A8:A187,"P")+SUM(Q8:Q187)</f>
      </c>
    </row>
    <row r="8" spans="1:13" ht="12.75">
      <c r="A8" t="s">
        <v>45</v>
      </c>
      <c r="C8" s="28" t="s">
        <v>7528</v>
      </c>
      <c r="E8" s="30" t="s">
        <v>7527</v>
      </c>
      <c r="J8" s="29">
        <f>0+J9+J30+J39+J48+J53+J182</f>
      </c>
      <c s="29">
        <f>0+K9+K30+K39+K48+K53+K182</f>
      </c>
      <c s="29">
        <f>0+L9+L30+L39+L48+L53+L182</f>
      </c>
      <c s="29">
        <f>0+M9+M30+M39+M48+M53+M182</f>
      </c>
    </row>
    <row r="9" spans="1:13" ht="12.75">
      <c r="A9" t="s">
        <v>47</v>
      </c>
      <c r="C9" s="31" t="s">
        <v>51</v>
      </c>
      <c r="E9" s="33" t="s">
        <v>60</v>
      </c>
      <c r="J9" s="32">
        <f>0</f>
      </c>
      <c s="32">
        <f>0</f>
      </c>
      <c s="32">
        <f>0+L10+L14+L18+L22+L26</f>
      </c>
      <c s="32">
        <f>0+M10+M14+M18+M22+M26</f>
      </c>
    </row>
    <row r="10" spans="1:16" ht="12.75">
      <c r="A10" t="s">
        <v>50</v>
      </c>
      <c s="34" t="s">
        <v>51</v>
      </c>
      <c s="34" t="s">
        <v>2486</v>
      </c>
      <c s="35" t="s">
        <v>5</v>
      </c>
      <c s="6" t="s">
        <v>2487</v>
      </c>
      <c s="36" t="s">
        <v>68</v>
      </c>
      <c s="37">
        <v>340</v>
      </c>
      <c s="36">
        <v>0</v>
      </c>
      <c s="36">
        <f>ROUND(G10*H10,6)</f>
      </c>
      <c r="L10" s="38">
        <v>0</v>
      </c>
      <c s="32">
        <f>ROUND(ROUND(L10,2)*ROUND(G10,3),2)</f>
      </c>
      <c s="36" t="s">
        <v>970</v>
      </c>
      <c>
        <f>(M10*21)/100</f>
      </c>
      <c t="s">
        <v>28</v>
      </c>
    </row>
    <row r="11" spans="1:5" ht="12.75">
      <c r="A11" s="35" t="s">
        <v>56</v>
      </c>
      <c r="E11" s="39" t="s">
        <v>5</v>
      </c>
    </row>
    <row r="12" spans="1:5" ht="12.75">
      <c r="A12" s="35" t="s">
        <v>57</v>
      </c>
      <c r="E12" s="40" t="s">
        <v>7263</v>
      </c>
    </row>
    <row r="13" spans="1:5" ht="12.75">
      <c r="A13" t="s">
        <v>58</v>
      </c>
      <c r="E13" s="39" t="s">
        <v>2488</v>
      </c>
    </row>
    <row r="14" spans="1:16" ht="12.75">
      <c r="A14" t="s">
        <v>50</v>
      </c>
      <c s="34" t="s">
        <v>28</v>
      </c>
      <c s="34" t="s">
        <v>1707</v>
      </c>
      <c s="35" t="s">
        <v>5</v>
      </c>
      <c s="6" t="s">
        <v>1708</v>
      </c>
      <c s="36" t="s">
        <v>63</v>
      </c>
      <c s="37">
        <v>19.2</v>
      </c>
      <c s="36">
        <v>0</v>
      </c>
      <c s="36">
        <f>ROUND(G14*H14,6)</f>
      </c>
      <c r="L14" s="38">
        <v>0</v>
      </c>
      <c s="32">
        <f>ROUND(ROUND(L14,2)*ROUND(G14,3),2)</f>
      </c>
      <c s="36" t="s">
        <v>970</v>
      </c>
      <c>
        <f>(M14*21)/100</f>
      </c>
      <c t="s">
        <v>28</v>
      </c>
    </row>
    <row r="15" spans="1:5" ht="12.75">
      <c r="A15" s="35" t="s">
        <v>56</v>
      </c>
      <c r="E15" s="39" t="s">
        <v>5</v>
      </c>
    </row>
    <row r="16" spans="1:5" ht="12.75">
      <c r="A16" s="35" t="s">
        <v>57</v>
      </c>
      <c r="E16" s="40" t="s">
        <v>7263</v>
      </c>
    </row>
    <row r="17" spans="1:5" ht="318.75">
      <c r="A17" t="s">
        <v>58</v>
      </c>
      <c r="E17" s="39" t="s">
        <v>4631</v>
      </c>
    </row>
    <row r="18" spans="1:16" ht="12.75">
      <c r="A18" t="s">
        <v>50</v>
      </c>
      <c s="34" t="s">
        <v>26</v>
      </c>
      <c s="34" t="s">
        <v>794</v>
      </c>
      <c s="35" t="s">
        <v>5</v>
      </c>
      <c s="6" t="s">
        <v>795</v>
      </c>
      <c s="36" t="s">
        <v>63</v>
      </c>
      <c s="37">
        <v>61.5</v>
      </c>
      <c s="36">
        <v>0</v>
      </c>
      <c s="36">
        <f>ROUND(G18*H18,6)</f>
      </c>
      <c r="L18" s="38">
        <v>0</v>
      </c>
      <c s="32">
        <f>ROUND(ROUND(L18,2)*ROUND(G18,3),2)</f>
      </c>
      <c s="36" t="s">
        <v>970</v>
      </c>
      <c>
        <f>(M18*21)/100</f>
      </c>
      <c t="s">
        <v>28</v>
      </c>
    </row>
    <row r="19" spans="1:5" ht="12.75">
      <c r="A19" s="35" t="s">
        <v>56</v>
      </c>
      <c r="E19" s="39" t="s">
        <v>5</v>
      </c>
    </row>
    <row r="20" spans="1:5" ht="12.75">
      <c r="A20" s="35" t="s">
        <v>57</v>
      </c>
      <c r="E20" s="40" t="s">
        <v>7263</v>
      </c>
    </row>
    <row r="21" spans="1:5" ht="318.75">
      <c r="A21" t="s">
        <v>58</v>
      </c>
      <c r="E21" s="39" t="s">
        <v>4631</v>
      </c>
    </row>
    <row r="22" spans="1:16" ht="12.75">
      <c r="A22" t="s">
        <v>50</v>
      </c>
      <c s="34" t="s">
        <v>65</v>
      </c>
      <c s="34" t="s">
        <v>61</v>
      </c>
      <c s="35" t="s">
        <v>5</v>
      </c>
      <c s="6" t="s">
        <v>62</v>
      </c>
      <c s="36" t="s">
        <v>63</v>
      </c>
      <c s="37">
        <v>67</v>
      </c>
      <c s="36">
        <v>0</v>
      </c>
      <c s="36">
        <f>ROUND(G22*H22,6)</f>
      </c>
      <c r="L22" s="38">
        <v>0</v>
      </c>
      <c s="32">
        <f>ROUND(ROUND(L22,2)*ROUND(G22,3),2)</f>
      </c>
      <c s="36" t="s">
        <v>970</v>
      </c>
      <c>
        <f>(M22*21)/100</f>
      </c>
      <c t="s">
        <v>28</v>
      </c>
    </row>
    <row r="23" spans="1:5" ht="12.75">
      <c r="A23" s="35" t="s">
        <v>56</v>
      </c>
      <c r="E23" s="39" t="s">
        <v>5</v>
      </c>
    </row>
    <row r="24" spans="1:5" ht="12.75">
      <c r="A24" s="35" t="s">
        <v>57</v>
      </c>
      <c r="E24" s="40" t="s">
        <v>7263</v>
      </c>
    </row>
    <row r="25" spans="1:5" ht="229.5">
      <c r="A25" t="s">
        <v>58</v>
      </c>
      <c r="E25" s="39" t="s">
        <v>1611</v>
      </c>
    </row>
    <row r="26" spans="1:16" ht="12.75">
      <c r="A26" t="s">
        <v>50</v>
      </c>
      <c s="34" t="s">
        <v>72</v>
      </c>
      <c s="34" t="s">
        <v>1712</v>
      </c>
      <c s="35" t="s">
        <v>5</v>
      </c>
      <c s="6" t="s">
        <v>1713</v>
      </c>
      <c s="36" t="s">
        <v>68</v>
      </c>
      <c s="37">
        <v>340</v>
      </c>
      <c s="36">
        <v>0</v>
      </c>
      <c s="36">
        <f>ROUND(G26*H26,6)</f>
      </c>
      <c r="L26" s="38">
        <v>0</v>
      </c>
      <c s="32">
        <f>ROUND(ROUND(L26,2)*ROUND(G26,3),2)</f>
      </c>
      <c s="36" t="s">
        <v>970</v>
      </c>
      <c>
        <f>(M26*21)/100</f>
      </c>
      <c t="s">
        <v>28</v>
      </c>
    </row>
    <row r="27" spans="1:5" ht="12.75">
      <c r="A27" s="35" t="s">
        <v>56</v>
      </c>
      <c r="E27" s="39" t="s">
        <v>5</v>
      </c>
    </row>
    <row r="28" spans="1:5" ht="12.75">
      <c r="A28" s="35" t="s">
        <v>57</v>
      </c>
      <c r="E28" s="40" t="s">
        <v>7263</v>
      </c>
    </row>
    <row r="29" spans="1:5" ht="38.25">
      <c r="A29" t="s">
        <v>58</v>
      </c>
      <c r="E29" s="39" t="s">
        <v>1715</v>
      </c>
    </row>
    <row r="30" spans="1:13" ht="12.75">
      <c r="A30" t="s">
        <v>47</v>
      </c>
      <c r="C30" s="31" t="s">
        <v>28</v>
      </c>
      <c r="E30" s="33" t="s">
        <v>1411</v>
      </c>
      <c r="J30" s="32">
        <f>0</f>
      </c>
      <c s="32">
        <f>0</f>
      </c>
      <c s="32">
        <f>0+L31+L35</f>
      </c>
      <c s="32">
        <f>0+M31+M35</f>
      </c>
    </row>
    <row r="31" spans="1:16" ht="12.75">
      <c r="A31" t="s">
        <v>50</v>
      </c>
      <c s="34" t="s">
        <v>27</v>
      </c>
      <c s="34" t="s">
        <v>5053</v>
      </c>
      <c s="35" t="s">
        <v>5</v>
      </c>
      <c s="6" t="s">
        <v>5054</v>
      </c>
      <c s="36" t="s">
        <v>68</v>
      </c>
      <c s="37">
        <v>50</v>
      </c>
      <c s="36">
        <v>0</v>
      </c>
      <c s="36">
        <f>ROUND(G31*H31,6)</f>
      </c>
      <c r="L31" s="38">
        <v>0</v>
      </c>
      <c s="32">
        <f>ROUND(ROUND(L31,2)*ROUND(G31,3),2)</f>
      </c>
      <c s="36" t="s">
        <v>970</v>
      </c>
      <c>
        <f>(M31*21)/100</f>
      </c>
      <c t="s">
        <v>28</v>
      </c>
    </row>
    <row r="32" spans="1:5" ht="12.75">
      <c r="A32" s="35" t="s">
        <v>56</v>
      </c>
      <c r="E32" s="39" t="s">
        <v>5</v>
      </c>
    </row>
    <row r="33" spans="1:5" ht="12.75">
      <c r="A33" s="35" t="s">
        <v>57</v>
      </c>
      <c r="E33" s="40" t="s">
        <v>7263</v>
      </c>
    </row>
    <row r="34" spans="1:5" ht="114.75">
      <c r="A34" t="s">
        <v>58</v>
      </c>
      <c r="E34" s="39" t="s">
        <v>7264</v>
      </c>
    </row>
    <row r="35" spans="1:16" ht="12.75">
      <c r="A35" t="s">
        <v>50</v>
      </c>
      <c s="34" t="s">
        <v>70</v>
      </c>
      <c s="34" t="s">
        <v>1412</v>
      </c>
      <c s="35" t="s">
        <v>5</v>
      </c>
      <c s="6" t="s">
        <v>1413</v>
      </c>
      <c s="36" t="s">
        <v>63</v>
      </c>
      <c s="37">
        <v>7.2</v>
      </c>
      <c s="36">
        <v>0</v>
      </c>
      <c s="36">
        <f>ROUND(G35*H35,6)</f>
      </c>
      <c r="L35" s="38">
        <v>0</v>
      </c>
      <c s="32">
        <f>ROUND(ROUND(L35,2)*ROUND(G35,3),2)</f>
      </c>
      <c s="36" t="s">
        <v>970</v>
      </c>
      <c>
        <f>(M35*21)/100</f>
      </c>
      <c t="s">
        <v>28</v>
      </c>
    </row>
    <row r="36" spans="1:5" ht="12.75">
      <c r="A36" s="35" t="s">
        <v>56</v>
      </c>
      <c r="E36" s="39" t="s">
        <v>5</v>
      </c>
    </row>
    <row r="37" spans="1:5" ht="12.75">
      <c r="A37" s="35" t="s">
        <v>57</v>
      </c>
      <c r="E37" s="40" t="s">
        <v>7263</v>
      </c>
    </row>
    <row r="38" spans="1:5" ht="369.75">
      <c r="A38" t="s">
        <v>58</v>
      </c>
      <c r="E38" s="39" t="s">
        <v>1414</v>
      </c>
    </row>
    <row r="39" spans="1:13" ht="12.75">
      <c r="A39" t="s">
        <v>47</v>
      </c>
      <c r="C39" s="31" t="s">
        <v>65</v>
      </c>
      <c r="E39" s="33" t="s">
        <v>3308</v>
      </c>
      <c r="J39" s="32">
        <f>0</f>
      </c>
      <c s="32">
        <f>0</f>
      </c>
      <c s="32">
        <f>0+L40+L44</f>
      </c>
      <c s="32">
        <f>0+M40+M44</f>
      </c>
    </row>
    <row r="40" spans="1:16" ht="12.75">
      <c r="A40" t="s">
        <v>50</v>
      </c>
      <c s="34" t="s">
        <v>83</v>
      </c>
      <c s="34" t="s">
        <v>3314</v>
      </c>
      <c s="35" t="s">
        <v>5</v>
      </c>
      <c s="6" t="s">
        <v>3315</v>
      </c>
      <c s="36" t="s">
        <v>63</v>
      </c>
      <c s="37">
        <v>2</v>
      </c>
      <c s="36">
        <v>0</v>
      </c>
      <c s="36">
        <f>ROUND(G40*H40,6)</f>
      </c>
      <c r="L40" s="38">
        <v>0</v>
      </c>
      <c s="32">
        <f>ROUND(ROUND(L40,2)*ROUND(G40,3),2)</f>
      </c>
      <c s="36" t="s">
        <v>970</v>
      </c>
      <c>
        <f>(M40*21)/100</f>
      </c>
      <c t="s">
        <v>28</v>
      </c>
    </row>
    <row r="41" spans="1:5" ht="12.75">
      <c r="A41" s="35" t="s">
        <v>56</v>
      </c>
      <c r="E41" s="39" t="s">
        <v>5</v>
      </c>
    </row>
    <row r="42" spans="1:5" ht="12.75">
      <c r="A42" s="35" t="s">
        <v>57</v>
      </c>
      <c r="E42" s="40" t="s">
        <v>7263</v>
      </c>
    </row>
    <row r="43" spans="1:5" ht="38.25">
      <c r="A43" t="s">
        <v>58</v>
      </c>
      <c r="E43" s="39" t="s">
        <v>3511</v>
      </c>
    </row>
    <row r="44" spans="1:16" ht="12.75">
      <c r="A44" t="s">
        <v>50</v>
      </c>
      <c s="34" t="s">
        <v>87</v>
      </c>
      <c s="34" t="s">
        <v>4644</v>
      </c>
      <c s="35" t="s">
        <v>5</v>
      </c>
      <c s="6" t="s">
        <v>4645</v>
      </c>
      <c s="36" t="s">
        <v>63</v>
      </c>
      <c s="37">
        <v>10.5</v>
      </c>
      <c s="36">
        <v>0</v>
      </c>
      <c s="36">
        <f>ROUND(G44*H44,6)</f>
      </c>
      <c r="L44" s="38">
        <v>0</v>
      </c>
      <c s="32">
        <f>ROUND(ROUND(L44,2)*ROUND(G44,3),2)</f>
      </c>
      <c s="36" t="s">
        <v>970</v>
      </c>
      <c>
        <f>(M44*21)/100</f>
      </c>
      <c t="s">
        <v>28</v>
      </c>
    </row>
    <row r="45" spans="1:5" ht="12.75">
      <c r="A45" s="35" t="s">
        <v>56</v>
      </c>
      <c r="E45" s="39" t="s">
        <v>5</v>
      </c>
    </row>
    <row r="46" spans="1:5" ht="12.75">
      <c r="A46" s="35" t="s">
        <v>57</v>
      </c>
      <c r="E46" s="40" t="s">
        <v>7263</v>
      </c>
    </row>
    <row r="47" spans="1:5" ht="38.25">
      <c r="A47" t="s">
        <v>58</v>
      </c>
      <c r="E47" s="39" t="s">
        <v>3511</v>
      </c>
    </row>
    <row r="48" spans="1:13" ht="12.75">
      <c r="A48" t="s">
        <v>47</v>
      </c>
      <c r="C48" s="31" t="s">
        <v>72</v>
      </c>
      <c r="E48" s="33" t="s">
        <v>2716</v>
      </c>
      <c r="J48" s="32">
        <f>0</f>
      </c>
      <c s="32">
        <f>0</f>
      </c>
      <c s="32">
        <f>0+L49</f>
      </c>
      <c s="32">
        <f>0+M49</f>
      </c>
    </row>
    <row r="49" spans="1:16" ht="12.75">
      <c r="A49" t="s">
        <v>50</v>
      </c>
      <c s="34" t="s">
        <v>91</v>
      </c>
      <c s="34" t="s">
        <v>2496</v>
      </c>
      <c s="35" t="s">
        <v>5</v>
      </c>
      <c s="6" t="s">
        <v>2497</v>
      </c>
      <c s="36" t="s">
        <v>63</v>
      </c>
      <c s="37">
        <v>2</v>
      </c>
      <c s="36">
        <v>0</v>
      </c>
      <c s="36">
        <f>ROUND(G49*H49,6)</f>
      </c>
      <c r="L49" s="38">
        <v>0</v>
      </c>
      <c s="32">
        <f>ROUND(ROUND(L49,2)*ROUND(G49,3),2)</f>
      </c>
      <c s="36" t="s">
        <v>970</v>
      </c>
      <c>
        <f>(M49*21)/100</f>
      </c>
      <c t="s">
        <v>28</v>
      </c>
    </row>
    <row r="50" spans="1:5" ht="12.75">
      <c r="A50" s="35" t="s">
        <v>56</v>
      </c>
      <c r="E50" s="39" t="s">
        <v>5</v>
      </c>
    </row>
    <row r="51" spans="1:5" ht="12.75">
      <c r="A51" s="35" t="s">
        <v>57</v>
      </c>
      <c r="E51" s="40" t="s">
        <v>7263</v>
      </c>
    </row>
    <row r="52" spans="1:5" ht="89.25">
      <c r="A52" t="s">
        <v>58</v>
      </c>
      <c r="E52" s="39" t="s">
        <v>7265</v>
      </c>
    </row>
    <row r="53" spans="1:13" ht="12.75">
      <c r="A53" t="s">
        <v>47</v>
      </c>
      <c r="C53" s="31" t="s">
        <v>70</v>
      </c>
      <c r="E53" s="33" t="s">
        <v>71</v>
      </c>
      <c r="J53" s="32">
        <f>0</f>
      </c>
      <c s="32">
        <f>0</f>
      </c>
      <c s="32">
        <f>0+L54+L58+L62+L66+L70+L74+L78+L82+L86+L90+L94+L98+L102+L106+L110+L114+L118+L122+L126+L130+L134+L138+L142+L146+L150+L154+L158+L162+L166+L170+L174+L178</f>
      </c>
      <c s="32">
        <f>0+M54+M58+M62+M66+M70+M74+M78+M82+M86+M90+M94+M98+M102+M106+M110+M114+M118+M122+M126+M130+M134+M138+M142+M146+M150+M154+M158+M162+M166+M170+M174+M178</f>
      </c>
    </row>
    <row r="54" spans="1:16" ht="25.5">
      <c r="A54" t="s">
        <v>50</v>
      </c>
      <c s="34" t="s">
        <v>95</v>
      </c>
      <c s="34" t="s">
        <v>6105</v>
      </c>
      <c s="35" t="s">
        <v>5</v>
      </c>
      <c s="6" t="s">
        <v>6106</v>
      </c>
      <c s="36" t="s">
        <v>75</v>
      </c>
      <c s="37">
        <v>48</v>
      </c>
      <c s="36">
        <v>0</v>
      </c>
      <c s="36">
        <f>ROUND(G54*H54,6)</f>
      </c>
      <c r="L54" s="38">
        <v>0</v>
      </c>
      <c s="32">
        <f>ROUND(ROUND(L54,2)*ROUND(G54,3),2)</f>
      </c>
      <c s="36" t="s">
        <v>970</v>
      </c>
      <c>
        <f>(M54*21)/100</f>
      </c>
      <c t="s">
        <v>28</v>
      </c>
    </row>
    <row r="55" spans="1:5" ht="12.75">
      <c r="A55" s="35" t="s">
        <v>56</v>
      </c>
      <c r="E55" s="39" t="s">
        <v>5</v>
      </c>
    </row>
    <row r="56" spans="1:5" ht="12.75">
      <c r="A56" s="35" t="s">
        <v>57</v>
      </c>
      <c r="E56" s="40" t="s">
        <v>7263</v>
      </c>
    </row>
    <row r="57" spans="1:5" ht="76.5">
      <c r="A57" t="s">
        <v>58</v>
      </c>
      <c r="E57" s="39" t="s">
        <v>7266</v>
      </c>
    </row>
    <row r="58" spans="1:16" ht="12.75">
      <c r="A58" t="s">
        <v>50</v>
      </c>
      <c s="34" t="s">
        <v>99</v>
      </c>
      <c s="34" t="s">
        <v>2506</v>
      </c>
      <c s="35" t="s">
        <v>5</v>
      </c>
      <c s="6" t="s">
        <v>2507</v>
      </c>
      <c s="36" t="s">
        <v>75</v>
      </c>
      <c s="37">
        <v>5</v>
      </c>
      <c s="36">
        <v>0</v>
      </c>
      <c s="36">
        <f>ROUND(G58*H58,6)</f>
      </c>
      <c r="L58" s="38">
        <v>0</v>
      </c>
      <c s="32">
        <f>ROUND(ROUND(L58,2)*ROUND(G58,3),2)</f>
      </c>
      <c s="36" t="s">
        <v>970</v>
      </c>
      <c>
        <f>(M58*21)/100</f>
      </c>
      <c t="s">
        <v>28</v>
      </c>
    </row>
    <row r="59" spans="1:5" ht="12.75">
      <c r="A59" s="35" t="s">
        <v>56</v>
      </c>
      <c r="E59" s="39" t="s">
        <v>5</v>
      </c>
    </row>
    <row r="60" spans="1:5" ht="12.75">
      <c r="A60" s="35" t="s">
        <v>57</v>
      </c>
      <c r="E60" s="40" t="s">
        <v>7263</v>
      </c>
    </row>
    <row r="61" spans="1:5" ht="114.75">
      <c r="A61" t="s">
        <v>58</v>
      </c>
      <c r="E61" s="39" t="s">
        <v>7267</v>
      </c>
    </row>
    <row r="62" spans="1:16" ht="12.75">
      <c r="A62" t="s">
        <v>50</v>
      </c>
      <c s="34" t="s">
        <v>103</v>
      </c>
      <c s="34" t="s">
        <v>77</v>
      </c>
      <c s="35" t="s">
        <v>5</v>
      </c>
      <c s="6" t="s">
        <v>78</v>
      </c>
      <c s="36" t="s">
        <v>79</v>
      </c>
      <c s="37">
        <v>340</v>
      </c>
      <c s="36">
        <v>0</v>
      </c>
      <c s="36">
        <f>ROUND(G62*H62,6)</f>
      </c>
      <c r="L62" s="38">
        <v>0</v>
      </c>
      <c s="32">
        <f>ROUND(ROUND(L62,2)*ROUND(G62,3),2)</f>
      </c>
      <c s="36" t="s">
        <v>970</v>
      </c>
      <c>
        <f>(M62*21)/100</f>
      </c>
      <c t="s">
        <v>28</v>
      </c>
    </row>
    <row r="63" spans="1:5" ht="12.75">
      <c r="A63" s="35" t="s">
        <v>56</v>
      </c>
      <c r="E63" s="39" t="s">
        <v>5</v>
      </c>
    </row>
    <row r="64" spans="1:5" ht="12.75">
      <c r="A64" s="35" t="s">
        <v>57</v>
      </c>
      <c r="E64" s="40" t="s">
        <v>7263</v>
      </c>
    </row>
    <row r="65" spans="1:5" ht="102">
      <c r="A65" t="s">
        <v>58</v>
      </c>
      <c r="E65" s="39" t="s">
        <v>1415</v>
      </c>
    </row>
    <row r="66" spans="1:16" ht="12.75">
      <c r="A66" t="s">
        <v>50</v>
      </c>
      <c s="34" t="s">
        <v>107</v>
      </c>
      <c s="34" t="s">
        <v>1081</v>
      </c>
      <c s="35" t="s">
        <v>5</v>
      </c>
      <c s="6" t="s">
        <v>1082</v>
      </c>
      <c s="36" t="s">
        <v>79</v>
      </c>
      <c s="37">
        <v>120</v>
      </c>
      <c s="36">
        <v>0</v>
      </c>
      <c s="36">
        <f>ROUND(G66*H66,6)</f>
      </c>
      <c r="L66" s="38">
        <v>0</v>
      </c>
      <c s="32">
        <f>ROUND(ROUND(L66,2)*ROUND(G66,3),2)</f>
      </c>
      <c s="36" t="s">
        <v>970</v>
      </c>
      <c>
        <f>(M66*21)/100</f>
      </c>
      <c t="s">
        <v>28</v>
      </c>
    </row>
    <row r="67" spans="1:5" ht="12.75">
      <c r="A67" s="35" t="s">
        <v>56</v>
      </c>
      <c r="E67" s="39" t="s">
        <v>5</v>
      </c>
    </row>
    <row r="68" spans="1:5" ht="12.75">
      <c r="A68" s="35" t="s">
        <v>57</v>
      </c>
      <c r="E68" s="40" t="s">
        <v>7263</v>
      </c>
    </row>
    <row r="69" spans="1:5" ht="102">
      <c r="A69" t="s">
        <v>58</v>
      </c>
      <c r="E69" s="39" t="s">
        <v>4524</v>
      </c>
    </row>
    <row r="70" spans="1:16" ht="12.75">
      <c r="A70" t="s">
        <v>50</v>
      </c>
      <c s="34" t="s">
        <v>112</v>
      </c>
      <c s="34" t="s">
        <v>809</v>
      </c>
      <c s="35" t="s">
        <v>5</v>
      </c>
      <c s="6" t="s">
        <v>810</v>
      </c>
      <c s="36" t="s">
        <v>79</v>
      </c>
      <c s="37">
        <v>50</v>
      </c>
      <c s="36">
        <v>0</v>
      </c>
      <c s="36">
        <f>ROUND(G70*H70,6)</f>
      </c>
      <c r="L70" s="38">
        <v>0</v>
      </c>
      <c s="32">
        <f>ROUND(ROUND(L70,2)*ROUND(G70,3),2)</f>
      </c>
      <c s="36" t="s">
        <v>970</v>
      </c>
      <c>
        <f>(M70*21)/100</f>
      </c>
      <c t="s">
        <v>28</v>
      </c>
    </row>
    <row r="71" spans="1:5" ht="12.75">
      <c r="A71" s="35" t="s">
        <v>56</v>
      </c>
      <c r="E71" s="39" t="s">
        <v>5</v>
      </c>
    </row>
    <row r="72" spans="1:5" ht="12.75">
      <c r="A72" s="35" t="s">
        <v>57</v>
      </c>
      <c r="E72" s="40" t="s">
        <v>7263</v>
      </c>
    </row>
    <row r="73" spans="1:5" ht="102">
      <c r="A73" t="s">
        <v>58</v>
      </c>
      <c r="E73" s="39" t="s">
        <v>4524</v>
      </c>
    </row>
    <row r="74" spans="1:16" ht="12.75">
      <c r="A74" t="s">
        <v>50</v>
      </c>
      <c s="34" t="s">
        <v>116</v>
      </c>
      <c s="34" t="s">
        <v>88</v>
      </c>
      <c s="35" t="s">
        <v>5</v>
      </c>
      <c s="6" t="s">
        <v>89</v>
      </c>
      <c s="36" t="s">
        <v>79</v>
      </c>
      <c s="37">
        <v>340</v>
      </c>
      <c s="36">
        <v>0</v>
      </c>
      <c s="36">
        <f>ROUND(G74*H74,6)</f>
      </c>
      <c r="L74" s="38">
        <v>0</v>
      </c>
      <c s="32">
        <f>ROUND(ROUND(L74,2)*ROUND(G74,3),2)</f>
      </c>
      <c s="36" t="s">
        <v>970</v>
      </c>
      <c>
        <f>(M74*21)/100</f>
      </c>
      <c t="s">
        <v>28</v>
      </c>
    </row>
    <row r="75" spans="1:5" ht="12.75">
      <c r="A75" s="35" t="s">
        <v>56</v>
      </c>
      <c r="E75" s="39" t="s">
        <v>5</v>
      </c>
    </row>
    <row r="76" spans="1:5" ht="12.75">
      <c r="A76" s="35" t="s">
        <v>57</v>
      </c>
      <c r="E76" s="40" t="s">
        <v>7263</v>
      </c>
    </row>
    <row r="77" spans="1:5" ht="140.25">
      <c r="A77" t="s">
        <v>58</v>
      </c>
      <c r="E77" s="39" t="s">
        <v>7240</v>
      </c>
    </row>
    <row r="78" spans="1:16" ht="12.75">
      <c r="A78" t="s">
        <v>50</v>
      </c>
      <c s="34" t="s">
        <v>119</v>
      </c>
      <c s="34" t="s">
        <v>6109</v>
      </c>
      <c s="35" t="s">
        <v>5</v>
      </c>
      <c s="6" t="s">
        <v>6110</v>
      </c>
      <c s="36" t="s">
        <v>75</v>
      </c>
      <c s="37">
        <v>2</v>
      </c>
      <c s="36">
        <v>0</v>
      </c>
      <c s="36">
        <f>ROUND(G78*H78,6)</f>
      </c>
      <c r="L78" s="38">
        <v>0</v>
      </c>
      <c s="32">
        <f>ROUND(ROUND(L78,2)*ROUND(G78,3),2)</f>
      </c>
      <c s="36" t="s">
        <v>970</v>
      </c>
      <c>
        <f>(M78*21)/100</f>
      </c>
      <c t="s">
        <v>28</v>
      </c>
    </row>
    <row r="79" spans="1:5" ht="12.75">
      <c r="A79" s="35" t="s">
        <v>56</v>
      </c>
      <c r="E79" s="39" t="s">
        <v>5</v>
      </c>
    </row>
    <row r="80" spans="1:5" ht="12.75">
      <c r="A80" s="35" t="s">
        <v>57</v>
      </c>
      <c r="E80" s="40" t="s">
        <v>7263</v>
      </c>
    </row>
    <row r="81" spans="1:5" ht="89.25">
      <c r="A81" t="s">
        <v>58</v>
      </c>
      <c r="E81" s="39" t="s">
        <v>7435</v>
      </c>
    </row>
    <row r="82" spans="1:16" ht="25.5">
      <c r="A82" t="s">
        <v>50</v>
      </c>
      <c s="34" t="s">
        <v>122</v>
      </c>
      <c s="34" t="s">
        <v>829</v>
      </c>
      <c s="35" t="s">
        <v>5</v>
      </c>
      <c s="6" t="s">
        <v>830</v>
      </c>
      <c s="36" t="s">
        <v>75</v>
      </c>
      <c s="37">
        <v>4</v>
      </c>
      <c s="36">
        <v>0</v>
      </c>
      <c s="36">
        <f>ROUND(G82*H82,6)</f>
      </c>
      <c r="L82" s="38">
        <v>0</v>
      </c>
      <c s="32">
        <f>ROUND(ROUND(L82,2)*ROUND(G82,3),2)</f>
      </c>
      <c s="36" t="s">
        <v>970</v>
      </c>
      <c>
        <f>(M82*21)/100</f>
      </c>
      <c t="s">
        <v>28</v>
      </c>
    </row>
    <row r="83" spans="1:5" ht="12.75">
      <c r="A83" s="35" t="s">
        <v>56</v>
      </c>
      <c r="E83" s="39" t="s">
        <v>5</v>
      </c>
    </row>
    <row r="84" spans="1:5" ht="12.75">
      <c r="A84" s="35" t="s">
        <v>57</v>
      </c>
      <c r="E84" s="40" t="s">
        <v>7263</v>
      </c>
    </row>
    <row r="85" spans="1:5" ht="38.25">
      <c r="A85" t="s">
        <v>58</v>
      </c>
      <c r="E85" s="39" t="s">
        <v>98</v>
      </c>
    </row>
    <row r="86" spans="1:16" ht="12.75">
      <c r="A86" t="s">
        <v>50</v>
      </c>
      <c s="34" t="s">
        <v>126</v>
      </c>
      <c s="34" t="s">
        <v>7270</v>
      </c>
      <c s="35" t="s">
        <v>5</v>
      </c>
      <c s="6" t="s">
        <v>7271</v>
      </c>
      <c s="36" t="s">
        <v>75</v>
      </c>
      <c s="37">
        <v>5</v>
      </c>
      <c s="36">
        <v>0</v>
      </c>
      <c s="36">
        <f>ROUND(G86*H86,6)</f>
      </c>
      <c r="L86" s="38">
        <v>0</v>
      </c>
      <c s="32">
        <f>ROUND(ROUND(L86,2)*ROUND(G86,3),2)</f>
      </c>
      <c s="36" t="s">
        <v>970</v>
      </c>
      <c>
        <f>(M86*21)/100</f>
      </c>
      <c t="s">
        <v>28</v>
      </c>
    </row>
    <row r="87" spans="1:5" ht="12.75">
      <c r="A87" s="35" t="s">
        <v>56</v>
      </c>
      <c r="E87" s="39" t="s">
        <v>5</v>
      </c>
    </row>
    <row r="88" spans="1:5" ht="12.75">
      <c r="A88" s="35" t="s">
        <v>57</v>
      </c>
      <c r="E88" s="40" t="s">
        <v>7263</v>
      </c>
    </row>
    <row r="89" spans="1:5" ht="102">
      <c r="A89" t="s">
        <v>58</v>
      </c>
      <c r="E89" s="39" t="s">
        <v>7272</v>
      </c>
    </row>
    <row r="90" spans="1:16" ht="25.5">
      <c r="A90" t="s">
        <v>50</v>
      </c>
      <c s="34" t="s">
        <v>129</v>
      </c>
      <c s="34" t="s">
        <v>831</v>
      </c>
      <c s="35" t="s">
        <v>5</v>
      </c>
      <c s="6" t="s">
        <v>832</v>
      </c>
      <c s="36" t="s">
        <v>75</v>
      </c>
      <c s="37">
        <v>10</v>
      </c>
      <c s="36">
        <v>0</v>
      </c>
      <c s="36">
        <f>ROUND(G90*H90,6)</f>
      </c>
      <c r="L90" s="38">
        <v>0</v>
      </c>
      <c s="32">
        <f>ROUND(ROUND(L90,2)*ROUND(G90,3),2)</f>
      </c>
      <c s="36" t="s">
        <v>970</v>
      </c>
      <c>
        <f>(M90*21)/100</f>
      </c>
      <c t="s">
        <v>28</v>
      </c>
    </row>
    <row r="91" spans="1:5" ht="12.75">
      <c r="A91" s="35" t="s">
        <v>56</v>
      </c>
      <c r="E91" s="39" t="s">
        <v>5</v>
      </c>
    </row>
    <row r="92" spans="1:5" ht="12.75">
      <c r="A92" s="35" t="s">
        <v>57</v>
      </c>
      <c r="E92" s="40" t="s">
        <v>7263</v>
      </c>
    </row>
    <row r="93" spans="1:5" ht="102">
      <c r="A93" t="s">
        <v>58</v>
      </c>
      <c r="E93" s="39" t="s">
        <v>1415</v>
      </c>
    </row>
    <row r="94" spans="1:16" ht="12.75">
      <c r="A94" t="s">
        <v>50</v>
      </c>
      <c s="34" t="s">
        <v>134</v>
      </c>
      <c s="34" t="s">
        <v>2733</v>
      </c>
      <c s="35" t="s">
        <v>5</v>
      </c>
      <c s="6" t="s">
        <v>2734</v>
      </c>
      <c s="36" t="s">
        <v>79</v>
      </c>
      <c s="37">
        <v>360</v>
      </c>
      <c s="36">
        <v>0</v>
      </c>
      <c s="36">
        <f>ROUND(G94*H94,6)</f>
      </c>
      <c r="L94" s="38">
        <v>0</v>
      </c>
      <c s="32">
        <f>ROUND(ROUND(L94,2)*ROUND(G94,3),2)</f>
      </c>
      <c s="36" t="s">
        <v>970</v>
      </c>
      <c>
        <f>(M94*21)/100</f>
      </c>
      <c t="s">
        <v>28</v>
      </c>
    </row>
    <row r="95" spans="1:5" ht="12.75">
      <c r="A95" s="35" t="s">
        <v>56</v>
      </c>
      <c r="E95" s="39" t="s">
        <v>5</v>
      </c>
    </row>
    <row r="96" spans="1:5" ht="12.75">
      <c r="A96" s="35" t="s">
        <v>57</v>
      </c>
      <c r="E96" s="40" t="s">
        <v>7263</v>
      </c>
    </row>
    <row r="97" spans="1:5" ht="127.5">
      <c r="A97" t="s">
        <v>58</v>
      </c>
      <c r="E97" s="39" t="s">
        <v>7413</v>
      </c>
    </row>
    <row r="98" spans="1:16" ht="12.75">
      <c r="A98" t="s">
        <v>50</v>
      </c>
      <c s="34" t="s">
        <v>137</v>
      </c>
      <c s="34" t="s">
        <v>2380</v>
      </c>
      <c s="35" t="s">
        <v>5</v>
      </c>
      <c s="6" t="s">
        <v>2381</v>
      </c>
      <c s="36" t="s">
        <v>75</v>
      </c>
      <c s="37">
        <v>12</v>
      </c>
      <c s="36">
        <v>0</v>
      </c>
      <c s="36">
        <f>ROUND(G98*H98,6)</f>
      </c>
      <c r="L98" s="38">
        <v>0</v>
      </c>
      <c s="32">
        <f>ROUND(ROUND(L98,2)*ROUND(G98,3),2)</f>
      </c>
      <c s="36" t="s">
        <v>970</v>
      </c>
      <c>
        <f>(M98*21)/100</f>
      </c>
      <c t="s">
        <v>28</v>
      </c>
    </row>
    <row r="99" spans="1:5" ht="12.75">
      <c r="A99" s="35" t="s">
        <v>56</v>
      </c>
      <c r="E99" s="39" t="s">
        <v>5</v>
      </c>
    </row>
    <row r="100" spans="1:5" ht="12.75">
      <c r="A100" s="35" t="s">
        <v>57</v>
      </c>
      <c r="E100" s="40" t="s">
        <v>7263</v>
      </c>
    </row>
    <row r="101" spans="1:5" ht="102">
      <c r="A101" t="s">
        <v>58</v>
      </c>
      <c r="E101" s="39" t="s">
        <v>7273</v>
      </c>
    </row>
    <row r="102" spans="1:16" ht="12.75">
      <c r="A102" t="s">
        <v>50</v>
      </c>
      <c s="34" t="s">
        <v>140</v>
      </c>
      <c s="34" t="s">
        <v>2531</v>
      </c>
      <c s="35" t="s">
        <v>5</v>
      </c>
      <c s="6" t="s">
        <v>1541</v>
      </c>
      <c s="36" t="s">
        <v>75</v>
      </c>
      <c s="37">
        <v>12</v>
      </c>
      <c s="36">
        <v>0</v>
      </c>
      <c s="36">
        <f>ROUND(G102*H102,6)</f>
      </c>
      <c r="L102" s="38">
        <v>0</v>
      </c>
      <c s="32">
        <f>ROUND(ROUND(L102,2)*ROUND(G102,3),2)</f>
      </c>
      <c s="36" t="s">
        <v>970</v>
      </c>
      <c>
        <f>(M102*21)/100</f>
      </c>
      <c t="s">
        <v>28</v>
      </c>
    </row>
    <row r="103" spans="1:5" ht="12.75">
      <c r="A103" s="35" t="s">
        <v>56</v>
      </c>
      <c r="E103" s="39" t="s">
        <v>5</v>
      </c>
    </row>
    <row r="104" spans="1:5" ht="12.75">
      <c r="A104" s="35" t="s">
        <v>57</v>
      </c>
      <c r="E104" s="40" t="s">
        <v>7263</v>
      </c>
    </row>
    <row r="105" spans="1:5" ht="102">
      <c r="A105" t="s">
        <v>58</v>
      </c>
      <c r="E105" s="39" t="s">
        <v>7414</v>
      </c>
    </row>
    <row r="106" spans="1:16" ht="12.75">
      <c r="A106" t="s">
        <v>50</v>
      </c>
      <c s="34" t="s">
        <v>143</v>
      </c>
      <c s="34" t="s">
        <v>117</v>
      </c>
      <c s="35" t="s">
        <v>5</v>
      </c>
      <c s="6" t="s">
        <v>118</v>
      </c>
      <c s="36" t="s">
        <v>79</v>
      </c>
      <c s="37">
        <v>96</v>
      </c>
      <c s="36">
        <v>0</v>
      </c>
      <c s="36">
        <f>ROUND(G106*H106,6)</f>
      </c>
      <c r="L106" s="38">
        <v>0</v>
      </c>
      <c s="32">
        <f>ROUND(ROUND(L106,2)*ROUND(G106,3),2)</f>
      </c>
      <c s="36" t="s">
        <v>970</v>
      </c>
      <c>
        <f>(M106*21)/100</f>
      </c>
      <c t="s">
        <v>28</v>
      </c>
    </row>
    <row r="107" spans="1:5" ht="12.75">
      <c r="A107" s="35" t="s">
        <v>56</v>
      </c>
      <c r="E107" s="39" t="s">
        <v>5</v>
      </c>
    </row>
    <row r="108" spans="1:5" ht="12.75">
      <c r="A108" s="35" t="s">
        <v>57</v>
      </c>
      <c r="E108" s="40" t="s">
        <v>7263</v>
      </c>
    </row>
    <row r="109" spans="1:5" ht="89.25">
      <c r="A109" t="s">
        <v>58</v>
      </c>
      <c r="E109" s="39" t="s">
        <v>1318</v>
      </c>
    </row>
    <row r="110" spans="1:16" ht="12.75">
      <c r="A110" t="s">
        <v>50</v>
      </c>
      <c s="34" t="s">
        <v>147</v>
      </c>
      <c s="34" t="s">
        <v>2612</v>
      </c>
      <c s="35" t="s">
        <v>5</v>
      </c>
      <c s="6" t="s">
        <v>2613</v>
      </c>
      <c s="36" t="s">
        <v>79</v>
      </c>
      <c s="37">
        <v>510</v>
      </c>
      <c s="36">
        <v>0</v>
      </c>
      <c s="36">
        <f>ROUND(G110*H110,6)</f>
      </c>
      <c r="L110" s="38">
        <v>0</v>
      </c>
      <c s="32">
        <f>ROUND(ROUND(L110,2)*ROUND(G110,3),2)</f>
      </c>
      <c s="36" t="s">
        <v>970</v>
      </c>
      <c>
        <f>(M110*21)/100</f>
      </c>
      <c t="s">
        <v>28</v>
      </c>
    </row>
    <row r="111" spans="1:5" ht="12.75">
      <c r="A111" s="35" t="s">
        <v>56</v>
      </c>
      <c r="E111" s="39" t="s">
        <v>5</v>
      </c>
    </row>
    <row r="112" spans="1:5" ht="12.75">
      <c r="A112" s="35" t="s">
        <v>57</v>
      </c>
      <c r="E112" s="40" t="s">
        <v>7263</v>
      </c>
    </row>
    <row r="113" spans="1:5" ht="89.25">
      <c r="A113" t="s">
        <v>58</v>
      </c>
      <c r="E113" s="39" t="s">
        <v>1318</v>
      </c>
    </row>
    <row r="114" spans="1:16" ht="25.5">
      <c r="A114" t="s">
        <v>50</v>
      </c>
      <c s="34" t="s">
        <v>151</v>
      </c>
      <c s="34" t="s">
        <v>123</v>
      </c>
      <c s="35" t="s">
        <v>5</v>
      </c>
      <c s="6" t="s">
        <v>124</v>
      </c>
      <c s="36" t="s">
        <v>75</v>
      </c>
      <c s="37">
        <v>24</v>
      </c>
      <c s="36">
        <v>0</v>
      </c>
      <c s="36">
        <f>ROUND(G114*H114,6)</f>
      </c>
      <c r="L114" s="38">
        <v>0</v>
      </c>
      <c s="32">
        <f>ROUND(ROUND(L114,2)*ROUND(G114,3),2)</f>
      </c>
      <c s="36" t="s">
        <v>970</v>
      </c>
      <c>
        <f>(M114*21)/100</f>
      </c>
      <c t="s">
        <v>28</v>
      </c>
    </row>
    <row r="115" spans="1:5" ht="12.75">
      <c r="A115" s="35" t="s">
        <v>56</v>
      </c>
      <c r="E115" s="39" t="s">
        <v>5</v>
      </c>
    </row>
    <row r="116" spans="1:5" ht="12.75">
      <c r="A116" s="35" t="s">
        <v>57</v>
      </c>
      <c r="E116" s="40" t="s">
        <v>7263</v>
      </c>
    </row>
    <row r="117" spans="1:5" ht="102">
      <c r="A117" t="s">
        <v>58</v>
      </c>
      <c r="E117" s="39" t="s">
        <v>2082</v>
      </c>
    </row>
    <row r="118" spans="1:16" ht="25.5">
      <c r="A118" t="s">
        <v>50</v>
      </c>
      <c s="34" t="s">
        <v>155</v>
      </c>
      <c s="34" t="s">
        <v>127</v>
      </c>
      <c s="35" t="s">
        <v>5</v>
      </c>
      <c s="6" t="s">
        <v>128</v>
      </c>
      <c s="36" t="s">
        <v>75</v>
      </c>
      <c s="37">
        <v>24</v>
      </c>
      <c s="36">
        <v>0</v>
      </c>
      <c s="36">
        <f>ROUND(G118*H118,6)</f>
      </c>
      <c r="L118" s="38">
        <v>0</v>
      </c>
      <c s="32">
        <f>ROUND(ROUND(L118,2)*ROUND(G118,3),2)</f>
      </c>
      <c s="36" t="s">
        <v>970</v>
      </c>
      <c>
        <f>(M118*21)/100</f>
      </c>
      <c t="s">
        <v>28</v>
      </c>
    </row>
    <row r="119" spans="1:5" ht="12.75">
      <c r="A119" s="35" t="s">
        <v>56</v>
      </c>
      <c r="E119" s="39" t="s">
        <v>5</v>
      </c>
    </row>
    <row r="120" spans="1:5" ht="12.75">
      <c r="A120" s="35" t="s">
        <v>57</v>
      </c>
      <c r="E120" s="40" t="s">
        <v>7263</v>
      </c>
    </row>
    <row r="121" spans="1:5" ht="102">
      <c r="A121" t="s">
        <v>58</v>
      </c>
      <c r="E121" s="39" t="s">
        <v>2082</v>
      </c>
    </row>
    <row r="122" spans="1:16" ht="25.5">
      <c r="A122" t="s">
        <v>50</v>
      </c>
      <c s="34" t="s">
        <v>158</v>
      </c>
      <c s="34" t="s">
        <v>7284</v>
      </c>
      <c s="35" t="s">
        <v>5</v>
      </c>
      <c s="6" t="s">
        <v>7285</v>
      </c>
      <c s="36" t="s">
        <v>75</v>
      </c>
      <c s="37">
        <v>2</v>
      </c>
      <c s="36">
        <v>0</v>
      </c>
      <c s="36">
        <f>ROUND(G122*H122,6)</f>
      </c>
      <c r="L122" s="38">
        <v>0</v>
      </c>
      <c s="32">
        <f>ROUND(ROUND(L122,2)*ROUND(G122,3),2)</f>
      </c>
      <c s="36" t="s">
        <v>970</v>
      </c>
      <c>
        <f>(M122*21)/100</f>
      </c>
      <c t="s">
        <v>28</v>
      </c>
    </row>
    <row r="123" spans="1:5" ht="12.75">
      <c r="A123" s="35" t="s">
        <v>56</v>
      </c>
      <c r="E123" s="39" t="s">
        <v>5</v>
      </c>
    </row>
    <row r="124" spans="1:5" ht="12.75">
      <c r="A124" s="35" t="s">
        <v>57</v>
      </c>
      <c r="E124" s="40" t="s">
        <v>7263</v>
      </c>
    </row>
    <row r="125" spans="1:5" ht="102">
      <c r="A125" t="s">
        <v>58</v>
      </c>
      <c r="E125" s="39" t="s">
        <v>2082</v>
      </c>
    </row>
    <row r="126" spans="1:16" ht="12.75">
      <c r="A126" t="s">
        <v>50</v>
      </c>
      <c s="34" t="s">
        <v>162</v>
      </c>
      <c s="34" t="s">
        <v>2540</v>
      </c>
      <c s="35" t="s">
        <v>5</v>
      </c>
      <c s="6" t="s">
        <v>2541</v>
      </c>
      <c s="36" t="s">
        <v>79</v>
      </c>
      <c s="37">
        <v>510</v>
      </c>
      <c s="36">
        <v>0</v>
      </c>
      <c s="36">
        <f>ROUND(G126*H126,6)</f>
      </c>
      <c r="L126" s="38">
        <v>0</v>
      </c>
      <c s="32">
        <f>ROUND(ROUND(L126,2)*ROUND(G126,3),2)</f>
      </c>
      <c s="36" t="s">
        <v>970</v>
      </c>
      <c>
        <f>(M126*21)/100</f>
      </c>
      <c t="s">
        <v>28</v>
      </c>
    </row>
    <row r="127" spans="1:5" ht="12.75">
      <c r="A127" s="35" t="s">
        <v>56</v>
      </c>
      <c r="E127" s="39" t="s">
        <v>5</v>
      </c>
    </row>
    <row r="128" spans="1:5" ht="12.75">
      <c r="A128" s="35" t="s">
        <v>57</v>
      </c>
      <c r="E128" s="40" t="s">
        <v>7263</v>
      </c>
    </row>
    <row r="129" spans="1:5" ht="76.5">
      <c r="A129" t="s">
        <v>58</v>
      </c>
      <c r="E129" s="39" t="s">
        <v>7290</v>
      </c>
    </row>
    <row r="130" spans="1:16" ht="12.75">
      <c r="A130" t="s">
        <v>50</v>
      </c>
      <c s="34" t="s">
        <v>165</v>
      </c>
      <c s="34" t="s">
        <v>7509</v>
      </c>
      <c s="35" t="s">
        <v>5</v>
      </c>
      <c s="6" t="s">
        <v>7510</v>
      </c>
      <c s="36" t="s">
        <v>75</v>
      </c>
      <c s="37">
        <v>12</v>
      </c>
      <c s="36">
        <v>0</v>
      </c>
      <c s="36">
        <f>ROUND(G130*H130,6)</f>
      </c>
      <c r="L130" s="38">
        <v>0</v>
      </c>
      <c s="32">
        <f>ROUND(ROUND(L130,2)*ROUND(G130,3),2)</f>
      </c>
      <c s="36" t="s">
        <v>970</v>
      </c>
      <c>
        <f>(M130*21)/100</f>
      </c>
      <c t="s">
        <v>28</v>
      </c>
    </row>
    <row r="131" spans="1:5" ht="12.75">
      <c r="A131" s="35" t="s">
        <v>56</v>
      </c>
      <c r="E131" s="39" t="s">
        <v>5</v>
      </c>
    </row>
    <row r="132" spans="1:5" ht="12.75">
      <c r="A132" s="35" t="s">
        <v>57</v>
      </c>
      <c r="E132" s="40" t="s">
        <v>7263</v>
      </c>
    </row>
    <row r="133" spans="1:5" ht="114.75">
      <c r="A133" t="s">
        <v>58</v>
      </c>
      <c r="E133" s="39" t="s">
        <v>7511</v>
      </c>
    </row>
    <row r="134" spans="1:16" ht="12.75">
      <c r="A134" t="s">
        <v>50</v>
      </c>
      <c s="34" t="s">
        <v>169</v>
      </c>
      <c s="34" t="s">
        <v>7439</v>
      </c>
      <c s="35" t="s">
        <v>5</v>
      </c>
      <c s="6" t="s">
        <v>7440</v>
      </c>
      <c s="36" t="s">
        <v>75</v>
      </c>
      <c s="37">
        <v>12</v>
      </c>
      <c s="36">
        <v>0</v>
      </c>
      <c s="36">
        <f>ROUND(G134*H134,6)</f>
      </c>
      <c r="L134" s="38">
        <v>0</v>
      </c>
      <c s="32">
        <f>ROUND(ROUND(L134,2)*ROUND(G134,3),2)</f>
      </c>
      <c s="36" t="s">
        <v>970</v>
      </c>
      <c>
        <f>(M134*21)/100</f>
      </c>
      <c t="s">
        <v>28</v>
      </c>
    </row>
    <row r="135" spans="1:5" ht="12.75">
      <c r="A135" s="35" t="s">
        <v>56</v>
      </c>
      <c r="E135" s="39" t="s">
        <v>5</v>
      </c>
    </row>
    <row r="136" spans="1:5" ht="12.75">
      <c r="A136" s="35" t="s">
        <v>57</v>
      </c>
      <c r="E136" s="40" t="s">
        <v>7263</v>
      </c>
    </row>
    <row r="137" spans="1:5" ht="89.25">
      <c r="A137" t="s">
        <v>58</v>
      </c>
      <c r="E137" s="39" t="s">
        <v>7441</v>
      </c>
    </row>
    <row r="138" spans="1:16" ht="25.5">
      <c r="A138" t="s">
        <v>50</v>
      </c>
      <c s="34" t="s">
        <v>173</v>
      </c>
      <c s="34" t="s">
        <v>7516</v>
      </c>
      <c s="35" t="s">
        <v>5</v>
      </c>
      <c s="6" t="s">
        <v>7517</v>
      </c>
      <c s="36" t="s">
        <v>75</v>
      </c>
      <c s="37">
        <v>12</v>
      </c>
      <c s="36">
        <v>0</v>
      </c>
      <c s="36">
        <f>ROUND(G138*H138,6)</f>
      </c>
      <c r="L138" s="38">
        <v>0</v>
      </c>
      <c s="32">
        <f>ROUND(ROUND(L138,2)*ROUND(G138,3),2)</f>
      </c>
      <c s="36" t="s">
        <v>970</v>
      </c>
      <c>
        <f>(M138*21)/100</f>
      </c>
      <c t="s">
        <v>28</v>
      </c>
    </row>
    <row r="139" spans="1:5" ht="12.75">
      <c r="A139" s="35" t="s">
        <v>56</v>
      </c>
      <c r="E139" s="39" t="s">
        <v>5</v>
      </c>
    </row>
    <row r="140" spans="1:5" ht="12.75">
      <c r="A140" s="35" t="s">
        <v>57</v>
      </c>
      <c r="E140" s="40" t="s">
        <v>7263</v>
      </c>
    </row>
    <row r="141" spans="1:5" ht="89.25">
      <c r="A141" t="s">
        <v>58</v>
      </c>
      <c r="E141" s="39" t="s">
        <v>7453</v>
      </c>
    </row>
    <row r="142" spans="1:16" ht="12.75">
      <c r="A142" t="s">
        <v>50</v>
      </c>
      <c s="34" t="s">
        <v>177</v>
      </c>
      <c s="34" t="s">
        <v>7454</v>
      </c>
      <c s="35" t="s">
        <v>5</v>
      </c>
      <c s="6" t="s">
        <v>7455</v>
      </c>
      <c s="36" t="s">
        <v>75</v>
      </c>
      <c s="37">
        <v>12</v>
      </c>
      <c s="36">
        <v>0</v>
      </c>
      <c s="36">
        <f>ROUND(G142*H142,6)</f>
      </c>
      <c r="L142" s="38">
        <v>0</v>
      </c>
      <c s="32">
        <f>ROUND(ROUND(L142,2)*ROUND(G142,3),2)</f>
      </c>
      <c s="36" t="s">
        <v>970</v>
      </c>
      <c>
        <f>(M142*21)/100</f>
      </c>
      <c t="s">
        <v>28</v>
      </c>
    </row>
    <row r="143" spans="1:5" ht="12.75">
      <c r="A143" s="35" t="s">
        <v>56</v>
      </c>
      <c r="E143" s="39" t="s">
        <v>5</v>
      </c>
    </row>
    <row r="144" spans="1:5" ht="12.75">
      <c r="A144" s="35" t="s">
        <v>57</v>
      </c>
      <c r="E144" s="40" t="s">
        <v>7263</v>
      </c>
    </row>
    <row r="145" spans="1:5" ht="102">
      <c r="A145" t="s">
        <v>58</v>
      </c>
      <c r="E145" s="39" t="s">
        <v>7456</v>
      </c>
    </row>
    <row r="146" spans="1:16" ht="25.5">
      <c r="A146" t="s">
        <v>50</v>
      </c>
      <c s="34" t="s">
        <v>181</v>
      </c>
      <c s="34" t="s">
        <v>2286</v>
      </c>
      <c s="35" t="s">
        <v>5</v>
      </c>
      <c s="6" t="s">
        <v>2287</v>
      </c>
      <c s="36" t="s">
        <v>75</v>
      </c>
      <c s="37">
        <v>1</v>
      </c>
      <c s="36">
        <v>0</v>
      </c>
      <c s="36">
        <f>ROUND(G146*H146,6)</f>
      </c>
      <c r="L146" s="38">
        <v>0</v>
      </c>
      <c s="32">
        <f>ROUND(ROUND(L146,2)*ROUND(G146,3),2)</f>
      </c>
      <c s="36" t="s">
        <v>970</v>
      </c>
      <c>
        <f>(M146*21)/100</f>
      </c>
      <c t="s">
        <v>28</v>
      </c>
    </row>
    <row r="147" spans="1:5" ht="12.75">
      <c r="A147" s="35" t="s">
        <v>56</v>
      </c>
      <c r="E147" s="39" t="s">
        <v>5</v>
      </c>
    </row>
    <row r="148" spans="1:5" ht="12.75">
      <c r="A148" s="35" t="s">
        <v>57</v>
      </c>
      <c r="E148" s="40" t="s">
        <v>7263</v>
      </c>
    </row>
    <row r="149" spans="1:5" ht="114.75">
      <c r="A149" t="s">
        <v>58</v>
      </c>
      <c r="E149" s="39" t="s">
        <v>7335</v>
      </c>
    </row>
    <row r="150" spans="1:16" ht="38.25">
      <c r="A150" t="s">
        <v>50</v>
      </c>
      <c s="34" t="s">
        <v>185</v>
      </c>
      <c s="34" t="s">
        <v>2290</v>
      </c>
      <c s="35" t="s">
        <v>5</v>
      </c>
      <c s="6" t="s">
        <v>2291</v>
      </c>
      <c s="36" t="s">
        <v>75</v>
      </c>
      <c s="37">
        <v>3</v>
      </c>
      <c s="36">
        <v>0</v>
      </c>
      <c s="36">
        <f>ROUND(G150*H150,6)</f>
      </c>
      <c r="L150" s="38">
        <v>0</v>
      </c>
      <c s="32">
        <f>ROUND(ROUND(L150,2)*ROUND(G150,3),2)</f>
      </c>
      <c s="36" t="s">
        <v>970</v>
      </c>
      <c>
        <f>(M150*21)/100</f>
      </c>
      <c t="s">
        <v>28</v>
      </c>
    </row>
    <row r="151" spans="1:5" ht="12.75">
      <c r="A151" s="35" t="s">
        <v>56</v>
      </c>
      <c r="E151" s="39" t="s">
        <v>5</v>
      </c>
    </row>
    <row r="152" spans="1:5" ht="12.75">
      <c r="A152" s="35" t="s">
        <v>57</v>
      </c>
      <c r="E152" s="40" t="s">
        <v>7263</v>
      </c>
    </row>
    <row r="153" spans="1:5" ht="114.75">
      <c r="A153" t="s">
        <v>58</v>
      </c>
      <c r="E153" s="39" t="s">
        <v>7335</v>
      </c>
    </row>
    <row r="154" spans="1:16" ht="25.5">
      <c r="A154" t="s">
        <v>50</v>
      </c>
      <c s="34" t="s">
        <v>682</v>
      </c>
      <c s="34" t="s">
        <v>2294</v>
      </c>
      <c s="35" t="s">
        <v>5</v>
      </c>
      <c s="6" t="s">
        <v>2295</v>
      </c>
      <c s="36" t="s">
        <v>75</v>
      </c>
      <c s="37">
        <v>1</v>
      </c>
      <c s="36">
        <v>0</v>
      </c>
      <c s="36">
        <f>ROUND(G154*H154,6)</f>
      </c>
      <c r="L154" s="38">
        <v>0</v>
      </c>
      <c s="32">
        <f>ROUND(ROUND(L154,2)*ROUND(G154,3),2)</f>
      </c>
      <c s="36" t="s">
        <v>970</v>
      </c>
      <c>
        <f>(M154*21)/100</f>
      </c>
      <c t="s">
        <v>28</v>
      </c>
    </row>
    <row r="155" spans="1:5" ht="12.75">
      <c r="A155" s="35" t="s">
        <v>56</v>
      </c>
      <c r="E155" s="39" t="s">
        <v>5</v>
      </c>
    </row>
    <row r="156" spans="1:5" ht="12.75">
      <c r="A156" s="35" t="s">
        <v>57</v>
      </c>
      <c r="E156" s="40" t="s">
        <v>7263</v>
      </c>
    </row>
    <row r="157" spans="1:5" ht="89.25">
      <c r="A157" t="s">
        <v>58</v>
      </c>
      <c r="E157" s="39" t="s">
        <v>7336</v>
      </c>
    </row>
    <row r="158" spans="1:16" ht="12.75">
      <c r="A158" t="s">
        <v>50</v>
      </c>
      <c s="34" t="s">
        <v>686</v>
      </c>
      <c s="34" t="s">
        <v>2446</v>
      </c>
      <c s="35" t="s">
        <v>5</v>
      </c>
      <c s="6" t="s">
        <v>2447</v>
      </c>
      <c s="36" t="s">
        <v>75</v>
      </c>
      <c s="37">
        <v>2</v>
      </c>
      <c s="36">
        <v>0</v>
      </c>
      <c s="36">
        <f>ROUND(G158*H158,6)</f>
      </c>
      <c r="L158" s="38">
        <v>0</v>
      </c>
      <c s="32">
        <f>ROUND(ROUND(L158,2)*ROUND(G158,3),2)</f>
      </c>
      <c s="36" t="s">
        <v>970</v>
      </c>
      <c>
        <f>(M158*21)/100</f>
      </c>
      <c t="s">
        <v>28</v>
      </c>
    </row>
    <row r="159" spans="1:5" ht="12.75">
      <c r="A159" s="35" t="s">
        <v>56</v>
      </c>
      <c r="E159" s="39" t="s">
        <v>5</v>
      </c>
    </row>
    <row r="160" spans="1:5" ht="12.75">
      <c r="A160" s="35" t="s">
        <v>57</v>
      </c>
      <c r="E160" s="40" t="s">
        <v>7263</v>
      </c>
    </row>
    <row r="161" spans="1:5" ht="76.5">
      <c r="A161" t="s">
        <v>58</v>
      </c>
      <c r="E161" s="39" t="s">
        <v>7242</v>
      </c>
    </row>
    <row r="162" spans="1:16" ht="12.75">
      <c r="A162" t="s">
        <v>50</v>
      </c>
      <c s="34" t="s">
        <v>189</v>
      </c>
      <c s="34" t="s">
        <v>7465</v>
      </c>
      <c s="35" t="s">
        <v>5</v>
      </c>
      <c s="6" t="s">
        <v>7466</v>
      </c>
      <c s="36" t="s">
        <v>75</v>
      </c>
      <c s="37">
        <v>2</v>
      </c>
      <c s="36">
        <v>0</v>
      </c>
      <c s="36">
        <f>ROUND(G162*H162,6)</f>
      </c>
      <c r="L162" s="38">
        <v>0</v>
      </c>
      <c s="32">
        <f>ROUND(ROUND(L162,2)*ROUND(G162,3),2)</f>
      </c>
      <c s="36" t="s">
        <v>970</v>
      </c>
      <c>
        <f>(M162*21)/100</f>
      </c>
      <c t="s">
        <v>28</v>
      </c>
    </row>
    <row r="163" spans="1:5" ht="12.75">
      <c r="A163" s="35" t="s">
        <v>56</v>
      </c>
      <c r="E163" s="39" t="s">
        <v>5</v>
      </c>
    </row>
    <row r="164" spans="1:5" ht="12.75">
      <c r="A164" s="35" t="s">
        <v>57</v>
      </c>
      <c r="E164" s="40" t="s">
        <v>7263</v>
      </c>
    </row>
    <row r="165" spans="1:5" ht="76.5">
      <c r="A165" t="s">
        <v>58</v>
      </c>
      <c r="E165" s="39" t="s">
        <v>7467</v>
      </c>
    </row>
    <row r="166" spans="1:16" ht="12.75">
      <c r="A166" t="s">
        <v>50</v>
      </c>
      <c s="34" t="s">
        <v>193</v>
      </c>
      <c s="34" t="s">
        <v>2298</v>
      </c>
      <c s="35" t="s">
        <v>5</v>
      </c>
      <c s="6" t="s">
        <v>2299</v>
      </c>
      <c s="36" t="s">
        <v>54</v>
      </c>
      <c s="37">
        <v>80</v>
      </c>
      <c s="36">
        <v>0</v>
      </c>
      <c s="36">
        <f>ROUND(G166*H166,6)</f>
      </c>
      <c r="L166" s="38">
        <v>0</v>
      </c>
      <c s="32">
        <f>ROUND(ROUND(L166,2)*ROUND(G166,3),2)</f>
      </c>
      <c s="36" t="s">
        <v>970</v>
      </c>
      <c>
        <f>(M166*21)/100</f>
      </c>
      <c t="s">
        <v>28</v>
      </c>
    </row>
    <row r="167" spans="1:5" ht="12.75">
      <c r="A167" s="35" t="s">
        <v>56</v>
      </c>
      <c r="E167" s="39" t="s">
        <v>5</v>
      </c>
    </row>
    <row r="168" spans="1:5" ht="12.75">
      <c r="A168" s="35" t="s">
        <v>57</v>
      </c>
      <c r="E168" s="40" t="s">
        <v>7263</v>
      </c>
    </row>
    <row r="169" spans="1:5" ht="89.25">
      <c r="A169" t="s">
        <v>58</v>
      </c>
      <c r="E169" s="39" t="s">
        <v>7339</v>
      </c>
    </row>
    <row r="170" spans="1:16" ht="12.75">
      <c r="A170" t="s">
        <v>50</v>
      </c>
      <c s="34" t="s">
        <v>197</v>
      </c>
      <c s="34" t="s">
        <v>974</v>
      </c>
      <c s="35" t="s">
        <v>5</v>
      </c>
      <c s="6" t="s">
        <v>975</v>
      </c>
      <c s="36" t="s">
        <v>54</v>
      </c>
      <c s="37">
        <v>40</v>
      </c>
      <c s="36">
        <v>0</v>
      </c>
      <c s="36">
        <f>ROUND(G170*H170,6)</f>
      </c>
      <c r="L170" s="38">
        <v>0</v>
      </c>
      <c s="32">
        <f>ROUND(ROUND(L170,2)*ROUND(G170,3),2)</f>
      </c>
      <c s="36" t="s">
        <v>970</v>
      </c>
      <c>
        <f>(M170*21)/100</f>
      </c>
      <c t="s">
        <v>28</v>
      </c>
    </row>
    <row r="171" spans="1:5" ht="12.75">
      <c r="A171" s="35" t="s">
        <v>56</v>
      </c>
      <c r="E171" s="39" t="s">
        <v>5</v>
      </c>
    </row>
    <row r="172" spans="1:5" ht="12.75">
      <c r="A172" s="35" t="s">
        <v>57</v>
      </c>
      <c r="E172" s="40" t="s">
        <v>7263</v>
      </c>
    </row>
    <row r="173" spans="1:5" ht="89.25">
      <c r="A173" t="s">
        <v>58</v>
      </c>
      <c r="E173" s="39" t="s">
        <v>7340</v>
      </c>
    </row>
    <row r="174" spans="1:16" ht="12.75">
      <c r="A174" t="s">
        <v>50</v>
      </c>
      <c s="34" t="s">
        <v>201</v>
      </c>
      <c s="34" t="s">
        <v>7468</v>
      </c>
      <c s="35" t="s">
        <v>5</v>
      </c>
      <c s="6" t="s">
        <v>7469</v>
      </c>
      <c s="36" t="s">
        <v>75</v>
      </c>
      <c s="37">
        <v>12</v>
      </c>
      <c s="36">
        <v>0</v>
      </c>
      <c s="36">
        <f>ROUND(G174*H174,6)</f>
      </c>
      <c r="L174" s="38">
        <v>0</v>
      </c>
      <c s="32">
        <f>ROUND(ROUND(L174,2)*ROUND(G174,3),2)</f>
      </c>
      <c s="36" t="s">
        <v>970</v>
      </c>
      <c>
        <f>(M174*21)/100</f>
      </c>
      <c t="s">
        <v>28</v>
      </c>
    </row>
    <row r="175" spans="1:5" ht="12.75">
      <c r="A175" s="35" t="s">
        <v>56</v>
      </c>
      <c r="E175" s="39" t="s">
        <v>5</v>
      </c>
    </row>
    <row r="176" spans="1:5" ht="12.75">
      <c r="A176" s="35" t="s">
        <v>57</v>
      </c>
      <c r="E176" s="40" t="s">
        <v>7263</v>
      </c>
    </row>
    <row r="177" spans="1:5" ht="114.75">
      <c r="A177" t="s">
        <v>58</v>
      </c>
      <c r="E177" s="39" t="s">
        <v>7470</v>
      </c>
    </row>
    <row r="178" spans="1:16" ht="12.75">
      <c r="A178" t="s">
        <v>50</v>
      </c>
      <c s="34" t="s">
        <v>205</v>
      </c>
      <c s="34" t="s">
        <v>7471</v>
      </c>
      <c s="35" t="s">
        <v>5</v>
      </c>
      <c s="6" t="s">
        <v>7472</v>
      </c>
      <c s="36" t="s">
        <v>75</v>
      </c>
      <c s="37">
        <v>60</v>
      </c>
      <c s="36">
        <v>0</v>
      </c>
      <c s="36">
        <f>ROUND(G178*H178,6)</f>
      </c>
      <c r="L178" s="38">
        <v>0</v>
      </c>
      <c s="32">
        <f>ROUND(ROUND(L178,2)*ROUND(G178,3),2)</f>
      </c>
      <c s="36" t="s">
        <v>970</v>
      </c>
      <c>
        <f>(M178*21)/100</f>
      </c>
      <c t="s">
        <v>28</v>
      </c>
    </row>
    <row r="179" spans="1:5" ht="12.75">
      <c r="A179" s="35" t="s">
        <v>56</v>
      </c>
      <c r="E179" s="39" t="s">
        <v>5</v>
      </c>
    </row>
    <row r="180" spans="1:5" ht="12.75">
      <c r="A180" s="35" t="s">
        <v>57</v>
      </c>
      <c r="E180" s="40" t="s">
        <v>7263</v>
      </c>
    </row>
    <row r="181" spans="1:5" ht="102">
      <c r="A181" t="s">
        <v>58</v>
      </c>
      <c r="E181" s="39" t="s">
        <v>7473</v>
      </c>
    </row>
    <row r="182" spans="1:13" ht="12.75">
      <c r="A182" t="s">
        <v>47</v>
      </c>
      <c r="C182" s="31" t="s">
        <v>551</v>
      </c>
      <c r="E182" s="33" t="s">
        <v>552</v>
      </c>
      <c r="J182" s="32">
        <f>0</f>
      </c>
      <c s="32">
        <f>0</f>
      </c>
      <c s="32">
        <f>0+L183+L187</f>
      </c>
      <c s="32">
        <f>0+M183+M187</f>
      </c>
    </row>
    <row r="183" spans="1:16" ht="38.25">
      <c r="A183" t="s">
        <v>50</v>
      </c>
      <c s="34" t="s">
        <v>209</v>
      </c>
      <c s="34" t="s">
        <v>3483</v>
      </c>
      <c s="35" t="s">
        <v>555</v>
      </c>
      <c s="6" t="s">
        <v>3484</v>
      </c>
      <c s="36" t="s">
        <v>557</v>
      </c>
      <c s="37">
        <v>40.3</v>
      </c>
      <c s="36">
        <v>0</v>
      </c>
      <c s="36">
        <f>ROUND(G183*H183,6)</f>
      </c>
      <c r="L183" s="38">
        <v>0</v>
      </c>
      <c s="32">
        <f>ROUND(ROUND(L183,2)*ROUND(G183,3),2)</f>
      </c>
      <c s="36" t="s">
        <v>55</v>
      </c>
      <c>
        <f>(M183*21)/100</f>
      </c>
      <c t="s">
        <v>28</v>
      </c>
    </row>
    <row r="184" spans="1:5" ht="12.75">
      <c r="A184" s="35" t="s">
        <v>56</v>
      </c>
      <c r="E184" s="39" t="s">
        <v>558</v>
      </c>
    </row>
    <row r="185" spans="1:5" ht="12.75">
      <c r="A185" s="35" t="s">
        <v>57</v>
      </c>
      <c r="E185" s="40" t="s">
        <v>5</v>
      </c>
    </row>
    <row r="186" spans="1:5" ht="165.75">
      <c r="A186" t="s">
        <v>58</v>
      </c>
      <c r="E186" s="39" t="s">
        <v>3529</v>
      </c>
    </row>
    <row r="187" spans="1:16" ht="25.5">
      <c r="A187" t="s">
        <v>50</v>
      </c>
      <c s="34" t="s">
        <v>213</v>
      </c>
      <c s="34" t="s">
        <v>1298</v>
      </c>
      <c s="35" t="s">
        <v>555</v>
      </c>
      <c s="6" t="s">
        <v>1299</v>
      </c>
      <c s="36" t="s">
        <v>557</v>
      </c>
      <c s="37">
        <v>0.5</v>
      </c>
      <c s="36">
        <v>0</v>
      </c>
      <c s="36">
        <f>ROUND(G187*H187,6)</f>
      </c>
      <c r="L187" s="38">
        <v>0</v>
      </c>
      <c s="32">
        <f>ROUND(ROUND(L187,2)*ROUND(G187,3),2)</f>
      </c>
      <c s="36" t="s">
        <v>55</v>
      </c>
      <c>
        <f>(M187*21)/100</f>
      </c>
      <c t="s">
        <v>28</v>
      </c>
    </row>
    <row r="188" spans="1:5" ht="12.75">
      <c r="A188" s="35" t="s">
        <v>56</v>
      </c>
      <c r="E188" s="39" t="s">
        <v>558</v>
      </c>
    </row>
    <row r="189" spans="1:5" ht="12.75">
      <c r="A189" s="35" t="s">
        <v>57</v>
      </c>
      <c r="E189" s="40" t="s">
        <v>5</v>
      </c>
    </row>
    <row r="190" spans="1:5" ht="165.75">
      <c r="A190" t="s">
        <v>58</v>
      </c>
      <c r="E190"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2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7351</v>
      </c>
      <c s="41">
        <f>Rekapitulace!C110</f>
      </c>
      <c s="20" t="s">
        <v>0</v>
      </c>
      <c t="s">
        <v>23</v>
      </c>
      <c t="s">
        <v>28</v>
      </c>
    </row>
    <row r="4" spans="1:16" ht="32" customHeight="1">
      <c r="A4" s="24" t="s">
        <v>20</v>
      </c>
      <c s="25" t="s">
        <v>29</v>
      </c>
      <c s="27" t="s">
        <v>7351</v>
      </c>
      <c r="E4" s="26" t="s">
        <v>7352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COUNTIFS(L8:L237,"=0",A8:A237,"P")+COUNTIFS(L8:L237,"",A8:A237,"P")+SUM(Q8:Q237)</f>
      </c>
    </row>
    <row r="8" spans="1:13" ht="12.75">
      <c r="A8" t="s">
        <v>45</v>
      </c>
      <c r="C8" s="28" t="s">
        <v>7531</v>
      </c>
      <c r="E8" s="30" t="s">
        <v>7530</v>
      </c>
      <c r="J8" s="29">
        <f>0+J9+J14+J43+J56+J61+J70+J219+J224</f>
      </c>
      <c s="29">
        <f>0+K9+K14+K43+K56+K61+K70+K219+K224</f>
      </c>
      <c s="29">
        <f>0+L9+L14+L43+L56+L61+L70+L219+L224</f>
      </c>
      <c s="29">
        <f>0+M9+M14+M43+M56+M61+M70+M219+M224</f>
      </c>
    </row>
    <row r="9" spans="1:13" ht="12.75">
      <c r="A9" t="s">
        <v>47</v>
      </c>
      <c r="C9" s="31" t="s">
        <v>48</v>
      </c>
      <c r="E9" s="33" t="s">
        <v>49</v>
      </c>
      <c r="J9" s="32">
        <f>0</f>
      </c>
      <c s="32">
        <f>0</f>
      </c>
      <c s="32">
        <f>0+L10</f>
      </c>
      <c s="32">
        <f>0+M10</f>
      </c>
    </row>
    <row r="10" spans="1:16" ht="12.75">
      <c r="A10" t="s">
        <v>50</v>
      </c>
      <c s="34" t="s">
        <v>51</v>
      </c>
      <c s="34" t="s">
        <v>7532</v>
      </c>
      <c s="35" t="s">
        <v>5</v>
      </c>
      <c s="6" t="s">
        <v>7533</v>
      </c>
      <c s="36" t="s">
        <v>110</v>
      </c>
      <c s="37">
        <v>4</v>
      </c>
      <c s="36">
        <v>0</v>
      </c>
      <c s="36">
        <f>ROUND(G10*H10,6)</f>
      </c>
      <c r="L10" s="38">
        <v>0</v>
      </c>
      <c s="32">
        <f>ROUND(ROUND(L10,2)*ROUND(G10,3),2)</f>
      </c>
      <c s="36" t="s">
        <v>970</v>
      </c>
      <c>
        <f>(M10*21)/100</f>
      </c>
      <c t="s">
        <v>28</v>
      </c>
    </row>
    <row r="11" spans="1:5" ht="12.75">
      <c r="A11" s="35" t="s">
        <v>56</v>
      </c>
      <c r="E11" s="39" t="s">
        <v>5</v>
      </c>
    </row>
    <row r="12" spans="1:5" ht="12.75">
      <c r="A12" s="35" t="s">
        <v>57</v>
      </c>
      <c r="E12" s="40" t="s">
        <v>7534</v>
      </c>
    </row>
    <row r="13" spans="1:5" ht="12.75">
      <c r="A13" t="s">
        <v>58</v>
      </c>
      <c r="E13" s="39" t="s">
        <v>59</v>
      </c>
    </row>
    <row r="14" spans="1:13" ht="12.75">
      <c r="A14" t="s">
        <v>47</v>
      </c>
      <c r="C14" s="31" t="s">
        <v>51</v>
      </c>
      <c r="E14" s="33" t="s">
        <v>60</v>
      </c>
      <c r="J14" s="32">
        <f>0</f>
      </c>
      <c s="32">
        <f>0</f>
      </c>
      <c s="32">
        <f>0+L15+L19+L23+L27+L31+L35+L39</f>
      </c>
      <c s="32">
        <f>0+M15+M19+M23+M27+M31+M35+M39</f>
      </c>
    </row>
    <row r="15" spans="1:16" ht="12.75">
      <c r="A15" t="s">
        <v>50</v>
      </c>
      <c s="34" t="s">
        <v>28</v>
      </c>
      <c s="34" t="s">
        <v>2486</v>
      </c>
      <c s="35" t="s">
        <v>5</v>
      </c>
      <c s="6" t="s">
        <v>2487</v>
      </c>
      <c s="36" t="s">
        <v>68</v>
      </c>
      <c s="37">
        <v>320</v>
      </c>
      <c s="36">
        <v>0</v>
      </c>
      <c s="36">
        <f>ROUND(G15*H15,6)</f>
      </c>
      <c r="L15" s="38">
        <v>0</v>
      </c>
      <c s="32">
        <f>ROUND(ROUND(L15,2)*ROUND(G15,3),2)</f>
      </c>
      <c s="36" t="s">
        <v>970</v>
      </c>
      <c>
        <f>(M15*21)/100</f>
      </c>
      <c t="s">
        <v>28</v>
      </c>
    </row>
    <row r="16" spans="1:5" ht="12.75">
      <c r="A16" s="35" t="s">
        <v>56</v>
      </c>
      <c r="E16" s="39" t="s">
        <v>5</v>
      </c>
    </row>
    <row r="17" spans="1:5" ht="12.75">
      <c r="A17" s="35" t="s">
        <v>57</v>
      </c>
      <c r="E17" s="40" t="s">
        <v>7263</v>
      </c>
    </row>
    <row r="18" spans="1:5" ht="12.75">
      <c r="A18" t="s">
        <v>58</v>
      </c>
      <c r="E18" s="39" t="s">
        <v>2488</v>
      </c>
    </row>
    <row r="19" spans="1:16" ht="12.75">
      <c r="A19" t="s">
        <v>50</v>
      </c>
      <c s="34" t="s">
        <v>26</v>
      </c>
      <c s="34" t="s">
        <v>4759</v>
      </c>
      <c s="35" t="s">
        <v>5</v>
      </c>
      <c s="6" t="s">
        <v>4760</v>
      </c>
      <c s="36" t="s">
        <v>63</v>
      </c>
      <c s="37">
        <v>38</v>
      </c>
      <c s="36">
        <v>0</v>
      </c>
      <c s="36">
        <f>ROUND(G19*H19,6)</f>
      </c>
      <c r="L19" s="38">
        <v>0</v>
      </c>
      <c s="32">
        <f>ROUND(ROUND(L19,2)*ROUND(G19,3),2)</f>
      </c>
      <c s="36" t="s">
        <v>970</v>
      </c>
      <c>
        <f>(M19*21)/100</f>
      </c>
      <c t="s">
        <v>28</v>
      </c>
    </row>
    <row r="20" spans="1:5" ht="12.75">
      <c r="A20" s="35" t="s">
        <v>56</v>
      </c>
      <c r="E20" s="39" t="s">
        <v>5</v>
      </c>
    </row>
    <row r="21" spans="1:5" ht="12.75">
      <c r="A21" s="35" t="s">
        <v>57</v>
      </c>
      <c r="E21" s="40" t="s">
        <v>7263</v>
      </c>
    </row>
    <row r="22" spans="1:5" ht="63.75">
      <c r="A22" t="s">
        <v>58</v>
      </c>
      <c r="E22" s="39" t="s">
        <v>1074</v>
      </c>
    </row>
    <row r="23" spans="1:16" ht="25.5">
      <c r="A23" t="s">
        <v>50</v>
      </c>
      <c s="34" t="s">
        <v>65</v>
      </c>
      <c s="34" t="s">
        <v>4762</v>
      </c>
      <c s="35" t="s">
        <v>5</v>
      </c>
      <c s="6" t="s">
        <v>4763</v>
      </c>
      <c s="36" t="s">
        <v>63</v>
      </c>
      <c s="37">
        <v>38</v>
      </c>
      <c s="36">
        <v>0</v>
      </c>
      <c s="36">
        <f>ROUND(G23*H23,6)</f>
      </c>
      <c r="L23" s="38">
        <v>0</v>
      </c>
      <c s="32">
        <f>ROUND(ROUND(L23,2)*ROUND(G23,3),2)</f>
      </c>
      <c s="36" t="s">
        <v>970</v>
      </c>
      <c>
        <f>(M23*21)/100</f>
      </c>
      <c t="s">
        <v>28</v>
      </c>
    </row>
    <row r="24" spans="1:5" ht="12.75">
      <c r="A24" s="35" t="s">
        <v>56</v>
      </c>
      <c r="E24" s="39" t="s">
        <v>5</v>
      </c>
    </row>
    <row r="25" spans="1:5" ht="12.75">
      <c r="A25" s="35" t="s">
        <v>57</v>
      </c>
      <c r="E25" s="40" t="s">
        <v>7263</v>
      </c>
    </row>
    <row r="26" spans="1:5" ht="63.75">
      <c r="A26" t="s">
        <v>58</v>
      </c>
      <c r="E26" s="39" t="s">
        <v>1074</v>
      </c>
    </row>
    <row r="27" spans="1:16" ht="12.75">
      <c r="A27" t="s">
        <v>50</v>
      </c>
      <c s="34" t="s">
        <v>72</v>
      </c>
      <c s="34" t="s">
        <v>1707</v>
      </c>
      <c s="35" t="s">
        <v>5</v>
      </c>
      <c s="6" t="s">
        <v>1708</v>
      </c>
      <c s="36" t="s">
        <v>63</v>
      </c>
      <c s="37">
        <v>40.6</v>
      </c>
      <c s="36">
        <v>0</v>
      </c>
      <c s="36">
        <f>ROUND(G27*H27,6)</f>
      </c>
      <c r="L27" s="38">
        <v>0</v>
      </c>
      <c s="32">
        <f>ROUND(ROUND(L27,2)*ROUND(G27,3),2)</f>
      </c>
      <c s="36" t="s">
        <v>970</v>
      </c>
      <c>
        <f>(M27*21)/100</f>
      </c>
      <c t="s">
        <v>28</v>
      </c>
    </row>
    <row r="28" spans="1:5" ht="12.75">
      <c r="A28" s="35" t="s">
        <v>56</v>
      </c>
      <c r="E28" s="39" t="s">
        <v>5</v>
      </c>
    </row>
    <row r="29" spans="1:5" ht="12.75">
      <c r="A29" s="35" t="s">
        <v>57</v>
      </c>
      <c r="E29" s="40" t="s">
        <v>7263</v>
      </c>
    </row>
    <row r="30" spans="1:5" ht="318.75">
      <c r="A30" t="s">
        <v>58</v>
      </c>
      <c r="E30" s="39" t="s">
        <v>4631</v>
      </c>
    </row>
    <row r="31" spans="1:16" ht="12.75">
      <c r="A31" t="s">
        <v>50</v>
      </c>
      <c s="34" t="s">
        <v>27</v>
      </c>
      <c s="34" t="s">
        <v>794</v>
      </c>
      <c s="35" t="s">
        <v>5</v>
      </c>
      <c s="6" t="s">
        <v>795</v>
      </c>
      <c s="36" t="s">
        <v>63</v>
      </c>
      <c s="37">
        <v>240</v>
      </c>
      <c s="36">
        <v>0</v>
      </c>
      <c s="36">
        <f>ROUND(G31*H31,6)</f>
      </c>
      <c r="L31" s="38">
        <v>0</v>
      </c>
      <c s="32">
        <f>ROUND(ROUND(L31,2)*ROUND(G31,3),2)</f>
      </c>
      <c s="36" t="s">
        <v>970</v>
      </c>
      <c>
        <f>(M31*21)/100</f>
      </c>
      <c t="s">
        <v>28</v>
      </c>
    </row>
    <row r="32" spans="1:5" ht="12.75">
      <c r="A32" s="35" t="s">
        <v>56</v>
      </c>
      <c r="E32" s="39" t="s">
        <v>5</v>
      </c>
    </row>
    <row r="33" spans="1:5" ht="12.75">
      <c r="A33" s="35" t="s">
        <v>57</v>
      </c>
      <c r="E33" s="40" t="s">
        <v>7263</v>
      </c>
    </row>
    <row r="34" spans="1:5" ht="318.75">
      <c r="A34" t="s">
        <v>58</v>
      </c>
      <c r="E34" s="39" t="s">
        <v>4631</v>
      </c>
    </row>
    <row r="35" spans="1:16" ht="12.75">
      <c r="A35" t="s">
        <v>50</v>
      </c>
      <c s="34" t="s">
        <v>70</v>
      </c>
      <c s="34" t="s">
        <v>61</v>
      </c>
      <c s="35" t="s">
        <v>5</v>
      </c>
      <c s="6" t="s">
        <v>62</v>
      </c>
      <c s="36" t="s">
        <v>63</v>
      </c>
      <c s="37">
        <v>241.5</v>
      </c>
      <c s="36">
        <v>0</v>
      </c>
      <c s="36">
        <f>ROUND(G35*H35,6)</f>
      </c>
      <c r="L35" s="38">
        <v>0</v>
      </c>
      <c s="32">
        <f>ROUND(ROUND(L35,2)*ROUND(G35,3),2)</f>
      </c>
      <c s="36" t="s">
        <v>970</v>
      </c>
      <c>
        <f>(M35*21)/100</f>
      </c>
      <c t="s">
        <v>28</v>
      </c>
    </row>
    <row r="36" spans="1:5" ht="12.75">
      <c r="A36" s="35" t="s">
        <v>56</v>
      </c>
      <c r="E36" s="39" t="s">
        <v>5</v>
      </c>
    </row>
    <row r="37" spans="1:5" ht="12.75">
      <c r="A37" s="35" t="s">
        <v>57</v>
      </c>
      <c r="E37" s="40" t="s">
        <v>7263</v>
      </c>
    </row>
    <row r="38" spans="1:5" ht="229.5">
      <c r="A38" t="s">
        <v>58</v>
      </c>
      <c r="E38" s="39" t="s">
        <v>1611</v>
      </c>
    </row>
    <row r="39" spans="1:16" ht="12.75">
      <c r="A39" t="s">
        <v>50</v>
      </c>
      <c s="34" t="s">
        <v>83</v>
      </c>
      <c s="34" t="s">
        <v>1712</v>
      </c>
      <c s="35" t="s">
        <v>5</v>
      </c>
      <c s="6" t="s">
        <v>1713</v>
      </c>
      <c s="36" t="s">
        <v>68</v>
      </c>
      <c s="37">
        <v>320</v>
      </c>
      <c s="36">
        <v>0</v>
      </c>
      <c s="36">
        <f>ROUND(G39*H39,6)</f>
      </c>
      <c r="L39" s="38">
        <v>0</v>
      </c>
      <c s="32">
        <f>ROUND(ROUND(L39,2)*ROUND(G39,3),2)</f>
      </c>
      <c s="36" t="s">
        <v>970</v>
      </c>
      <c>
        <f>(M39*21)/100</f>
      </c>
      <c t="s">
        <v>28</v>
      </c>
    </row>
    <row r="40" spans="1:5" ht="12.75">
      <c r="A40" s="35" t="s">
        <v>56</v>
      </c>
      <c r="E40" s="39" t="s">
        <v>5</v>
      </c>
    </row>
    <row r="41" spans="1:5" ht="12.75">
      <c r="A41" s="35" t="s">
        <v>57</v>
      </c>
      <c r="E41" s="40" t="s">
        <v>7263</v>
      </c>
    </row>
    <row r="42" spans="1:5" ht="38.25">
      <c r="A42" t="s">
        <v>58</v>
      </c>
      <c r="E42" s="39" t="s">
        <v>1715</v>
      </c>
    </row>
    <row r="43" spans="1:13" ht="12.75">
      <c r="A43" t="s">
        <v>47</v>
      </c>
      <c r="C43" s="31" t="s">
        <v>28</v>
      </c>
      <c r="E43" s="33" t="s">
        <v>1411</v>
      </c>
      <c r="J43" s="32">
        <f>0</f>
      </c>
      <c s="32">
        <f>0</f>
      </c>
      <c s="32">
        <f>0+L44+L48+L52</f>
      </c>
      <c s="32">
        <f>0+M44+M48+M52</f>
      </c>
    </row>
    <row r="44" spans="1:16" ht="12.75">
      <c r="A44" t="s">
        <v>50</v>
      </c>
      <c s="34" t="s">
        <v>87</v>
      </c>
      <c s="34" t="s">
        <v>5053</v>
      </c>
      <c s="35" t="s">
        <v>5</v>
      </c>
      <c s="6" t="s">
        <v>5054</v>
      </c>
      <c s="36" t="s">
        <v>68</v>
      </c>
      <c s="37">
        <v>200</v>
      </c>
      <c s="36">
        <v>0</v>
      </c>
      <c s="36">
        <f>ROUND(G44*H44,6)</f>
      </c>
      <c r="L44" s="38">
        <v>0</v>
      </c>
      <c s="32">
        <f>ROUND(ROUND(L44,2)*ROUND(G44,3),2)</f>
      </c>
      <c s="36" t="s">
        <v>970</v>
      </c>
      <c>
        <f>(M44*21)/100</f>
      </c>
      <c t="s">
        <v>28</v>
      </c>
    </row>
    <row r="45" spans="1:5" ht="12.75">
      <c r="A45" s="35" t="s">
        <v>56</v>
      </c>
      <c r="E45" s="39" t="s">
        <v>5</v>
      </c>
    </row>
    <row r="46" spans="1:5" ht="12.75">
      <c r="A46" s="35" t="s">
        <v>57</v>
      </c>
      <c r="E46" s="40" t="s">
        <v>7263</v>
      </c>
    </row>
    <row r="47" spans="1:5" ht="114.75">
      <c r="A47" t="s">
        <v>58</v>
      </c>
      <c r="E47" s="39" t="s">
        <v>7264</v>
      </c>
    </row>
    <row r="48" spans="1:16" ht="12.75">
      <c r="A48" t="s">
        <v>50</v>
      </c>
      <c s="34" t="s">
        <v>91</v>
      </c>
      <c s="34" t="s">
        <v>1412</v>
      </c>
      <c s="35" t="s">
        <v>5</v>
      </c>
      <c s="6" t="s">
        <v>1413</v>
      </c>
      <c s="36" t="s">
        <v>63</v>
      </c>
      <c s="37">
        <v>25.6</v>
      </c>
      <c s="36">
        <v>0</v>
      </c>
      <c s="36">
        <f>ROUND(G48*H48,6)</f>
      </c>
      <c r="L48" s="38">
        <v>0</v>
      </c>
      <c s="32">
        <f>ROUND(ROUND(L48,2)*ROUND(G48,3),2)</f>
      </c>
      <c s="36" t="s">
        <v>970</v>
      </c>
      <c>
        <f>(M48*21)/100</f>
      </c>
      <c t="s">
        <v>28</v>
      </c>
    </row>
    <row r="49" spans="1:5" ht="12.75">
      <c r="A49" s="35" t="s">
        <v>56</v>
      </c>
      <c r="E49" s="39" t="s">
        <v>5</v>
      </c>
    </row>
    <row r="50" spans="1:5" ht="12.75">
      <c r="A50" s="35" t="s">
        <v>57</v>
      </c>
      <c r="E50" s="40" t="s">
        <v>7263</v>
      </c>
    </row>
    <row r="51" spans="1:5" ht="369.75">
      <c r="A51" t="s">
        <v>58</v>
      </c>
      <c r="E51" s="39" t="s">
        <v>1414</v>
      </c>
    </row>
    <row r="52" spans="1:16" ht="12.75">
      <c r="A52" t="s">
        <v>50</v>
      </c>
      <c s="34" t="s">
        <v>95</v>
      </c>
      <c s="34" t="s">
        <v>3722</v>
      </c>
      <c s="35" t="s">
        <v>5</v>
      </c>
      <c s="6" t="s">
        <v>3586</v>
      </c>
      <c s="36" t="s">
        <v>557</v>
      </c>
      <c s="37">
        <v>0.8</v>
      </c>
      <c s="36">
        <v>0</v>
      </c>
      <c s="36">
        <f>ROUND(G52*H52,6)</f>
      </c>
      <c r="L52" s="38">
        <v>0</v>
      </c>
      <c s="32">
        <f>ROUND(ROUND(L52,2)*ROUND(G52,3),2)</f>
      </c>
      <c s="36" t="s">
        <v>970</v>
      </c>
      <c>
        <f>(M52*21)/100</f>
      </c>
      <c t="s">
        <v>28</v>
      </c>
    </row>
    <row r="53" spans="1:5" ht="12.75">
      <c r="A53" s="35" t="s">
        <v>56</v>
      </c>
      <c r="E53" s="39" t="s">
        <v>5</v>
      </c>
    </row>
    <row r="54" spans="1:5" ht="12.75">
      <c r="A54" s="35" t="s">
        <v>57</v>
      </c>
      <c r="E54" s="40" t="s">
        <v>7263</v>
      </c>
    </row>
    <row r="55" spans="1:5" ht="267.75">
      <c r="A55" t="s">
        <v>58</v>
      </c>
      <c r="E55" s="39" t="s">
        <v>4093</v>
      </c>
    </row>
    <row r="56" spans="1:13" ht="12.75">
      <c r="A56" t="s">
        <v>47</v>
      </c>
      <c r="C56" s="31" t="s">
        <v>65</v>
      </c>
      <c r="E56" s="33" t="s">
        <v>3308</v>
      </c>
      <c r="J56" s="32">
        <f>0</f>
      </c>
      <c s="32">
        <f>0</f>
      </c>
      <c s="32">
        <f>0+L57</f>
      </c>
      <c s="32">
        <f>0+M57</f>
      </c>
    </row>
    <row r="57" spans="1:16" ht="12.75">
      <c r="A57" t="s">
        <v>50</v>
      </c>
      <c s="34" t="s">
        <v>99</v>
      </c>
      <c s="34" t="s">
        <v>3314</v>
      </c>
      <c s="35" t="s">
        <v>5</v>
      </c>
      <c s="6" t="s">
        <v>3315</v>
      </c>
      <c s="36" t="s">
        <v>63</v>
      </c>
      <c s="37">
        <v>38</v>
      </c>
      <c s="36">
        <v>0</v>
      </c>
      <c s="36">
        <f>ROUND(G57*H57,6)</f>
      </c>
      <c r="L57" s="38">
        <v>0</v>
      </c>
      <c s="32">
        <f>ROUND(ROUND(L57,2)*ROUND(G57,3),2)</f>
      </c>
      <c s="36" t="s">
        <v>970</v>
      </c>
      <c>
        <f>(M57*21)/100</f>
      </c>
      <c t="s">
        <v>28</v>
      </c>
    </row>
    <row r="58" spans="1:5" ht="12.75">
      <c r="A58" s="35" t="s">
        <v>56</v>
      </c>
      <c r="E58" s="39" t="s">
        <v>5</v>
      </c>
    </row>
    <row r="59" spans="1:5" ht="12.75">
      <c r="A59" s="35" t="s">
        <v>57</v>
      </c>
      <c r="E59" s="40" t="s">
        <v>7263</v>
      </c>
    </row>
    <row r="60" spans="1:5" ht="38.25">
      <c r="A60" t="s">
        <v>58</v>
      </c>
      <c r="E60" s="39" t="s">
        <v>3511</v>
      </c>
    </row>
    <row r="61" spans="1:13" ht="12.75">
      <c r="A61" t="s">
        <v>47</v>
      </c>
      <c r="C61" s="31" t="s">
        <v>72</v>
      </c>
      <c r="E61" s="33" t="s">
        <v>2716</v>
      </c>
      <c r="J61" s="32">
        <f>0</f>
      </c>
      <c s="32">
        <f>0</f>
      </c>
      <c s="32">
        <f>0+L62+L66</f>
      </c>
      <c s="32">
        <f>0+M62+M66</f>
      </c>
    </row>
    <row r="62" spans="1:16" ht="25.5">
      <c r="A62" t="s">
        <v>50</v>
      </c>
      <c s="34" t="s">
        <v>103</v>
      </c>
      <c s="34" t="s">
        <v>4951</v>
      </c>
      <c s="35" t="s">
        <v>5</v>
      </c>
      <c s="6" t="s">
        <v>4952</v>
      </c>
      <c s="36" t="s">
        <v>68</v>
      </c>
      <c s="37">
        <v>320</v>
      </c>
      <c s="36">
        <v>0</v>
      </c>
      <c s="36">
        <f>ROUND(G62*H62,6)</f>
      </c>
      <c r="L62" s="38">
        <v>0</v>
      </c>
      <c s="32">
        <f>ROUND(ROUND(L62,2)*ROUND(G62,3),2)</f>
      </c>
      <c s="36" t="s">
        <v>970</v>
      </c>
      <c>
        <f>(M62*21)/100</f>
      </c>
      <c t="s">
        <v>28</v>
      </c>
    </row>
    <row r="63" spans="1:5" ht="12.75">
      <c r="A63" s="35" t="s">
        <v>56</v>
      </c>
      <c r="E63" s="39" t="s">
        <v>5</v>
      </c>
    </row>
    <row r="64" spans="1:5" ht="12.75">
      <c r="A64" s="35" t="s">
        <v>57</v>
      </c>
      <c r="E64" s="40" t="s">
        <v>7263</v>
      </c>
    </row>
    <row r="65" spans="1:5" ht="51">
      <c r="A65" t="s">
        <v>58</v>
      </c>
      <c r="E65" s="39" t="s">
        <v>4331</v>
      </c>
    </row>
    <row r="66" spans="1:16" ht="12.75">
      <c r="A66" t="s">
        <v>50</v>
      </c>
      <c s="34" t="s">
        <v>107</v>
      </c>
      <c s="34" t="s">
        <v>7535</v>
      </c>
      <c s="35" t="s">
        <v>5</v>
      </c>
      <c s="6" t="s">
        <v>7536</v>
      </c>
      <c s="36" t="s">
        <v>63</v>
      </c>
      <c s="37">
        <v>38</v>
      </c>
      <c s="36">
        <v>0</v>
      </c>
      <c s="36">
        <f>ROUND(G66*H66,6)</f>
      </c>
      <c r="L66" s="38">
        <v>0</v>
      </c>
      <c s="32">
        <f>ROUND(ROUND(L66,2)*ROUND(G66,3),2)</f>
      </c>
      <c s="36" t="s">
        <v>970</v>
      </c>
      <c>
        <f>(M66*21)/100</f>
      </c>
      <c t="s">
        <v>28</v>
      </c>
    </row>
    <row r="67" spans="1:5" ht="12.75">
      <c r="A67" s="35" t="s">
        <v>56</v>
      </c>
      <c r="E67" s="39" t="s">
        <v>5</v>
      </c>
    </row>
    <row r="68" spans="1:5" ht="12.75">
      <c r="A68" s="35" t="s">
        <v>57</v>
      </c>
      <c r="E68" s="40" t="s">
        <v>7263</v>
      </c>
    </row>
    <row r="69" spans="1:5" ht="102">
      <c r="A69" t="s">
        <v>58</v>
      </c>
      <c r="E69" s="39" t="s">
        <v>7537</v>
      </c>
    </row>
    <row r="70" spans="1:13" ht="12.75">
      <c r="A70" t="s">
        <v>47</v>
      </c>
      <c r="C70" s="31" t="s">
        <v>70</v>
      </c>
      <c r="E70" s="33" t="s">
        <v>71</v>
      </c>
      <c r="J70" s="32">
        <f>0</f>
      </c>
      <c s="32">
        <f>0</f>
      </c>
      <c s="32">
        <f>0+L71+L75+L79+L83+L87+L91+L95+L99+L103+L107+L111+L115+L119+L123+L127+L131+L135+L139+L143+L147+L151+L155+L159+L163+L167+L171+L175+L179+L183+L187+L191+L195+L199+L203+L207+L211+L215</f>
      </c>
      <c s="32">
        <f>0+M71+M75+M79+M83+M87+M91+M95+M99+M103+M107+M111+M115+M119+M123+M127+M131+M135+M139+M143+M147+M151+M155+M159+M163+M167+M171+M175+M179+M183+M187+M191+M195+M199+M203+M207+M211+M215</f>
      </c>
    </row>
    <row r="71" spans="1:16" ht="25.5">
      <c r="A71" t="s">
        <v>50</v>
      </c>
      <c s="34" t="s">
        <v>112</v>
      </c>
      <c s="34" t="s">
        <v>6105</v>
      </c>
      <c s="35" t="s">
        <v>5</v>
      </c>
      <c s="6" t="s">
        <v>6106</v>
      </c>
      <c s="36" t="s">
        <v>75</v>
      </c>
      <c s="37">
        <v>26</v>
      </c>
      <c s="36">
        <v>0</v>
      </c>
      <c s="36">
        <f>ROUND(G71*H71,6)</f>
      </c>
      <c r="L71" s="38">
        <v>0</v>
      </c>
      <c s="32">
        <f>ROUND(ROUND(L71,2)*ROUND(G71,3),2)</f>
      </c>
      <c s="36" t="s">
        <v>970</v>
      </c>
      <c>
        <f>(M71*21)/100</f>
      </c>
      <c t="s">
        <v>28</v>
      </c>
    </row>
    <row r="72" spans="1:5" ht="12.75">
      <c r="A72" s="35" t="s">
        <v>56</v>
      </c>
      <c r="E72" s="39" t="s">
        <v>5</v>
      </c>
    </row>
    <row r="73" spans="1:5" ht="12.75">
      <c r="A73" s="35" t="s">
        <v>57</v>
      </c>
      <c r="E73" s="40" t="s">
        <v>7263</v>
      </c>
    </row>
    <row r="74" spans="1:5" ht="76.5">
      <c r="A74" t="s">
        <v>58</v>
      </c>
      <c r="E74" s="39" t="s">
        <v>7266</v>
      </c>
    </row>
    <row r="75" spans="1:16" ht="12.75">
      <c r="A75" t="s">
        <v>50</v>
      </c>
      <c s="34" t="s">
        <v>116</v>
      </c>
      <c s="34" t="s">
        <v>2506</v>
      </c>
      <c s="35" t="s">
        <v>5</v>
      </c>
      <c s="6" t="s">
        <v>2507</v>
      </c>
      <c s="36" t="s">
        <v>75</v>
      </c>
      <c s="37">
        <v>10</v>
      </c>
      <c s="36">
        <v>0</v>
      </c>
      <c s="36">
        <f>ROUND(G75*H75,6)</f>
      </c>
      <c r="L75" s="38">
        <v>0</v>
      </c>
      <c s="32">
        <f>ROUND(ROUND(L75,2)*ROUND(G75,3),2)</f>
      </c>
      <c s="36" t="s">
        <v>970</v>
      </c>
      <c>
        <f>(M75*21)/100</f>
      </c>
      <c t="s">
        <v>28</v>
      </c>
    </row>
    <row r="76" spans="1:5" ht="12.75">
      <c r="A76" s="35" t="s">
        <v>56</v>
      </c>
      <c r="E76" s="39" t="s">
        <v>5</v>
      </c>
    </row>
    <row r="77" spans="1:5" ht="12.75">
      <c r="A77" s="35" t="s">
        <v>57</v>
      </c>
      <c r="E77" s="40" t="s">
        <v>7263</v>
      </c>
    </row>
    <row r="78" spans="1:5" ht="114.75">
      <c r="A78" t="s">
        <v>58</v>
      </c>
      <c r="E78" s="39" t="s">
        <v>7267</v>
      </c>
    </row>
    <row r="79" spans="1:16" ht="12.75">
      <c r="A79" t="s">
        <v>50</v>
      </c>
      <c s="34" t="s">
        <v>119</v>
      </c>
      <c s="34" t="s">
        <v>1081</v>
      </c>
      <c s="35" t="s">
        <v>5</v>
      </c>
      <c s="6" t="s">
        <v>1082</v>
      </c>
      <c s="36" t="s">
        <v>79</v>
      </c>
      <c s="37">
        <v>100</v>
      </c>
      <c s="36">
        <v>0</v>
      </c>
      <c s="36">
        <f>ROUND(G79*H79,6)</f>
      </c>
      <c r="L79" s="38">
        <v>0</v>
      </c>
      <c s="32">
        <f>ROUND(ROUND(L79,2)*ROUND(G79,3),2)</f>
      </c>
      <c s="36" t="s">
        <v>970</v>
      </c>
      <c>
        <f>(M79*21)/100</f>
      </c>
      <c t="s">
        <v>28</v>
      </c>
    </row>
    <row r="80" spans="1:5" ht="12.75">
      <c r="A80" s="35" t="s">
        <v>56</v>
      </c>
      <c r="E80" s="39" t="s">
        <v>5</v>
      </c>
    </row>
    <row r="81" spans="1:5" ht="12.75">
      <c r="A81" s="35" t="s">
        <v>57</v>
      </c>
      <c r="E81" s="40" t="s">
        <v>7263</v>
      </c>
    </row>
    <row r="82" spans="1:5" ht="102">
      <c r="A82" t="s">
        <v>58</v>
      </c>
      <c r="E82" s="39" t="s">
        <v>4524</v>
      </c>
    </row>
    <row r="83" spans="1:16" ht="12.75">
      <c r="A83" t="s">
        <v>50</v>
      </c>
      <c s="34" t="s">
        <v>122</v>
      </c>
      <c s="34" t="s">
        <v>809</v>
      </c>
      <c s="35" t="s">
        <v>5</v>
      </c>
      <c s="6" t="s">
        <v>810</v>
      </c>
      <c s="36" t="s">
        <v>79</v>
      </c>
      <c s="37">
        <v>1152</v>
      </c>
      <c s="36">
        <v>0</v>
      </c>
      <c s="36">
        <f>ROUND(G83*H83,6)</f>
      </c>
      <c r="L83" s="38">
        <v>0</v>
      </c>
      <c s="32">
        <f>ROUND(ROUND(L83,2)*ROUND(G83,3),2)</f>
      </c>
      <c s="36" t="s">
        <v>970</v>
      </c>
      <c>
        <f>(M83*21)/100</f>
      </c>
      <c t="s">
        <v>28</v>
      </c>
    </row>
    <row r="84" spans="1:5" ht="12.75">
      <c r="A84" s="35" t="s">
        <v>56</v>
      </c>
      <c r="E84" s="39" t="s">
        <v>5</v>
      </c>
    </row>
    <row r="85" spans="1:5" ht="12.75">
      <c r="A85" s="35" t="s">
        <v>57</v>
      </c>
      <c r="E85" s="40" t="s">
        <v>7263</v>
      </c>
    </row>
    <row r="86" spans="1:5" ht="102">
      <c r="A86" t="s">
        <v>58</v>
      </c>
      <c r="E86" s="39" t="s">
        <v>4524</v>
      </c>
    </row>
    <row r="87" spans="1:16" ht="12.75">
      <c r="A87" t="s">
        <v>50</v>
      </c>
      <c s="34" t="s">
        <v>126</v>
      </c>
      <c s="34" t="s">
        <v>88</v>
      </c>
      <c s="35" t="s">
        <v>5</v>
      </c>
      <c s="6" t="s">
        <v>89</v>
      </c>
      <c s="36" t="s">
        <v>79</v>
      </c>
      <c s="37">
        <v>320</v>
      </c>
      <c s="36">
        <v>0</v>
      </c>
      <c s="36">
        <f>ROUND(G87*H87,6)</f>
      </c>
      <c r="L87" s="38">
        <v>0</v>
      </c>
      <c s="32">
        <f>ROUND(ROUND(L87,2)*ROUND(G87,3),2)</f>
      </c>
      <c s="36" t="s">
        <v>970</v>
      </c>
      <c>
        <f>(M87*21)/100</f>
      </c>
      <c t="s">
        <v>28</v>
      </c>
    </row>
    <row r="88" spans="1:5" ht="12.75">
      <c r="A88" s="35" t="s">
        <v>56</v>
      </c>
      <c r="E88" s="39" t="s">
        <v>5</v>
      </c>
    </row>
    <row r="89" spans="1:5" ht="12.75">
      <c r="A89" s="35" t="s">
        <v>57</v>
      </c>
      <c r="E89" s="40" t="s">
        <v>7263</v>
      </c>
    </row>
    <row r="90" spans="1:5" ht="140.25">
      <c r="A90" t="s">
        <v>58</v>
      </c>
      <c r="E90" s="39" t="s">
        <v>7240</v>
      </c>
    </row>
    <row r="91" spans="1:16" ht="25.5">
      <c r="A91" t="s">
        <v>50</v>
      </c>
      <c s="34" t="s">
        <v>129</v>
      </c>
      <c s="34" t="s">
        <v>829</v>
      </c>
      <c s="35" t="s">
        <v>5</v>
      </c>
      <c s="6" t="s">
        <v>830</v>
      </c>
      <c s="36" t="s">
        <v>75</v>
      </c>
      <c s="37">
        <v>4</v>
      </c>
      <c s="36">
        <v>0</v>
      </c>
      <c s="36">
        <f>ROUND(G91*H91,6)</f>
      </c>
      <c r="L91" s="38">
        <v>0</v>
      </c>
      <c s="32">
        <f>ROUND(ROUND(L91,2)*ROUND(G91,3),2)</f>
      </c>
      <c s="36" t="s">
        <v>970</v>
      </c>
      <c>
        <f>(M91*21)/100</f>
      </c>
      <c t="s">
        <v>28</v>
      </c>
    </row>
    <row r="92" spans="1:5" ht="12.75">
      <c r="A92" s="35" t="s">
        <v>56</v>
      </c>
      <c r="E92" s="39" t="s">
        <v>5</v>
      </c>
    </row>
    <row r="93" spans="1:5" ht="12.75">
      <c r="A93" s="35" t="s">
        <v>57</v>
      </c>
      <c r="E93" s="40" t="s">
        <v>7263</v>
      </c>
    </row>
    <row r="94" spans="1:5" ht="38.25">
      <c r="A94" t="s">
        <v>58</v>
      </c>
      <c r="E94" s="39" t="s">
        <v>98</v>
      </c>
    </row>
    <row r="95" spans="1:16" ht="12.75">
      <c r="A95" t="s">
        <v>50</v>
      </c>
      <c s="34" t="s">
        <v>134</v>
      </c>
      <c s="34" t="s">
        <v>7270</v>
      </c>
      <c s="35" t="s">
        <v>5</v>
      </c>
      <c s="6" t="s">
        <v>7271</v>
      </c>
      <c s="36" t="s">
        <v>75</v>
      </c>
      <c s="37">
        <v>5</v>
      </c>
      <c s="36">
        <v>0</v>
      </c>
      <c s="36">
        <f>ROUND(G95*H95,6)</f>
      </c>
      <c r="L95" s="38">
        <v>0</v>
      </c>
      <c s="32">
        <f>ROUND(ROUND(L95,2)*ROUND(G95,3),2)</f>
      </c>
      <c s="36" t="s">
        <v>970</v>
      </c>
      <c>
        <f>(M95*21)/100</f>
      </c>
      <c t="s">
        <v>28</v>
      </c>
    </row>
    <row r="96" spans="1:5" ht="12.75">
      <c r="A96" s="35" t="s">
        <v>56</v>
      </c>
      <c r="E96" s="39" t="s">
        <v>5</v>
      </c>
    </row>
    <row r="97" spans="1:5" ht="12.75">
      <c r="A97" s="35" t="s">
        <v>57</v>
      </c>
      <c r="E97" s="40" t="s">
        <v>7263</v>
      </c>
    </row>
    <row r="98" spans="1:5" ht="102">
      <c r="A98" t="s">
        <v>58</v>
      </c>
      <c r="E98" s="39" t="s">
        <v>7272</v>
      </c>
    </row>
    <row r="99" spans="1:16" ht="25.5">
      <c r="A99" t="s">
        <v>50</v>
      </c>
      <c s="34" t="s">
        <v>137</v>
      </c>
      <c s="34" t="s">
        <v>831</v>
      </c>
      <c s="35" t="s">
        <v>5</v>
      </c>
      <c s="6" t="s">
        <v>832</v>
      </c>
      <c s="36" t="s">
        <v>75</v>
      </c>
      <c s="37">
        <v>10</v>
      </c>
      <c s="36">
        <v>0</v>
      </c>
      <c s="36">
        <f>ROUND(G99*H99,6)</f>
      </c>
      <c r="L99" s="38">
        <v>0</v>
      </c>
      <c s="32">
        <f>ROUND(ROUND(L99,2)*ROUND(G99,3),2)</f>
      </c>
      <c s="36" t="s">
        <v>970</v>
      </c>
      <c>
        <f>(M99*21)/100</f>
      </c>
      <c t="s">
        <v>28</v>
      </c>
    </row>
    <row r="100" spans="1:5" ht="12.75">
      <c r="A100" s="35" t="s">
        <v>56</v>
      </c>
      <c r="E100" s="39" t="s">
        <v>5</v>
      </c>
    </row>
    <row r="101" spans="1:5" ht="12.75">
      <c r="A101" s="35" t="s">
        <v>57</v>
      </c>
      <c r="E101" s="40" t="s">
        <v>7263</v>
      </c>
    </row>
    <row r="102" spans="1:5" ht="102">
      <c r="A102" t="s">
        <v>58</v>
      </c>
      <c r="E102" s="39" t="s">
        <v>1415</v>
      </c>
    </row>
    <row r="103" spans="1:16" ht="12.75">
      <c r="A103" t="s">
        <v>50</v>
      </c>
      <c s="34" t="s">
        <v>140</v>
      </c>
      <c s="34" t="s">
        <v>2733</v>
      </c>
      <c s="35" t="s">
        <v>5</v>
      </c>
      <c s="6" t="s">
        <v>2734</v>
      </c>
      <c s="36" t="s">
        <v>79</v>
      </c>
      <c s="37">
        <v>320</v>
      </c>
      <c s="36">
        <v>0</v>
      </c>
      <c s="36">
        <f>ROUND(G103*H103,6)</f>
      </c>
      <c r="L103" s="38">
        <v>0</v>
      </c>
      <c s="32">
        <f>ROUND(ROUND(L103,2)*ROUND(G103,3),2)</f>
      </c>
      <c s="36" t="s">
        <v>970</v>
      </c>
      <c>
        <f>(M103*21)/100</f>
      </c>
      <c t="s">
        <v>28</v>
      </c>
    </row>
    <row r="104" spans="1:5" ht="12.75">
      <c r="A104" s="35" t="s">
        <v>56</v>
      </c>
      <c r="E104" s="39" t="s">
        <v>5</v>
      </c>
    </row>
    <row r="105" spans="1:5" ht="12.75">
      <c r="A105" s="35" t="s">
        <v>57</v>
      </c>
      <c r="E105" s="40" t="s">
        <v>7263</v>
      </c>
    </row>
    <row r="106" spans="1:5" ht="127.5">
      <c r="A106" t="s">
        <v>58</v>
      </c>
      <c r="E106" s="39" t="s">
        <v>7413</v>
      </c>
    </row>
    <row r="107" spans="1:16" ht="12.75">
      <c r="A107" t="s">
        <v>50</v>
      </c>
      <c s="34" t="s">
        <v>143</v>
      </c>
      <c s="34" t="s">
        <v>2380</v>
      </c>
      <c s="35" t="s">
        <v>5</v>
      </c>
      <c s="6" t="s">
        <v>2381</v>
      </c>
      <c s="36" t="s">
        <v>75</v>
      </c>
      <c s="37">
        <v>5</v>
      </c>
      <c s="36">
        <v>0</v>
      </c>
      <c s="36">
        <f>ROUND(G107*H107,6)</f>
      </c>
      <c r="L107" s="38">
        <v>0</v>
      </c>
      <c s="32">
        <f>ROUND(ROUND(L107,2)*ROUND(G107,3),2)</f>
      </c>
      <c s="36" t="s">
        <v>970</v>
      </c>
      <c>
        <f>(M107*21)/100</f>
      </c>
      <c t="s">
        <v>28</v>
      </c>
    </row>
    <row r="108" spans="1:5" ht="12.75">
      <c r="A108" s="35" t="s">
        <v>56</v>
      </c>
      <c r="E108" s="39" t="s">
        <v>5</v>
      </c>
    </row>
    <row r="109" spans="1:5" ht="12.75">
      <c r="A109" s="35" t="s">
        <v>57</v>
      </c>
      <c r="E109" s="40" t="s">
        <v>7263</v>
      </c>
    </row>
    <row r="110" spans="1:5" ht="102">
      <c r="A110" t="s">
        <v>58</v>
      </c>
      <c r="E110" s="39" t="s">
        <v>7273</v>
      </c>
    </row>
    <row r="111" spans="1:16" ht="12.75">
      <c r="A111" t="s">
        <v>50</v>
      </c>
      <c s="34" t="s">
        <v>147</v>
      </c>
      <c s="34" t="s">
        <v>2531</v>
      </c>
      <c s="35" t="s">
        <v>5</v>
      </c>
      <c s="6" t="s">
        <v>1541</v>
      </c>
      <c s="36" t="s">
        <v>75</v>
      </c>
      <c s="37">
        <v>5</v>
      </c>
      <c s="36">
        <v>0</v>
      </c>
      <c s="36">
        <f>ROUND(G111*H111,6)</f>
      </c>
      <c r="L111" s="38">
        <v>0</v>
      </c>
      <c s="32">
        <f>ROUND(ROUND(L111,2)*ROUND(G111,3),2)</f>
      </c>
      <c s="36" t="s">
        <v>970</v>
      </c>
      <c>
        <f>(M111*21)/100</f>
      </c>
      <c t="s">
        <v>28</v>
      </c>
    </row>
    <row r="112" spans="1:5" ht="12.75">
      <c r="A112" s="35" t="s">
        <v>56</v>
      </c>
      <c r="E112" s="39" t="s">
        <v>5</v>
      </c>
    </row>
    <row r="113" spans="1:5" ht="12.75">
      <c r="A113" s="35" t="s">
        <v>57</v>
      </c>
      <c r="E113" s="40" t="s">
        <v>7263</v>
      </c>
    </row>
    <row r="114" spans="1:5" ht="102">
      <c r="A114" t="s">
        <v>58</v>
      </c>
      <c r="E114" s="39" t="s">
        <v>7414</v>
      </c>
    </row>
    <row r="115" spans="1:16" ht="12.75">
      <c r="A115" t="s">
        <v>50</v>
      </c>
      <c s="34" t="s">
        <v>151</v>
      </c>
      <c s="34" t="s">
        <v>117</v>
      </c>
      <c s="35" t="s">
        <v>5</v>
      </c>
      <c s="6" t="s">
        <v>118</v>
      </c>
      <c s="36" t="s">
        <v>79</v>
      </c>
      <c s="37">
        <v>320</v>
      </c>
      <c s="36">
        <v>0</v>
      </c>
      <c s="36">
        <f>ROUND(G115*H115,6)</f>
      </c>
      <c r="L115" s="38">
        <v>0</v>
      </c>
      <c s="32">
        <f>ROUND(ROUND(L115,2)*ROUND(G115,3),2)</f>
      </c>
      <c s="36" t="s">
        <v>970</v>
      </c>
      <c>
        <f>(M115*21)/100</f>
      </c>
      <c t="s">
        <v>28</v>
      </c>
    </row>
    <row r="116" spans="1:5" ht="12.75">
      <c r="A116" s="35" t="s">
        <v>56</v>
      </c>
      <c r="E116" s="39" t="s">
        <v>5</v>
      </c>
    </row>
    <row r="117" spans="1:5" ht="12.75">
      <c r="A117" s="35" t="s">
        <v>57</v>
      </c>
      <c r="E117" s="40" t="s">
        <v>7263</v>
      </c>
    </row>
    <row r="118" spans="1:5" ht="89.25">
      <c r="A118" t="s">
        <v>58</v>
      </c>
      <c r="E118" s="39" t="s">
        <v>1318</v>
      </c>
    </row>
    <row r="119" spans="1:16" ht="12.75">
      <c r="A119" t="s">
        <v>50</v>
      </c>
      <c s="34" t="s">
        <v>155</v>
      </c>
      <c s="34" t="s">
        <v>2612</v>
      </c>
      <c s="35" t="s">
        <v>5</v>
      </c>
      <c s="6" t="s">
        <v>2613</v>
      </c>
      <c s="36" t="s">
        <v>79</v>
      </c>
      <c s="37">
        <v>710</v>
      </c>
      <c s="36">
        <v>0</v>
      </c>
      <c s="36">
        <f>ROUND(G119*H119,6)</f>
      </c>
      <c r="L119" s="38">
        <v>0</v>
      </c>
      <c s="32">
        <f>ROUND(ROUND(L119,2)*ROUND(G119,3),2)</f>
      </c>
      <c s="36" t="s">
        <v>970</v>
      </c>
      <c>
        <f>(M119*21)/100</f>
      </c>
      <c t="s">
        <v>28</v>
      </c>
    </row>
    <row r="120" spans="1:5" ht="12.75">
      <c r="A120" s="35" t="s">
        <v>56</v>
      </c>
      <c r="E120" s="39" t="s">
        <v>5</v>
      </c>
    </row>
    <row r="121" spans="1:5" ht="12.75">
      <c r="A121" s="35" t="s">
        <v>57</v>
      </c>
      <c r="E121" s="40" t="s">
        <v>7263</v>
      </c>
    </row>
    <row r="122" spans="1:5" ht="89.25">
      <c r="A122" t="s">
        <v>58</v>
      </c>
      <c r="E122" s="39" t="s">
        <v>1318</v>
      </c>
    </row>
    <row r="123" spans="1:16" ht="25.5">
      <c r="A123" t="s">
        <v>50</v>
      </c>
      <c s="34" t="s">
        <v>158</v>
      </c>
      <c s="34" t="s">
        <v>123</v>
      </c>
      <c s="35" t="s">
        <v>5</v>
      </c>
      <c s="6" t="s">
        <v>124</v>
      </c>
      <c s="36" t="s">
        <v>75</v>
      </c>
      <c s="37">
        <v>16</v>
      </c>
      <c s="36">
        <v>0</v>
      </c>
      <c s="36">
        <f>ROUND(G123*H123,6)</f>
      </c>
      <c r="L123" s="38">
        <v>0</v>
      </c>
      <c s="32">
        <f>ROUND(ROUND(L123,2)*ROUND(G123,3),2)</f>
      </c>
      <c s="36" t="s">
        <v>970</v>
      </c>
      <c>
        <f>(M123*21)/100</f>
      </c>
      <c t="s">
        <v>28</v>
      </c>
    </row>
    <row r="124" spans="1:5" ht="12.75">
      <c r="A124" s="35" t="s">
        <v>56</v>
      </c>
      <c r="E124" s="39" t="s">
        <v>5</v>
      </c>
    </row>
    <row r="125" spans="1:5" ht="12.75">
      <c r="A125" s="35" t="s">
        <v>57</v>
      </c>
      <c r="E125" s="40" t="s">
        <v>7263</v>
      </c>
    </row>
    <row r="126" spans="1:5" ht="102">
      <c r="A126" t="s">
        <v>58</v>
      </c>
      <c r="E126" s="39" t="s">
        <v>2082</v>
      </c>
    </row>
    <row r="127" spans="1:16" ht="25.5">
      <c r="A127" t="s">
        <v>50</v>
      </c>
      <c s="34" t="s">
        <v>162</v>
      </c>
      <c s="34" t="s">
        <v>127</v>
      </c>
      <c s="35" t="s">
        <v>5</v>
      </c>
      <c s="6" t="s">
        <v>128</v>
      </c>
      <c s="36" t="s">
        <v>75</v>
      </c>
      <c s="37">
        <v>10</v>
      </c>
      <c s="36">
        <v>0</v>
      </c>
      <c s="36">
        <f>ROUND(G127*H127,6)</f>
      </c>
      <c r="L127" s="38">
        <v>0</v>
      </c>
      <c s="32">
        <f>ROUND(ROUND(L127,2)*ROUND(G127,3),2)</f>
      </c>
      <c s="36" t="s">
        <v>970</v>
      </c>
      <c>
        <f>(M127*21)/100</f>
      </c>
      <c t="s">
        <v>28</v>
      </c>
    </row>
    <row r="128" spans="1:5" ht="12.75">
      <c r="A128" s="35" t="s">
        <v>56</v>
      </c>
      <c r="E128" s="39" t="s">
        <v>5</v>
      </c>
    </row>
    <row r="129" spans="1:5" ht="12.75">
      <c r="A129" s="35" t="s">
        <v>57</v>
      </c>
      <c r="E129" s="40" t="s">
        <v>7263</v>
      </c>
    </row>
    <row r="130" spans="1:5" ht="102">
      <c r="A130" t="s">
        <v>58</v>
      </c>
      <c r="E130" s="39" t="s">
        <v>2082</v>
      </c>
    </row>
    <row r="131" spans="1:16" ht="25.5">
      <c r="A131" t="s">
        <v>50</v>
      </c>
      <c s="34" t="s">
        <v>165</v>
      </c>
      <c s="34" t="s">
        <v>7284</v>
      </c>
      <c s="35" t="s">
        <v>5</v>
      </c>
      <c s="6" t="s">
        <v>7285</v>
      </c>
      <c s="36" t="s">
        <v>75</v>
      </c>
      <c s="37">
        <v>2</v>
      </c>
      <c s="36">
        <v>0</v>
      </c>
      <c s="36">
        <f>ROUND(G131*H131,6)</f>
      </c>
      <c r="L131" s="38">
        <v>0</v>
      </c>
      <c s="32">
        <f>ROUND(ROUND(L131,2)*ROUND(G131,3),2)</f>
      </c>
      <c s="36" t="s">
        <v>970</v>
      </c>
      <c>
        <f>(M131*21)/100</f>
      </c>
      <c t="s">
        <v>28</v>
      </c>
    </row>
    <row r="132" spans="1:5" ht="12.75">
      <c r="A132" s="35" t="s">
        <v>56</v>
      </c>
      <c r="E132" s="39" t="s">
        <v>5</v>
      </c>
    </row>
    <row r="133" spans="1:5" ht="12.75">
      <c r="A133" s="35" t="s">
        <v>57</v>
      </c>
      <c r="E133" s="40" t="s">
        <v>7263</v>
      </c>
    </row>
    <row r="134" spans="1:5" ht="102">
      <c r="A134" t="s">
        <v>58</v>
      </c>
      <c r="E134" s="39" t="s">
        <v>2082</v>
      </c>
    </row>
    <row r="135" spans="1:16" ht="12.75">
      <c r="A135" t="s">
        <v>50</v>
      </c>
      <c s="34" t="s">
        <v>169</v>
      </c>
      <c s="34" t="s">
        <v>2540</v>
      </c>
      <c s="35" t="s">
        <v>5</v>
      </c>
      <c s="6" t="s">
        <v>2541</v>
      </c>
      <c s="36" t="s">
        <v>79</v>
      </c>
      <c s="37">
        <v>710</v>
      </c>
      <c s="36">
        <v>0</v>
      </c>
      <c s="36">
        <f>ROUND(G135*H135,6)</f>
      </c>
      <c r="L135" s="38">
        <v>0</v>
      </c>
      <c s="32">
        <f>ROUND(ROUND(L135,2)*ROUND(G135,3),2)</f>
      </c>
      <c s="36" t="s">
        <v>970</v>
      </c>
      <c>
        <f>(M135*21)/100</f>
      </c>
      <c t="s">
        <v>28</v>
      </c>
    </row>
    <row r="136" spans="1:5" ht="12.75">
      <c r="A136" s="35" t="s">
        <v>56</v>
      </c>
      <c r="E136" s="39" t="s">
        <v>5</v>
      </c>
    </row>
    <row r="137" spans="1:5" ht="12.75">
      <c r="A137" s="35" t="s">
        <v>57</v>
      </c>
      <c r="E137" s="40" t="s">
        <v>7263</v>
      </c>
    </row>
    <row r="138" spans="1:5" ht="76.5">
      <c r="A138" t="s">
        <v>58</v>
      </c>
      <c r="E138" s="39" t="s">
        <v>7290</v>
      </c>
    </row>
    <row r="139" spans="1:16" ht="25.5">
      <c r="A139" t="s">
        <v>50</v>
      </c>
      <c s="34" t="s">
        <v>173</v>
      </c>
      <c s="34" t="s">
        <v>7436</v>
      </c>
      <c s="35" t="s">
        <v>5</v>
      </c>
      <c s="6" t="s">
        <v>7437</v>
      </c>
      <c s="36" t="s">
        <v>75</v>
      </c>
      <c s="37">
        <v>1</v>
      </c>
      <c s="36">
        <v>0</v>
      </c>
      <c s="36">
        <f>ROUND(G139*H139,6)</f>
      </c>
      <c r="L139" s="38">
        <v>0</v>
      </c>
      <c s="32">
        <f>ROUND(ROUND(L139,2)*ROUND(G139,3),2)</f>
      </c>
      <c s="36" t="s">
        <v>970</v>
      </c>
      <c>
        <f>(M139*21)/100</f>
      </c>
      <c t="s">
        <v>28</v>
      </c>
    </row>
    <row r="140" spans="1:5" ht="12.75">
      <c r="A140" s="35" t="s">
        <v>56</v>
      </c>
      <c r="E140" s="39" t="s">
        <v>5</v>
      </c>
    </row>
    <row r="141" spans="1:5" ht="12.75">
      <c r="A141" s="35" t="s">
        <v>57</v>
      </c>
      <c r="E141" s="40" t="s">
        <v>7263</v>
      </c>
    </row>
    <row r="142" spans="1:5" ht="114.75">
      <c r="A142" t="s">
        <v>58</v>
      </c>
      <c r="E142" s="39" t="s">
        <v>7438</v>
      </c>
    </row>
    <row r="143" spans="1:16" ht="25.5">
      <c r="A143" t="s">
        <v>50</v>
      </c>
      <c s="34" t="s">
        <v>177</v>
      </c>
      <c s="34" t="s">
        <v>7538</v>
      </c>
      <c s="35" t="s">
        <v>5</v>
      </c>
      <c s="6" t="s">
        <v>7539</v>
      </c>
      <c s="36" t="s">
        <v>75</v>
      </c>
      <c s="37">
        <v>4</v>
      </c>
      <c s="36">
        <v>0</v>
      </c>
      <c s="36">
        <f>ROUND(G143*H143,6)</f>
      </c>
      <c r="L143" s="38">
        <v>0</v>
      </c>
      <c s="32">
        <f>ROUND(ROUND(L143,2)*ROUND(G143,3),2)</f>
      </c>
      <c s="36" t="s">
        <v>970</v>
      </c>
      <c>
        <f>(M143*21)/100</f>
      </c>
      <c t="s">
        <v>28</v>
      </c>
    </row>
    <row r="144" spans="1:5" ht="12.75">
      <c r="A144" s="35" t="s">
        <v>56</v>
      </c>
      <c r="E144" s="39" t="s">
        <v>5</v>
      </c>
    </row>
    <row r="145" spans="1:5" ht="12.75">
      <c r="A145" s="35" t="s">
        <v>57</v>
      </c>
      <c r="E145" s="40" t="s">
        <v>7263</v>
      </c>
    </row>
    <row r="146" spans="1:5" ht="114.75">
      <c r="A146" t="s">
        <v>58</v>
      </c>
      <c r="E146" s="39" t="s">
        <v>7438</v>
      </c>
    </row>
    <row r="147" spans="1:16" ht="12.75">
      <c r="A147" t="s">
        <v>50</v>
      </c>
      <c s="34" t="s">
        <v>181</v>
      </c>
      <c s="34" t="s">
        <v>7439</v>
      </c>
      <c s="35" t="s">
        <v>5</v>
      </c>
      <c s="6" t="s">
        <v>7440</v>
      </c>
      <c s="36" t="s">
        <v>75</v>
      </c>
      <c s="37">
        <v>1</v>
      </c>
      <c s="36">
        <v>0</v>
      </c>
      <c s="36">
        <f>ROUND(G147*H147,6)</f>
      </c>
      <c r="L147" s="38">
        <v>0</v>
      </c>
      <c s="32">
        <f>ROUND(ROUND(L147,2)*ROUND(G147,3),2)</f>
      </c>
      <c s="36" t="s">
        <v>970</v>
      </c>
      <c>
        <f>(M147*21)/100</f>
      </c>
      <c t="s">
        <v>28</v>
      </c>
    </row>
    <row r="148" spans="1:5" ht="12.75">
      <c r="A148" s="35" t="s">
        <v>56</v>
      </c>
      <c r="E148" s="39" t="s">
        <v>5</v>
      </c>
    </row>
    <row r="149" spans="1:5" ht="12.75">
      <c r="A149" s="35" t="s">
        <v>57</v>
      </c>
      <c r="E149" s="40" t="s">
        <v>7263</v>
      </c>
    </row>
    <row r="150" spans="1:5" ht="89.25">
      <c r="A150" t="s">
        <v>58</v>
      </c>
      <c r="E150" s="39" t="s">
        <v>7441</v>
      </c>
    </row>
    <row r="151" spans="1:16" ht="12.75">
      <c r="A151" t="s">
        <v>50</v>
      </c>
      <c s="34" t="s">
        <v>185</v>
      </c>
      <c s="34" t="s">
        <v>7540</v>
      </c>
      <c s="35" t="s">
        <v>5</v>
      </c>
      <c s="6" t="s">
        <v>7541</v>
      </c>
      <c s="36" t="s">
        <v>75</v>
      </c>
      <c s="37">
        <v>4</v>
      </c>
      <c s="36">
        <v>0</v>
      </c>
      <c s="36">
        <f>ROUND(G151*H151,6)</f>
      </c>
      <c r="L151" s="38">
        <v>0</v>
      </c>
      <c s="32">
        <f>ROUND(ROUND(L151,2)*ROUND(G151,3),2)</f>
      </c>
      <c s="36" t="s">
        <v>970</v>
      </c>
      <c>
        <f>(M151*21)/100</f>
      </c>
      <c t="s">
        <v>28</v>
      </c>
    </row>
    <row r="152" spans="1:5" ht="12.75">
      <c r="A152" s="35" t="s">
        <v>56</v>
      </c>
      <c r="E152" s="39" t="s">
        <v>5</v>
      </c>
    </row>
    <row r="153" spans="1:5" ht="12.75">
      <c r="A153" s="35" t="s">
        <v>57</v>
      </c>
      <c r="E153" s="40" t="s">
        <v>7263</v>
      </c>
    </row>
    <row r="154" spans="1:5" ht="89.25">
      <c r="A154" t="s">
        <v>58</v>
      </c>
      <c r="E154" s="39" t="s">
        <v>7441</v>
      </c>
    </row>
    <row r="155" spans="1:16" ht="12.75">
      <c r="A155" t="s">
        <v>50</v>
      </c>
      <c s="34" t="s">
        <v>682</v>
      </c>
      <c s="34" t="s">
        <v>7542</v>
      </c>
      <c s="35" t="s">
        <v>5</v>
      </c>
      <c s="6" t="s">
        <v>7543</v>
      </c>
      <c s="36" t="s">
        <v>75</v>
      </c>
      <c s="37">
        <v>1</v>
      </c>
      <c s="36">
        <v>0</v>
      </c>
      <c s="36">
        <f>ROUND(G155*H155,6)</f>
      </c>
      <c r="L155" s="38">
        <v>0</v>
      </c>
      <c s="32">
        <f>ROUND(ROUND(L155,2)*ROUND(G155,3),2)</f>
      </c>
      <c s="36" t="s">
        <v>970</v>
      </c>
      <c>
        <f>(M155*21)/100</f>
      </c>
      <c t="s">
        <v>28</v>
      </c>
    </row>
    <row r="156" spans="1:5" ht="12.75">
      <c r="A156" s="35" t="s">
        <v>56</v>
      </c>
      <c r="E156" s="39" t="s">
        <v>5</v>
      </c>
    </row>
    <row r="157" spans="1:5" ht="12.75">
      <c r="A157" s="35" t="s">
        <v>57</v>
      </c>
      <c r="E157" s="40" t="s">
        <v>7263</v>
      </c>
    </row>
    <row r="158" spans="1:5" ht="102">
      <c r="A158" t="s">
        <v>58</v>
      </c>
      <c r="E158" s="39" t="s">
        <v>7448</v>
      </c>
    </row>
    <row r="159" spans="1:16" ht="12.75">
      <c r="A159" t="s">
        <v>50</v>
      </c>
      <c s="34" t="s">
        <v>686</v>
      </c>
      <c s="34" t="s">
        <v>7544</v>
      </c>
      <c s="35" t="s">
        <v>5</v>
      </c>
      <c s="6" t="s">
        <v>7545</v>
      </c>
      <c s="36" t="s">
        <v>75</v>
      </c>
      <c s="37">
        <v>2</v>
      </c>
      <c s="36">
        <v>0</v>
      </c>
      <c s="36">
        <f>ROUND(G159*H159,6)</f>
      </c>
      <c r="L159" s="38">
        <v>0</v>
      </c>
      <c s="32">
        <f>ROUND(ROUND(L159,2)*ROUND(G159,3),2)</f>
      </c>
      <c s="36" t="s">
        <v>970</v>
      </c>
      <c>
        <f>(M159*21)/100</f>
      </c>
      <c t="s">
        <v>28</v>
      </c>
    </row>
    <row r="160" spans="1:5" ht="12.75">
      <c r="A160" s="35" t="s">
        <v>56</v>
      </c>
      <c r="E160" s="39" t="s">
        <v>5</v>
      </c>
    </row>
    <row r="161" spans="1:5" ht="12.75">
      <c r="A161" s="35" t="s">
        <v>57</v>
      </c>
      <c r="E161" s="40" t="s">
        <v>7263</v>
      </c>
    </row>
    <row r="162" spans="1:5" ht="102">
      <c r="A162" t="s">
        <v>58</v>
      </c>
      <c r="E162" s="39" t="s">
        <v>7546</v>
      </c>
    </row>
    <row r="163" spans="1:16" ht="25.5">
      <c r="A163" t="s">
        <v>50</v>
      </c>
      <c s="34" t="s">
        <v>189</v>
      </c>
      <c s="34" t="s">
        <v>7547</v>
      </c>
      <c s="35" t="s">
        <v>5</v>
      </c>
      <c s="6" t="s">
        <v>7548</v>
      </c>
      <c s="36" t="s">
        <v>75</v>
      </c>
      <c s="37">
        <v>8</v>
      </c>
      <c s="36">
        <v>0</v>
      </c>
      <c s="36">
        <f>ROUND(G163*H163,6)</f>
      </c>
      <c r="L163" s="38">
        <v>0</v>
      </c>
      <c s="32">
        <f>ROUND(ROUND(L163,2)*ROUND(G163,3),2)</f>
      </c>
      <c s="36" t="s">
        <v>970</v>
      </c>
      <c>
        <f>(M163*21)/100</f>
      </c>
      <c t="s">
        <v>28</v>
      </c>
    </row>
    <row r="164" spans="1:5" ht="12.75">
      <c r="A164" s="35" t="s">
        <v>56</v>
      </c>
      <c r="E164" s="39" t="s">
        <v>5</v>
      </c>
    </row>
    <row r="165" spans="1:5" ht="12.75">
      <c r="A165" s="35" t="s">
        <v>57</v>
      </c>
      <c r="E165" s="40" t="s">
        <v>7263</v>
      </c>
    </row>
    <row r="166" spans="1:5" ht="89.25">
      <c r="A166" t="s">
        <v>58</v>
      </c>
      <c r="E166" s="39" t="s">
        <v>7549</v>
      </c>
    </row>
    <row r="167" spans="1:16" ht="25.5">
      <c r="A167" t="s">
        <v>50</v>
      </c>
      <c s="34" t="s">
        <v>193</v>
      </c>
      <c s="34" t="s">
        <v>7449</v>
      </c>
      <c s="35" t="s">
        <v>5</v>
      </c>
      <c s="6" t="s">
        <v>7450</v>
      </c>
      <c s="36" t="s">
        <v>75</v>
      </c>
      <c s="37">
        <v>1</v>
      </c>
      <c s="36">
        <v>0</v>
      </c>
      <c s="36">
        <f>ROUND(G167*H167,6)</f>
      </c>
      <c r="L167" s="38">
        <v>0</v>
      </c>
      <c s="32">
        <f>ROUND(ROUND(L167,2)*ROUND(G167,3),2)</f>
      </c>
      <c s="36" t="s">
        <v>970</v>
      </c>
      <c>
        <f>(M167*21)/100</f>
      </c>
      <c t="s">
        <v>28</v>
      </c>
    </row>
    <row r="168" spans="1:5" ht="12.75">
      <c r="A168" s="35" t="s">
        <v>56</v>
      </c>
      <c r="E168" s="39" t="s">
        <v>5</v>
      </c>
    </row>
    <row r="169" spans="1:5" ht="12.75">
      <c r="A169" s="35" t="s">
        <v>57</v>
      </c>
      <c r="E169" s="40" t="s">
        <v>7263</v>
      </c>
    </row>
    <row r="170" spans="1:5" ht="102">
      <c r="A170" t="s">
        <v>58</v>
      </c>
      <c r="E170" s="39" t="s">
        <v>7448</v>
      </c>
    </row>
    <row r="171" spans="1:16" ht="25.5">
      <c r="A171" t="s">
        <v>50</v>
      </c>
      <c s="34" t="s">
        <v>197</v>
      </c>
      <c s="34" t="s">
        <v>7550</v>
      </c>
      <c s="35" t="s">
        <v>5</v>
      </c>
      <c s="6" t="s">
        <v>7551</v>
      </c>
      <c s="36" t="s">
        <v>75</v>
      </c>
      <c s="37">
        <v>4</v>
      </c>
      <c s="36">
        <v>0</v>
      </c>
      <c s="36">
        <f>ROUND(G171*H171,6)</f>
      </c>
      <c r="L171" s="38">
        <v>0</v>
      </c>
      <c s="32">
        <f>ROUND(ROUND(L171,2)*ROUND(G171,3),2)</f>
      </c>
      <c s="36" t="s">
        <v>970</v>
      </c>
      <c>
        <f>(M171*21)/100</f>
      </c>
      <c t="s">
        <v>28</v>
      </c>
    </row>
    <row r="172" spans="1:5" ht="12.75">
      <c r="A172" s="35" t="s">
        <v>56</v>
      </c>
      <c r="E172" s="39" t="s">
        <v>5</v>
      </c>
    </row>
    <row r="173" spans="1:5" ht="12.75">
      <c r="A173" s="35" t="s">
        <v>57</v>
      </c>
      <c r="E173" s="40" t="s">
        <v>7263</v>
      </c>
    </row>
    <row r="174" spans="1:5" ht="102">
      <c r="A174" t="s">
        <v>58</v>
      </c>
      <c r="E174" s="39" t="s">
        <v>7448</v>
      </c>
    </row>
    <row r="175" spans="1:16" ht="12.75">
      <c r="A175" t="s">
        <v>50</v>
      </c>
      <c s="34" t="s">
        <v>201</v>
      </c>
      <c s="34" t="s">
        <v>7451</v>
      </c>
      <c s="35" t="s">
        <v>5</v>
      </c>
      <c s="6" t="s">
        <v>7452</v>
      </c>
      <c s="36" t="s">
        <v>75</v>
      </c>
      <c s="37">
        <v>16</v>
      </c>
      <c s="36">
        <v>0</v>
      </c>
      <c s="36">
        <f>ROUND(G175*H175,6)</f>
      </c>
      <c r="L175" s="38">
        <v>0</v>
      </c>
      <c s="32">
        <f>ROUND(ROUND(L175,2)*ROUND(G175,3),2)</f>
      </c>
      <c s="36" t="s">
        <v>970</v>
      </c>
      <c>
        <f>(M175*21)/100</f>
      </c>
      <c t="s">
        <v>28</v>
      </c>
    </row>
    <row r="176" spans="1:5" ht="12.75">
      <c r="A176" s="35" t="s">
        <v>56</v>
      </c>
      <c r="E176" s="39" t="s">
        <v>5</v>
      </c>
    </row>
    <row r="177" spans="1:5" ht="12.75">
      <c r="A177" s="35" t="s">
        <v>57</v>
      </c>
      <c r="E177" s="40" t="s">
        <v>7263</v>
      </c>
    </row>
    <row r="178" spans="1:5" ht="89.25">
      <c r="A178" t="s">
        <v>58</v>
      </c>
      <c r="E178" s="39" t="s">
        <v>7453</v>
      </c>
    </row>
    <row r="179" spans="1:16" ht="12.75">
      <c r="A179" t="s">
        <v>50</v>
      </c>
      <c s="34" t="s">
        <v>205</v>
      </c>
      <c s="34" t="s">
        <v>7454</v>
      </c>
      <c s="35" t="s">
        <v>5</v>
      </c>
      <c s="6" t="s">
        <v>7455</v>
      </c>
      <c s="36" t="s">
        <v>75</v>
      </c>
      <c s="37">
        <v>12</v>
      </c>
      <c s="36">
        <v>0</v>
      </c>
      <c s="36">
        <f>ROUND(G179*H179,6)</f>
      </c>
      <c r="L179" s="38">
        <v>0</v>
      </c>
      <c s="32">
        <f>ROUND(ROUND(L179,2)*ROUND(G179,3),2)</f>
      </c>
      <c s="36" t="s">
        <v>970</v>
      </c>
      <c>
        <f>(M179*21)/100</f>
      </c>
      <c t="s">
        <v>28</v>
      </c>
    </row>
    <row r="180" spans="1:5" ht="12.75">
      <c r="A180" s="35" t="s">
        <v>56</v>
      </c>
      <c r="E180" s="39" t="s">
        <v>5</v>
      </c>
    </row>
    <row r="181" spans="1:5" ht="12.75">
      <c r="A181" s="35" t="s">
        <v>57</v>
      </c>
      <c r="E181" s="40" t="s">
        <v>7263</v>
      </c>
    </row>
    <row r="182" spans="1:5" ht="102">
      <c r="A182" t="s">
        <v>58</v>
      </c>
      <c r="E182" s="39" t="s">
        <v>7456</v>
      </c>
    </row>
    <row r="183" spans="1:16" ht="25.5">
      <c r="A183" t="s">
        <v>50</v>
      </c>
      <c s="34" t="s">
        <v>209</v>
      </c>
      <c s="34" t="s">
        <v>2286</v>
      </c>
      <c s="35" t="s">
        <v>5</v>
      </c>
      <c s="6" t="s">
        <v>2287</v>
      </c>
      <c s="36" t="s">
        <v>75</v>
      </c>
      <c s="37">
        <v>1</v>
      </c>
      <c s="36">
        <v>0</v>
      </c>
      <c s="36">
        <f>ROUND(G183*H183,6)</f>
      </c>
      <c r="L183" s="38">
        <v>0</v>
      </c>
      <c s="32">
        <f>ROUND(ROUND(L183,2)*ROUND(G183,3),2)</f>
      </c>
      <c s="36" t="s">
        <v>970</v>
      </c>
      <c>
        <f>(M183*21)/100</f>
      </c>
      <c t="s">
        <v>28</v>
      </c>
    </row>
    <row r="184" spans="1:5" ht="12.75">
      <c r="A184" s="35" t="s">
        <v>56</v>
      </c>
      <c r="E184" s="39" t="s">
        <v>5</v>
      </c>
    </row>
    <row r="185" spans="1:5" ht="12.75">
      <c r="A185" s="35" t="s">
        <v>57</v>
      </c>
      <c r="E185" s="40" t="s">
        <v>7263</v>
      </c>
    </row>
    <row r="186" spans="1:5" ht="114.75">
      <c r="A186" t="s">
        <v>58</v>
      </c>
      <c r="E186" s="39" t="s">
        <v>7335</v>
      </c>
    </row>
    <row r="187" spans="1:16" ht="38.25">
      <c r="A187" t="s">
        <v>50</v>
      </c>
      <c s="34" t="s">
        <v>213</v>
      </c>
      <c s="34" t="s">
        <v>2290</v>
      </c>
      <c s="35" t="s">
        <v>5</v>
      </c>
      <c s="6" t="s">
        <v>2291</v>
      </c>
      <c s="36" t="s">
        <v>75</v>
      </c>
      <c s="37">
        <v>4</v>
      </c>
      <c s="36">
        <v>0</v>
      </c>
      <c s="36">
        <f>ROUND(G187*H187,6)</f>
      </c>
      <c r="L187" s="38">
        <v>0</v>
      </c>
      <c s="32">
        <f>ROUND(ROUND(L187,2)*ROUND(G187,3),2)</f>
      </c>
      <c s="36" t="s">
        <v>970</v>
      </c>
      <c>
        <f>(M187*21)/100</f>
      </c>
      <c t="s">
        <v>28</v>
      </c>
    </row>
    <row r="188" spans="1:5" ht="12.75">
      <c r="A188" s="35" t="s">
        <v>56</v>
      </c>
      <c r="E188" s="39" t="s">
        <v>5</v>
      </c>
    </row>
    <row r="189" spans="1:5" ht="12.75">
      <c r="A189" s="35" t="s">
        <v>57</v>
      </c>
      <c r="E189" s="40" t="s">
        <v>7263</v>
      </c>
    </row>
    <row r="190" spans="1:5" ht="114.75">
      <c r="A190" t="s">
        <v>58</v>
      </c>
      <c r="E190" s="39" t="s">
        <v>7335</v>
      </c>
    </row>
    <row r="191" spans="1:16" ht="25.5">
      <c r="A191" t="s">
        <v>50</v>
      </c>
      <c s="34" t="s">
        <v>218</v>
      </c>
      <c s="34" t="s">
        <v>2294</v>
      </c>
      <c s="35" t="s">
        <v>5</v>
      </c>
      <c s="6" t="s">
        <v>2295</v>
      </c>
      <c s="36" t="s">
        <v>75</v>
      </c>
      <c s="37">
        <v>1</v>
      </c>
      <c s="36">
        <v>0</v>
      </c>
      <c s="36">
        <f>ROUND(G191*H191,6)</f>
      </c>
      <c r="L191" s="38">
        <v>0</v>
      </c>
      <c s="32">
        <f>ROUND(ROUND(L191,2)*ROUND(G191,3),2)</f>
      </c>
      <c s="36" t="s">
        <v>970</v>
      </c>
      <c>
        <f>(M191*21)/100</f>
      </c>
      <c t="s">
        <v>28</v>
      </c>
    </row>
    <row r="192" spans="1:5" ht="12.75">
      <c r="A192" s="35" t="s">
        <v>56</v>
      </c>
      <c r="E192" s="39" t="s">
        <v>5</v>
      </c>
    </row>
    <row r="193" spans="1:5" ht="12.75">
      <c r="A193" s="35" t="s">
        <v>57</v>
      </c>
      <c r="E193" s="40" t="s">
        <v>7263</v>
      </c>
    </row>
    <row r="194" spans="1:5" ht="89.25">
      <c r="A194" t="s">
        <v>58</v>
      </c>
      <c r="E194" s="39" t="s">
        <v>7336</v>
      </c>
    </row>
    <row r="195" spans="1:16" ht="12.75">
      <c r="A195" t="s">
        <v>50</v>
      </c>
      <c s="34" t="s">
        <v>222</v>
      </c>
      <c s="34" t="s">
        <v>2446</v>
      </c>
      <c s="35" t="s">
        <v>5</v>
      </c>
      <c s="6" t="s">
        <v>2447</v>
      </c>
      <c s="36" t="s">
        <v>75</v>
      </c>
      <c s="37">
        <v>2</v>
      </c>
      <c s="36">
        <v>0</v>
      </c>
      <c s="36">
        <f>ROUND(G195*H195,6)</f>
      </c>
      <c r="L195" s="38">
        <v>0</v>
      </c>
      <c s="32">
        <f>ROUND(ROUND(L195,2)*ROUND(G195,3),2)</f>
      </c>
      <c s="36" t="s">
        <v>970</v>
      </c>
      <c>
        <f>(M195*21)/100</f>
      </c>
      <c t="s">
        <v>28</v>
      </c>
    </row>
    <row r="196" spans="1:5" ht="12.75">
      <c r="A196" s="35" t="s">
        <v>56</v>
      </c>
      <c r="E196" s="39" t="s">
        <v>5</v>
      </c>
    </row>
    <row r="197" spans="1:5" ht="12.75">
      <c r="A197" s="35" t="s">
        <v>57</v>
      </c>
      <c r="E197" s="40" t="s">
        <v>7263</v>
      </c>
    </row>
    <row r="198" spans="1:5" ht="76.5">
      <c r="A198" t="s">
        <v>58</v>
      </c>
      <c r="E198" s="39" t="s">
        <v>7242</v>
      </c>
    </row>
    <row r="199" spans="1:16" ht="12.75">
      <c r="A199" t="s">
        <v>50</v>
      </c>
      <c s="34" t="s">
        <v>226</v>
      </c>
      <c s="34" t="s">
        <v>7465</v>
      </c>
      <c s="35" t="s">
        <v>5</v>
      </c>
      <c s="6" t="s">
        <v>7466</v>
      </c>
      <c s="36" t="s">
        <v>75</v>
      </c>
      <c s="37">
        <v>1</v>
      </c>
      <c s="36">
        <v>0</v>
      </c>
      <c s="36">
        <f>ROUND(G199*H199,6)</f>
      </c>
      <c r="L199" s="38">
        <v>0</v>
      </c>
      <c s="32">
        <f>ROUND(ROUND(L199,2)*ROUND(G199,3),2)</f>
      </c>
      <c s="36" t="s">
        <v>970</v>
      </c>
      <c>
        <f>(M199*21)/100</f>
      </c>
      <c t="s">
        <v>28</v>
      </c>
    </row>
    <row r="200" spans="1:5" ht="12.75">
      <c r="A200" s="35" t="s">
        <v>56</v>
      </c>
      <c r="E200" s="39" t="s">
        <v>5</v>
      </c>
    </row>
    <row r="201" spans="1:5" ht="12.75">
      <c r="A201" s="35" t="s">
        <v>57</v>
      </c>
      <c r="E201" s="40" t="s">
        <v>7263</v>
      </c>
    </row>
    <row r="202" spans="1:5" ht="76.5">
      <c r="A202" t="s">
        <v>58</v>
      </c>
      <c r="E202" s="39" t="s">
        <v>7467</v>
      </c>
    </row>
    <row r="203" spans="1:16" ht="12.75">
      <c r="A203" t="s">
        <v>50</v>
      </c>
      <c s="34" t="s">
        <v>230</v>
      </c>
      <c s="34" t="s">
        <v>2298</v>
      </c>
      <c s="35" t="s">
        <v>5</v>
      </c>
      <c s="6" t="s">
        <v>2299</v>
      </c>
      <c s="36" t="s">
        <v>54</v>
      </c>
      <c s="37">
        <v>120</v>
      </c>
      <c s="36">
        <v>0</v>
      </c>
      <c s="36">
        <f>ROUND(G203*H203,6)</f>
      </c>
      <c r="L203" s="38">
        <v>0</v>
      </c>
      <c s="32">
        <f>ROUND(ROUND(L203,2)*ROUND(G203,3),2)</f>
      </c>
      <c s="36" t="s">
        <v>970</v>
      </c>
      <c>
        <f>(M203*21)/100</f>
      </c>
      <c t="s">
        <v>28</v>
      </c>
    </row>
    <row r="204" spans="1:5" ht="12.75">
      <c r="A204" s="35" t="s">
        <v>56</v>
      </c>
      <c r="E204" s="39" t="s">
        <v>5</v>
      </c>
    </row>
    <row r="205" spans="1:5" ht="12.75">
      <c r="A205" s="35" t="s">
        <v>57</v>
      </c>
      <c r="E205" s="40" t="s">
        <v>7263</v>
      </c>
    </row>
    <row r="206" spans="1:5" ht="89.25">
      <c r="A206" t="s">
        <v>58</v>
      </c>
      <c r="E206" s="39" t="s">
        <v>7339</v>
      </c>
    </row>
    <row r="207" spans="1:16" ht="12.75">
      <c r="A207" t="s">
        <v>50</v>
      </c>
      <c s="34" t="s">
        <v>234</v>
      </c>
      <c s="34" t="s">
        <v>974</v>
      </c>
      <c s="35" t="s">
        <v>5</v>
      </c>
      <c s="6" t="s">
        <v>975</v>
      </c>
      <c s="36" t="s">
        <v>54</v>
      </c>
      <c s="37">
        <v>40</v>
      </c>
      <c s="36">
        <v>0</v>
      </c>
      <c s="36">
        <f>ROUND(G207*H207,6)</f>
      </c>
      <c r="L207" s="38">
        <v>0</v>
      </c>
      <c s="32">
        <f>ROUND(ROUND(L207,2)*ROUND(G207,3),2)</f>
      </c>
      <c s="36" t="s">
        <v>970</v>
      </c>
      <c>
        <f>(M207*21)/100</f>
      </c>
      <c t="s">
        <v>28</v>
      </c>
    </row>
    <row r="208" spans="1:5" ht="12.75">
      <c r="A208" s="35" t="s">
        <v>56</v>
      </c>
      <c r="E208" s="39" t="s">
        <v>5</v>
      </c>
    </row>
    <row r="209" spans="1:5" ht="12.75">
      <c r="A209" s="35" t="s">
        <v>57</v>
      </c>
      <c r="E209" s="40" t="s">
        <v>7263</v>
      </c>
    </row>
    <row r="210" spans="1:5" ht="89.25">
      <c r="A210" t="s">
        <v>58</v>
      </c>
      <c r="E210" s="39" t="s">
        <v>7340</v>
      </c>
    </row>
    <row r="211" spans="1:16" ht="12.75">
      <c r="A211" t="s">
        <v>50</v>
      </c>
      <c s="34" t="s">
        <v>238</v>
      </c>
      <c s="34" t="s">
        <v>7468</v>
      </c>
      <c s="35" t="s">
        <v>5</v>
      </c>
      <c s="6" t="s">
        <v>7469</v>
      </c>
      <c s="36" t="s">
        <v>75</v>
      </c>
      <c s="37">
        <v>5</v>
      </c>
      <c s="36">
        <v>0</v>
      </c>
      <c s="36">
        <f>ROUND(G211*H211,6)</f>
      </c>
      <c r="L211" s="38">
        <v>0</v>
      </c>
      <c s="32">
        <f>ROUND(ROUND(L211,2)*ROUND(G211,3),2)</f>
      </c>
      <c s="36" t="s">
        <v>970</v>
      </c>
      <c>
        <f>(M211*21)/100</f>
      </c>
      <c t="s">
        <v>28</v>
      </c>
    </row>
    <row r="212" spans="1:5" ht="12.75">
      <c r="A212" s="35" t="s">
        <v>56</v>
      </c>
      <c r="E212" s="39" t="s">
        <v>5</v>
      </c>
    </row>
    <row r="213" spans="1:5" ht="12.75">
      <c r="A213" s="35" t="s">
        <v>57</v>
      </c>
      <c r="E213" s="40" t="s">
        <v>7263</v>
      </c>
    </row>
    <row r="214" spans="1:5" ht="114.75">
      <c r="A214" t="s">
        <v>58</v>
      </c>
      <c r="E214" s="39" t="s">
        <v>7470</v>
      </c>
    </row>
    <row r="215" spans="1:16" ht="12.75">
      <c r="A215" t="s">
        <v>50</v>
      </c>
      <c s="34" t="s">
        <v>721</v>
      </c>
      <c s="34" t="s">
        <v>7471</v>
      </c>
      <c s="35" t="s">
        <v>5</v>
      </c>
      <c s="6" t="s">
        <v>7472</v>
      </c>
      <c s="36" t="s">
        <v>75</v>
      </c>
      <c s="37">
        <v>25</v>
      </c>
      <c s="36">
        <v>0</v>
      </c>
      <c s="36">
        <f>ROUND(G215*H215,6)</f>
      </c>
      <c r="L215" s="38">
        <v>0</v>
      </c>
      <c s="32">
        <f>ROUND(ROUND(L215,2)*ROUND(G215,3),2)</f>
      </c>
      <c s="36" t="s">
        <v>970</v>
      </c>
      <c>
        <f>(M215*21)/100</f>
      </c>
      <c t="s">
        <v>28</v>
      </c>
    </row>
    <row r="216" spans="1:5" ht="12.75">
      <c r="A216" s="35" t="s">
        <v>56</v>
      </c>
      <c r="E216" s="39" t="s">
        <v>5</v>
      </c>
    </row>
    <row r="217" spans="1:5" ht="12.75">
      <c r="A217" s="35" t="s">
        <v>57</v>
      </c>
      <c r="E217" s="40" t="s">
        <v>7263</v>
      </c>
    </row>
    <row r="218" spans="1:5" ht="102">
      <c r="A218" t="s">
        <v>58</v>
      </c>
      <c r="E218" s="39" t="s">
        <v>7473</v>
      </c>
    </row>
    <row r="219" spans="1:13" ht="12.75">
      <c r="A219" t="s">
        <v>47</v>
      </c>
      <c r="C219" s="31" t="s">
        <v>83</v>
      </c>
      <c r="E219" s="33" t="s">
        <v>2571</v>
      </c>
      <c r="J219" s="32">
        <f>0</f>
      </c>
      <c s="32">
        <f>0</f>
      </c>
      <c s="32">
        <f>0+L220</f>
      </c>
      <c s="32">
        <f>0+M220</f>
      </c>
    </row>
    <row r="220" spans="1:16" ht="12.75">
      <c r="A220" t="s">
        <v>50</v>
      </c>
      <c s="34" t="s">
        <v>242</v>
      </c>
      <c s="34" t="s">
        <v>3400</v>
      </c>
      <c s="35" t="s">
        <v>5</v>
      </c>
      <c s="6" t="s">
        <v>7431</v>
      </c>
      <c s="36" t="s">
        <v>63</v>
      </c>
      <c s="37">
        <v>48</v>
      </c>
      <c s="36">
        <v>0</v>
      </c>
      <c s="36">
        <f>ROUND(G220*H220,6)</f>
      </c>
      <c r="L220" s="38">
        <v>0</v>
      </c>
      <c s="32">
        <f>ROUND(ROUND(L220,2)*ROUND(G220,3),2)</f>
      </c>
      <c s="36" t="s">
        <v>970</v>
      </c>
      <c>
        <f>(M220*21)/100</f>
      </c>
      <c t="s">
        <v>28</v>
      </c>
    </row>
    <row r="221" spans="1:5" ht="12.75">
      <c r="A221" s="35" t="s">
        <v>56</v>
      </c>
      <c r="E221" s="39" t="s">
        <v>5</v>
      </c>
    </row>
    <row r="222" spans="1:5" ht="12.75">
      <c r="A222" s="35" t="s">
        <v>57</v>
      </c>
      <c r="E222" s="40" t="s">
        <v>7263</v>
      </c>
    </row>
    <row r="223" spans="1:5" ht="369.75">
      <c r="A223" t="s">
        <v>58</v>
      </c>
      <c r="E223" s="39" t="s">
        <v>3981</v>
      </c>
    </row>
    <row r="224" spans="1:13" ht="12.75">
      <c r="A224" t="s">
        <v>47</v>
      </c>
      <c r="C224" s="31" t="s">
        <v>551</v>
      </c>
      <c r="E224" s="33" t="s">
        <v>552</v>
      </c>
      <c r="J224" s="32">
        <f>0</f>
      </c>
      <c s="32">
        <f>0</f>
      </c>
      <c s="32">
        <f>0+L225+L229+L233+L237</f>
      </c>
      <c s="32">
        <f>0+M225+M229+M233+M237</f>
      </c>
    </row>
    <row r="225" spans="1:16" ht="38.25">
      <c r="A225" t="s">
        <v>50</v>
      </c>
      <c s="34" t="s">
        <v>246</v>
      </c>
      <c s="34" t="s">
        <v>3483</v>
      </c>
      <c s="35" t="s">
        <v>555</v>
      </c>
      <c s="6" t="s">
        <v>3484</v>
      </c>
      <c s="36" t="s">
        <v>557</v>
      </c>
      <c s="37">
        <v>156</v>
      </c>
      <c s="36">
        <v>0</v>
      </c>
      <c s="36">
        <f>ROUND(G225*H225,6)</f>
      </c>
      <c r="L225" s="38">
        <v>0</v>
      </c>
      <c s="32">
        <f>ROUND(ROUND(L225,2)*ROUND(G225,3),2)</f>
      </c>
      <c s="36" t="s">
        <v>55</v>
      </c>
      <c>
        <f>(M225*21)/100</f>
      </c>
      <c t="s">
        <v>28</v>
      </c>
    </row>
    <row r="226" spans="1:5" ht="12.75">
      <c r="A226" s="35" t="s">
        <v>56</v>
      </c>
      <c r="E226" s="39" t="s">
        <v>558</v>
      </c>
    </row>
    <row r="227" spans="1:5" ht="12.75">
      <c r="A227" s="35" t="s">
        <v>57</v>
      </c>
      <c r="E227" s="40" t="s">
        <v>5</v>
      </c>
    </row>
    <row r="228" spans="1:5" ht="165.75">
      <c r="A228" t="s">
        <v>58</v>
      </c>
      <c r="E228" s="39" t="s">
        <v>3529</v>
      </c>
    </row>
    <row r="229" spans="1:16" ht="25.5">
      <c r="A229" t="s">
        <v>50</v>
      </c>
      <c s="34" t="s">
        <v>250</v>
      </c>
      <c s="34" t="s">
        <v>4358</v>
      </c>
      <c s="35" t="s">
        <v>555</v>
      </c>
      <c s="6" t="s">
        <v>4359</v>
      </c>
      <c s="36" t="s">
        <v>557</v>
      </c>
      <c s="37">
        <v>99</v>
      </c>
      <c s="36">
        <v>0</v>
      </c>
      <c s="36">
        <f>ROUND(G229*H229,6)</f>
      </c>
      <c r="L229" s="38">
        <v>0</v>
      </c>
      <c s="32">
        <f>ROUND(ROUND(L229,2)*ROUND(G229,3),2)</f>
      </c>
      <c s="36" t="s">
        <v>55</v>
      </c>
      <c>
        <f>(M229*21)/100</f>
      </c>
      <c t="s">
        <v>28</v>
      </c>
    </row>
    <row r="230" spans="1:5" ht="12.75">
      <c r="A230" s="35" t="s">
        <v>56</v>
      </c>
      <c r="E230" s="39" t="s">
        <v>558</v>
      </c>
    </row>
    <row r="231" spans="1:5" ht="12.75">
      <c r="A231" s="35" t="s">
        <v>57</v>
      </c>
      <c r="E231" s="40" t="s">
        <v>5</v>
      </c>
    </row>
    <row r="232" spans="1:5" ht="165.75">
      <c r="A232" t="s">
        <v>58</v>
      </c>
      <c r="E232" s="39" t="s">
        <v>3529</v>
      </c>
    </row>
    <row r="233" spans="1:16" ht="25.5">
      <c r="A233" t="s">
        <v>50</v>
      </c>
      <c s="34" t="s">
        <v>254</v>
      </c>
      <c s="34" t="s">
        <v>3152</v>
      </c>
      <c s="35" t="s">
        <v>555</v>
      </c>
      <c s="6" t="s">
        <v>3153</v>
      </c>
      <c s="36" t="s">
        <v>557</v>
      </c>
      <c s="37">
        <v>99</v>
      </c>
      <c s="36">
        <v>0</v>
      </c>
      <c s="36">
        <f>ROUND(G233*H233,6)</f>
      </c>
      <c r="L233" s="38">
        <v>0</v>
      </c>
      <c s="32">
        <f>ROUND(ROUND(L233,2)*ROUND(G233,3),2)</f>
      </c>
      <c s="36" t="s">
        <v>55</v>
      </c>
      <c>
        <f>(M233*21)/100</f>
      </c>
      <c t="s">
        <v>28</v>
      </c>
    </row>
    <row r="234" spans="1:5" ht="12.75">
      <c r="A234" s="35" t="s">
        <v>56</v>
      </c>
      <c r="E234" s="39" t="s">
        <v>558</v>
      </c>
    </row>
    <row r="235" spans="1:5" ht="12.75">
      <c r="A235" s="35" t="s">
        <v>57</v>
      </c>
      <c r="E235" s="40" t="s">
        <v>5</v>
      </c>
    </row>
    <row r="236" spans="1:5" ht="165.75">
      <c r="A236" t="s">
        <v>58</v>
      </c>
      <c r="E236" s="39" t="s">
        <v>3529</v>
      </c>
    </row>
    <row r="237" spans="1:16" ht="25.5">
      <c r="A237" t="s">
        <v>50</v>
      </c>
      <c s="34" t="s">
        <v>258</v>
      </c>
      <c s="34" t="s">
        <v>1298</v>
      </c>
      <c s="35" t="s">
        <v>555</v>
      </c>
      <c s="6" t="s">
        <v>1299</v>
      </c>
      <c s="36" t="s">
        <v>557</v>
      </c>
      <c s="37">
        <v>1</v>
      </c>
      <c s="36">
        <v>0</v>
      </c>
      <c s="36">
        <f>ROUND(G237*H237,6)</f>
      </c>
      <c r="L237" s="38">
        <v>0</v>
      </c>
      <c s="32">
        <f>ROUND(ROUND(L237,2)*ROUND(G237,3),2)</f>
      </c>
      <c s="36" t="s">
        <v>55</v>
      </c>
      <c>
        <f>(M237*21)/100</f>
      </c>
      <c t="s">
        <v>28</v>
      </c>
    </row>
    <row r="238" spans="1:5" ht="12.75">
      <c r="A238" s="35" t="s">
        <v>56</v>
      </c>
      <c r="E238" s="39" t="s">
        <v>558</v>
      </c>
    </row>
    <row r="239" spans="1:5" ht="12.75">
      <c r="A239" s="35" t="s">
        <v>57</v>
      </c>
      <c r="E239" s="40" t="s">
        <v>5</v>
      </c>
    </row>
    <row r="240" spans="1:5" ht="165.75">
      <c r="A240" t="s">
        <v>58</v>
      </c>
      <c r="E240"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7351</v>
      </c>
      <c s="41">
        <f>Rekapitulace!C110</f>
      </c>
      <c s="20" t="s">
        <v>0</v>
      </c>
      <c t="s">
        <v>23</v>
      </c>
      <c t="s">
        <v>28</v>
      </c>
    </row>
    <row r="4" spans="1:16" ht="32" customHeight="1">
      <c r="A4" s="24" t="s">
        <v>20</v>
      </c>
      <c s="25" t="s">
        <v>29</v>
      </c>
      <c s="27" t="s">
        <v>7351</v>
      </c>
      <c r="E4" s="26" t="s">
        <v>7352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7554</v>
      </c>
      <c r="E8" s="30" t="s">
        <v>7553</v>
      </c>
      <c r="J8" s="29">
        <f>0+J9+J30+J35+J48+J61+J242+J251</f>
      </c>
      <c s="29">
        <f>0+K9+K30+K35+K48+K61+K242+K251</f>
      </c>
      <c s="29">
        <f>0+L9+L30+L35+L48+L61+L242+L251</f>
      </c>
      <c s="29">
        <f>0+M9+M30+M35+M48+M61+M242+M251</f>
      </c>
    </row>
    <row r="9" spans="1:13" ht="12.75">
      <c r="A9" t="s">
        <v>47</v>
      </c>
      <c r="C9" s="31" t="s">
        <v>51</v>
      </c>
      <c r="E9" s="33" t="s">
        <v>60</v>
      </c>
      <c r="J9" s="32">
        <f>0</f>
      </c>
      <c s="32">
        <f>0</f>
      </c>
      <c s="32">
        <f>0+L10+L14+L18+L22+L26</f>
      </c>
      <c s="32">
        <f>0+M10+M14+M18+M22+M26</f>
      </c>
    </row>
    <row r="10" spans="1:16" ht="12.75">
      <c r="A10" t="s">
        <v>50</v>
      </c>
      <c s="34" t="s">
        <v>51</v>
      </c>
      <c s="34" t="s">
        <v>2486</v>
      </c>
      <c s="35" t="s">
        <v>5</v>
      </c>
      <c s="6" t="s">
        <v>2487</v>
      </c>
      <c s="36" t="s">
        <v>68</v>
      </c>
      <c s="37">
        <v>1425</v>
      </c>
      <c s="36">
        <v>0</v>
      </c>
      <c s="36">
        <f>ROUND(G10*H10,6)</f>
      </c>
      <c r="L10" s="38">
        <v>0</v>
      </c>
      <c s="32">
        <f>ROUND(ROUND(L10,2)*ROUND(G10,3),2)</f>
      </c>
      <c s="36" t="s">
        <v>970</v>
      </c>
      <c>
        <f>(M10*21)/100</f>
      </c>
      <c t="s">
        <v>28</v>
      </c>
    </row>
    <row r="11" spans="1:5" ht="12.75">
      <c r="A11" s="35" t="s">
        <v>56</v>
      </c>
      <c r="E11" s="39" t="s">
        <v>5</v>
      </c>
    </row>
    <row r="12" spans="1:5" ht="12.75">
      <c r="A12" s="35" t="s">
        <v>57</v>
      </c>
      <c r="E12" s="40" t="s">
        <v>7263</v>
      </c>
    </row>
    <row r="13" spans="1:5" ht="12.75">
      <c r="A13" t="s">
        <v>58</v>
      </c>
      <c r="E13" s="39" t="s">
        <v>2488</v>
      </c>
    </row>
    <row r="14" spans="1:16" ht="12.75">
      <c r="A14" t="s">
        <v>50</v>
      </c>
      <c s="34" t="s">
        <v>28</v>
      </c>
      <c s="34" t="s">
        <v>794</v>
      </c>
      <c s="35" t="s">
        <v>5</v>
      </c>
      <c s="6" t="s">
        <v>795</v>
      </c>
      <c s="36" t="s">
        <v>63</v>
      </c>
      <c s="37">
        <v>383.5</v>
      </c>
      <c s="36">
        <v>0</v>
      </c>
      <c s="36">
        <f>ROUND(G14*H14,6)</f>
      </c>
      <c r="L14" s="38">
        <v>0</v>
      </c>
      <c s="32">
        <f>ROUND(ROUND(L14,2)*ROUND(G14,3),2)</f>
      </c>
      <c s="36" t="s">
        <v>970</v>
      </c>
      <c>
        <f>(M14*21)/100</f>
      </c>
      <c t="s">
        <v>28</v>
      </c>
    </row>
    <row r="15" spans="1:5" ht="12.75">
      <c r="A15" s="35" t="s">
        <v>56</v>
      </c>
      <c r="E15" s="39" t="s">
        <v>5</v>
      </c>
    </row>
    <row r="16" spans="1:5" ht="12.75">
      <c r="A16" s="35" t="s">
        <v>57</v>
      </c>
      <c r="E16" s="40" t="s">
        <v>7263</v>
      </c>
    </row>
    <row r="17" spans="1:5" ht="318.75">
      <c r="A17" t="s">
        <v>58</v>
      </c>
      <c r="E17" s="39" t="s">
        <v>4631</v>
      </c>
    </row>
    <row r="18" spans="1:16" ht="12.75">
      <c r="A18" t="s">
        <v>50</v>
      </c>
      <c s="34" t="s">
        <v>26</v>
      </c>
      <c s="34" t="s">
        <v>618</v>
      </c>
      <c s="35" t="s">
        <v>5</v>
      </c>
      <c s="6" t="s">
        <v>619</v>
      </c>
      <c s="36" t="s">
        <v>79</v>
      </c>
      <c s="37">
        <v>60</v>
      </c>
      <c s="36">
        <v>0</v>
      </c>
      <c s="36">
        <f>ROUND(G18*H18,6)</f>
      </c>
      <c r="L18" s="38">
        <v>0</v>
      </c>
      <c s="32">
        <f>ROUND(ROUND(L18,2)*ROUND(G18,3),2)</f>
      </c>
      <c s="36" t="s">
        <v>970</v>
      </c>
      <c>
        <f>(M18*21)/100</f>
      </c>
      <c t="s">
        <v>28</v>
      </c>
    </row>
    <row r="19" spans="1:5" ht="12.75">
      <c r="A19" s="35" t="s">
        <v>56</v>
      </c>
      <c r="E19" s="39" t="s">
        <v>5</v>
      </c>
    </row>
    <row r="20" spans="1:5" ht="12.75">
      <c r="A20" s="35" t="s">
        <v>57</v>
      </c>
      <c r="E20" s="40" t="s">
        <v>7263</v>
      </c>
    </row>
    <row r="21" spans="1:5" ht="25.5">
      <c r="A21" t="s">
        <v>58</v>
      </c>
      <c r="E21" s="39" t="s">
        <v>620</v>
      </c>
    </row>
    <row r="22" spans="1:16" ht="12.75">
      <c r="A22" t="s">
        <v>50</v>
      </c>
      <c s="34" t="s">
        <v>65</v>
      </c>
      <c s="34" t="s">
        <v>61</v>
      </c>
      <c s="35" t="s">
        <v>5</v>
      </c>
      <c s="6" t="s">
        <v>62</v>
      </c>
      <c s="36" t="s">
        <v>63</v>
      </c>
      <c s="37">
        <v>345</v>
      </c>
      <c s="36">
        <v>0</v>
      </c>
      <c s="36">
        <f>ROUND(G22*H22,6)</f>
      </c>
      <c r="L22" s="38">
        <v>0</v>
      </c>
      <c s="32">
        <f>ROUND(ROUND(L22,2)*ROUND(G22,3),2)</f>
      </c>
      <c s="36" t="s">
        <v>970</v>
      </c>
      <c>
        <f>(M22*21)/100</f>
      </c>
      <c t="s">
        <v>28</v>
      </c>
    </row>
    <row r="23" spans="1:5" ht="12.75">
      <c r="A23" s="35" t="s">
        <v>56</v>
      </c>
      <c r="E23" s="39" t="s">
        <v>5</v>
      </c>
    </row>
    <row r="24" spans="1:5" ht="12.75">
      <c r="A24" s="35" t="s">
        <v>57</v>
      </c>
      <c r="E24" s="40" t="s">
        <v>7263</v>
      </c>
    </row>
    <row r="25" spans="1:5" ht="229.5">
      <c r="A25" t="s">
        <v>58</v>
      </c>
      <c r="E25" s="39" t="s">
        <v>1611</v>
      </c>
    </row>
    <row r="26" spans="1:16" ht="12.75">
      <c r="A26" t="s">
        <v>50</v>
      </c>
      <c s="34" t="s">
        <v>72</v>
      </c>
      <c s="34" t="s">
        <v>1712</v>
      </c>
      <c s="35" t="s">
        <v>5</v>
      </c>
      <c s="6" t="s">
        <v>1713</v>
      </c>
      <c s="36" t="s">
        <v>68</v>
      </c>
      <c s="37">
        <v>1425</v>
      </c>
      <c s="36">
        <v>0</v>
      </c>
      <c s="36">
        <f>ROUND(G26*H26,6)</f>
      </c>
      <c r="L26" s="38">
        <v>0</v>
      </c>
      <c s="32">
        <f>ROUND(ROUND(L26,2)*ROUND(G26,3),2)</f>
      </c>
      <c s="36" t="s">
        <v>970</v>
      </c>
      <c>
        <f>(M26*21)/100</f>
      </c>
      <c t="s">
        <v>28</v>
      </c>
    </row>
    <row r="27" spans="1:5" ht="12.75">
      <c r="A27" s="35" t="s">
        <v>56</v>
      </c>
      <c r="E27" s="39" t="s">
        <v>5</v>
      </c>
    </row>
    <row r="28" spans="1:5" ht="12.75">
      <c r="A28" s="35" t="s">
        <v>57</v>
      </c>
      <c r="E28" s="40" t="s">
        <v>7263</v>
      </c>
    </row>
    <row r="29" spans="1:5" ht="38.25">
      <c r="A29" t="s">
        <v>58</v>
      </c>
      <c r="E29" s="39" t="s">
        <v>1715</v>
      </c>
    </row>
    <row r="30" spans="1:13" ht="12.75">
      <c r="A30" t="s">
        <v>47</v>
      </c>
      <c r="C30" s="31" t="s">
        <v>28</v>
      </c>
      <c r="E30" s="33" t="s">
        <v>1411</v>
      </c>
      <c r="J30" s="32">
        <f>0</f>
      </c>
      <c s="32">
        <f>0</f>
      </c>
      <c s="32">
        <f>0+L31</f>
      </c>
      <c s="32">
        <f>0+M31</f>
      </c>
    </row>
    <row r="31" spans="1:16" ht="12.75">
      <c r="A31" t="s">
        <v>50</v>
      </c>
      <c s="34" t="s">
        <v>27</v>
      </c>
      <c s="34" t="s">
        <v>5053</v>
      </c>
      <c s="35" t="s">
        <v>5</v>
      </c>
      <c s="6" t="s">
        <v>5054</v>
      </c>
      <c s="36" t="s">
        <v>68</v>
      </c>
      <c s="37">
        <v>845</v>
      </c>
      <c s="36">
        <v>0</v>
      </c>
      <c s="36">
        <f>ROUND(G31*H31,6)</f>
      </c>
      <c r="L31" s="38">
        <v>0</v>
      </c>
      <c s="32">
        <f>ROUND(ROUND(L31,2)*ROUND(G31,3),2)</f>
      </c>
      <c s="36" t="s">
        <v>970</v>
      </c>
      <c>
        <f>(M31*21)/100</f>
      </c>
      <c t="s">
        <v>28</v>
      </c>
    </row>
    <row r="32" spans="1:5" ht="12.75">
      <c r="A32" s="35" t="s">
        <v>56</v>
      </c>
      <c r="E32" s="39" t="s">
        <v>5</v>
      </c>
    </row>
    <row r="33" spans="1:5" ht="12.75">
      <c r="A33" s="35" t="s">
        <v>57</v>
      </c>
      <c r="E33" s="40" t="s">
        <v>7263</v>
      </c>
    </row>
    <row r="34" spans="1:5" ht="114.75">
      <c r="A34" t="s">
        <v>58</v>
      </c>
      <c r="E34" s="39" t="s">
        <v>7264</v>
      </c>
    </row>
    <row r="35" spans="1:13" ht="12.75">
      <c r="A35" t="s">
        <v>47</v>
      </c>
      <c r="C35" s="31" t="s">
        <v>65</v>
      </c>
      <c r="E35" s="33" t="s">
        <v>3308</v>
      </c>
      <c r="J35" s="32">
        <f>0</f>
      </c>
      <c s="32">
        <f>0</f>
      </c>
      <c s="32">
        <f>0+L36+L40+L44</f>
      </c>
      <c s="32">
        <f>0+M36+M40+M44</f>
      </c>
    </row>
    <row r="36" spans="1:16" ht="12.75">
      <c r="A36" t="s">
        <v>50</v>
      </c>
      <c s="34" t="s">
        <v>70</v>
      </c>
      <c s="34" t="s">
        <v>3314</v>
      </c>
      <c s="35" t="s">
        <v>5</v>
      </c>
      <c s="6" t="s">
        <v>3315</v>
      </c>
      <c s="36" t="s">
        <v>63</v>
      </c>
      <c s="37">
        <v>30</v>
      </c>
      <c s="36">
        <v>0</v>
      </c>
      <c s="36">
        <f>ROUND(G36*H36,6)</f>
      </c>
      <c r="L36" s="38">
        <v>0</v>
      </c>
      <c s="32">
        <f>ROUND(ROUND(L36,2)*ROUND(G36,3),2)</f>
      </c>
      <c s="36" t="s">
        <v>970</v>
      </c>
      <c>
        <f>(M36*21)/100</f>
      </c>
      <c t="s">
        <v>28</v>
      </c>
    </row>
    <row r="37" spans="1:5" ht="12.75">
      <c r="A37" s="35" t="s">
        <v>56</v>
      </c>
      <c r="E37" s="39" t="s">
        <v>5</v>
      </c>
    </row>
    <row r="38" spans="1:5" ht="12.75">
      <c r="A38" s="35" t="s">
        <v>57</v>
      </c>
      <c r="E38" s="40" t="s">
        <v>7263</v>
      </c>
    </row>
    <row r="39" spans="1:5" ht="38.25">
      <c r="A39" t="s">
        <v>58</v>
      </c>
      <c r="E39" s="39" t="s">
        <v>3511</v>
      </c>
    </row>
    <row r="40" spans="1:16" ht="12.75">
      <c r="A40" t="s">
        <v>50</v>
      </c>
      <c s="34" t="s">
        <v>83</v>
      </c>
      <c s="34" t="s">
        <v>4644</v>
      </c>
      <c s="35" t="s">
        <v>5</v>
      </c>
      <c s="6" t="s">
        <v>4645</v>
      </c>
      <c s="36" t="s">
        <v>63</v>
      </c>
      <c s="37">
        <v>41</v>
      </c>
      <c s="36">
        <v>0</v>
      </c>
      <c s="36">
        <f>ROUND(G40*H40,6)</f>
      </c>
      <c r="L40" s="38">
        <v>0</v>
      </c>
      <c s="32">
        <f>ROUND(ROUND(L40,2)*ROUND(G40,3),2)</f>
      </c>
      <c s="36" t="s">
        <v>970</v>
      </c>
      <c>
        <f>(M40*21)/100</f>
      </c>
      <c t="s">
        <v>28</v>
      </c>
    </row>
    <row r="41" spans="1:5" ht="12.75">
      <c r="A41" s="35" t="s">
        <v>56</v>
      </c>
      <c r="E41" s="39" t="s">
        <v>5</v>
      </c>
    </row>
    <row r="42" spans="1:5" ht="12.75">
      <c r="A42" s="35" t="s">
        <v>57</v>
      </c>
      <c r="E42" s="40" t="s">
        <v>7263</v>
      </c>
    </row>
    <row r="43" spans="1:5" ht="38.25">
      <c r="A43" t="s">
        <v>58</v>
      </c>
      <c r="E43" s="39" t="s">
        <v>3511</v>
      </c>
    </row>
    <row r="44" spans="1:16" ht="12.75">
      <c r="A44" t="s">
        <v>50</v>
      </c>
      <c s="34" t="s">
        <v>87</v>
      </c>
      <c s="34" t="s">
        <v>7555</v>
      </c>
      <c s="35" t="s">
        <v>5</v>
      </c>
      <c s="6" t="s">
        <v>7556</v>
      </c>
      <c s="36" t="s">
        <v>63</v>
      </c>
      <c s="37">
        <v>0.5</v>
      </c>
      <c s="36">
        <v>0</v>
      </c>
      <c s="36">
        <f>ROUND(G44*H44,6)</f>
      </c>
      <c r="L44" s="38">
        <v>0</v>
      </c>
      <c s="32">
        <f>ROUND(ROUND(L44,2)*ROUND(G44,3),2)</f>
      </c>
      <c s="36" t="s">
        <v>970</v>
      </c>
      <c>
        <f>(M44*21)/100</f>
      </c>
      <c t="s">
        <v>28</v>
      </c>
    </row>
    <row r="45" spans="1:5" ht="12.75">
      <c r="A45" s="35" t="s">
        <v>56</v>
      </c>
      <c r="E45" s="39" t="s">
        <v>5</v>
      </c>
    </row>
    <row r="46" spans="1:5" ht="12.75">
      <c r="A46" s="35" t="s">
        <v>57</v>
      </c>
      <c r="E46" s="40" t="s">
        <v>7263</v>
      </c>
    </row>
    <row r="47" spans="1:5" ht="38.25">
      <c r="A47" t="s">
        <v>58</v>
      </c>
      <c r="E47" s="39" t="s">
        <v>7557</v>
      </c>
    </row>
    <row r="48" spans="1:13" ht="12.75">
      <c r="A48" t="s">
        <v>47</v>
      </c>
      <c r="C48" s="31" t="s">
        <v>27</v>
      </c>
      <c r="E48" s="33" t="s">
        <v>3984</v>
      </c>
      <c r="J48" s="32">
        <f>0</f>
      </c>
      <c s="32">
        <f>0</f>
      </c>
      <c s="32">
        <f>0+L49+L53+L57</f>
      </c>
      <c s="32">
        <f>0+M49+M53+M57</f>
      </c>
    </row>
    <row r="49" spans="1:16" ht="12.75">
      <c r="A49" t="s">
        <v>50</v>
      </c>
      <c s="34" t="s">
        <v>91</v>
      </c>
      <c s="34" t="s">
        <v>7558</v>
      </c>
      <c s="35" t="s">
        <v>5</v>
      </c>
      <c s="6" t="s">
        <v>7559</v>
      </c>
      <c s="36" t="s">
        <v>63</v>
      </c>
      <c s="37">
        <v>2</v>
      </c>
      <c s="36">
        <v>0</v>
      </c>
      <c s="36">
        <f>ROUND(G49*H49,6)</f>
      </c>
      <c r="L49" s="38">
        <v>0</v>
      </c>
      <c s="32">
        <f>ROUND(ROUND(L49,2)*ROUND(G49,3),2)</f>
      </c>
      <c s="36" t="s">
        <v>970</v>
      </c>
      <c>
        <f>(M49*21)/100</f>
      </c>
      <c t="s">
        <v>28</v>
      </c>
    </row>
    <row r="50" spans="1:5" ht="12.75">
      <c r="A50" s="35" t="s">
        <v>56</v>
      </c>
      <c r="E50" s="39" t="s">
        <v>5</v>
      </c>
    </row>
    <row r="51" spans="1:5" ht="12.75">
      <c r="A51" s="35" t="s">
        <v>57</v>
      </c>
      <c r="E51" s="40" t="s">
        <v>7263</v>
      </c>
    </row>
    <row r="52" spans="1:5" ht="331.5">
      <c r="A52" t="s">
        <v>58</v>
      </c>
      <c r="E52" s="39" t="s">
        <v>7560</v>
      </c>
    </row>
    <row r="53" spans="1:16" ht="12.75">
      <c r="A53" t="s">
        <v>50</v>
      </c>
      <c s="34" t="s">
        <v>95</v>
      </c>
      <c s="34" t="s">
        <v>7561</v>
      </c>
      <c s="35" t="s">
        <v>5</v>
      </c>
      <c s="6" t="s">
        <v>7562</v>
      </c>
      <c s="36" t="s">
        <v>68</v>
      </c>
      <c s="37">
        <v>10</v>
      </c>
      <c s="36">
        <v>0</v>
      </c>
      <c s="36">
        <f>ROUND(G53*H53,6)</f>
      </c>
      <c r="L53" s="38">
        <v>0</v>
      </c>
      <c s="32">
        <f>ROUND(ROUND(L53,2)*ROUND(G53,3),2)</f>
      </c>
      <c s="36" t="s">
        <v>970</v>
      </c>
      <c>
        <f>(M53*21)/100</f>
      </c>
      <c t="s">
        <v>28</v>
      </c>
    </row>
    <row r="54" spans="1:5" ht="12.75">
      <c r="A54" s="35" t="s">
        <v>56</v>
      </c>
      <c r="E54" s="39" t="s">
        <v>5</v>
      </c>
    </row>
    <row r="55" spans="1:5" ht="12.75">
      <c r="A55" s="35" t="s">
        <v>57</v>
      </c>
      <c r="E55" s="40" t="s">
        <v>7263</v>
      </c>
    </row>
    <row r="56" spans="1:5" ht="76.5">
      <c r="A56" t="s">
        <v>58</v>
      </c>
      <c r="E56" s="39" t="s">
        <v>7563</v>
      </c>
    </row>
    <row r="57" spans="1:16" ht="12.75">
      <c r="A57" t="s">
        <v>50</v>
      </c>
      <c s="34" t="s">
        <v>99</v>
      </c>
      <c s="34" t="s">
        <v>7564</v>
      </c>
      <c s="35" t="s">
        <v>5</v>
      </c>
      <c s="6" t="s">
        <v>7565</v>
      </c>
      <c s="36" t="s">
        <v>68</v>
      </c>
      <c s="37">
        <v>10</v>
      </c>
      <c s="36">
        <v>0</v>
      </c>
      <c s="36">
        <f>ROUND(G57*H57,6)</f>
      </c>
      <c r="L57" s="38">
        <v>0</v>
      </c>
      <c s="32">
        <f>ROUND(ROUND(L57,2)*ROUND(G57,3),2)</f>
      </c>
      <c s="36" t="s">
        <v>970</v>
      </c>
      <c>
        <f>(M57*21)/100</f>
      </c>
      <c t="s">
        <v>28</v>
      </c>
    </row>
    <row r="58" spans="1:5" ht="12.75">
      <c r="A58" s="35" t="s">
        <v>56</v>
      </c>
      <c r="E58" s="39" t="s">
        <v>5</v>
      </c>
    </row>
    <row r="59" spans="1:5" ht="12.75">
      <c r="A59" s="35" t="s">
        <v>57</v>
      </c>
      <c r="E59" s="40" t="s">
        <v>7263</v>
      </c>
    </row>
    <row r="60" spans="1:5" ht="89.25">
      <c r="A60" t="s">
        <v>58</v>
      </c>
      <c r="E60" s="39" t="s">
        <v>7566</v>
      </c>
    </row>
    <row r="61" spans="1:13" ht="12.75">
      <c r="A61" t="s">
        <v>47</v>
      </c>
      <c r="C61" s="31" t="s">
        <v>70</v>
      </c>
      <c r="E61" s="33" t="s">
        <v>71</v>
      </c>
      <c r="J61" s="32">
        <f>0</f>
      </c>
      <c s="32">
        <f>0</f>
      </c>
      <c s="32">
        <f>0+L62+L66+L70+L74+L78+L82+L86+L90+L94+L98+L102+L106+L110+L114+L118+L122+L126+L130+L134+L138+L142+L146+L150+L154+L158+L162+L166+L170+L174+L178+L182+L186+L190+L194+L198+L202+L206+L210+L214+L218+L222+L226+L230+L234+L238</f>
      </c>
      <c s="32">
        <f>0+M62+M66+M70+M74+M78+M82+M86+M90+M94+M98+M102+M106+M110+M114+M118+M122+M126+M130+M134+M138+M142+M146+M150+M154+M158+M162+M166+M170+M174+M178+M182+M186+M190+M194+M198+M202+M206+M210+M214+M218+M222+M226+M230+M234+M238</f>
      </c>
    </row>
    <row r="62" spans="1:16" ht="25.5">
      <c r="A62" t="s">
        <v>50</v>
      </c>
      <c s="34" t="s">
        <v>103</v>
      </c>
      <c s="34" t="s">
        <v>6105</v>
      </c>
      <c s="35" t="s">
        <v>5</v>
      </c>
      <c s="6" t="s">
        <v>6106</v>
      </c>
      <c s="36" t="s">
        <v>75</v>
      </c>
      <c s="37">
        <v>68</v>
      </c>
      <c s="36">
        <v>0</v>
      </c>
      <c s="36">
        <f>ROUND(G62*H62,6)</f>
      </c>
      <c r="L62" s="38">
        <v>0</v>
      </c>
      <c s="32">
        <f>ROUND(ROUND(L62,2)*ROUND(G62,3),2)</f>
      </c>
      <c s="36" t="s">
        <v>970</v>
      </c>
      <c>
        <f>(M62*21)/100</f>
      </c>
      <c t="s">
        <v>28</v>
      </c>
    </row>
    <row r="63" spans="1:5" ht="12.75">
      <c r="A63" s="35" t="s">
        <v>56</v>
      </c>
      <c r="E63" s="39" t="s">
        <v>5</v>
      </c>
    </row>
    <row r="64" spans="1:5" ht="12.75">
      <c r="A64" s="35" t="s">
        <v>57</v>
      </c>
      <c r="E64" s="40" t="s">
        <v>7263</v>
      </c>
    </row>
    <row r="65" spans="1:5" ht="76.5">
      <c r="A65" t="s">
        <v>58</v>
      </c>
      <c r="E65" s="39" t="s">
        <v>7266</v>
      </c>
    </row>
    <row r="66" spans="1:16" ht="12.75">
      <c r="A66" t="s">
        <v>50</v>
      </c>
      <c s="34" t="s">
        <v>107</v>
      </c>
      <c s="34" t="s">
        <v>7567</v>
      </c>
      <c s="35" t="s">
        <v>5</v>
      </c>
      <c s="6" t="s">
        <v>7568</v>
      </c>
      <c s="36" t="s">
        <v>75</v>
      </c>
      <c s="37">
        <v>6</v>
      </c>
      <c s="36">
        <v>0</v>
      </c>
      <c s="36">
        <f>ROUND(G66*H66,6)</f>
      </c>
      <c r="L66" s="38">
        <v>0</v>
      </c>
      <c s="32">
        <f>ROUND(ROUND(L66,2)*ROUND(G66,3),2)</f>
      </c>
      <c s="36" t="s">
        <v>970</v>
      </c>
      <c>
        <f>(M66*21)/100</f>
      </c>
      <c t="s">
        <v>28</v>
      </c>
    </row>
    <row r="67" spans="1:5" ht="12.75">
      <c r="A67" s="35" t="s">
        <v>56</v>
      </c>
      <c r="E67" s="39" t="s">
        <v>5</v>
      </c>
    </row>
    <row r="68" spans="1:5" ht="12.75">
      <c r="A68" s="35" t="s">
        <v>57</v>
      </c>
      <c r="E68" s="40" t="s">
        <v>7263</v>
      </c>
    </row>
    <row r="69" spans="1:5" ht="127.5">
      <c r="A69" t="s">
        <v>58</v>
      </c>
      <c r="E69" s="39" t="s">
        <v>7569</v>
      </c>
    </row>
    <row r="70" spans="1:16" ht="12.75">
      <c r="A70" t="s">
        <v>50</v>
      </c>
      <c s="34" t="s">
        <v>112</v>
      </c>
      <c s="34" t="s">
        <v>2506</v>
      </c>
      <c s="35" t="s">
        <v>5</v>
      </c>
      <c s="6" t="s">
        <v>2507</v>
      </c>
      <c s="36" t="s">
        <v>75</v>
      </c>
      <c s="37">
        <v>40</v>
      </c>
      <c s="36">
        <v>0</v>
      </c>
      <c s="36">
        <f>ROUND(G70*H70,6)</f>
      </c>
      <c r="L70" s="38">
        <v>0</v>
      </c>
      <c s="32">
        <f>ROUND(ROUND(L70,2)*ROUND(G70,3),2)</f>
      </c>
      <c s="36" t="s">
        <v>970</v>
      </c>
      <c>
        <f>(M70*21)/100</f>
      </c>
      <c t="s">
        <v>28</v>
      </c>
    </row>
    <row r="71" spans="1:5" ht="12.75">
      <c r="A71" s="35" t="s">
        <v>56</v>
      </c>
      <c r="E71" s="39" t="s">
        <v>5</v>
      </c>
    </row>
    <row r="72" spans="1:5" ht="12.75">
      <c r="A72" s="35" t="s">
        <v>57</v>
      </c>
      <c r="E72" s="40" t="s">
        <v>7263</v>
      </c>
    </row>
    <row r="73" spans="1:5" ht="114.75">
      <c r="A73" t="s">
        <v>58</v>
      </c>
      <c r="E73" s="39" t="s">
        <v>7267</v>
      </c>
    </row>
    <row r="74" spans="1:16" ht="12.75">
      <c r="A74" t="s">
        <v>50</v>
      </c>
      <c s="34" t="s">
        <v>116</v>
      </c>
      <c s="34" t="s">
        <v>77</v>
      </c>
      <c s="35" t="s">
        <v>5</v>
      </c>
      <c s="6" t="s">
        <v>78</v>
      </c>
      <c s="36" t="s">
        <v>79</v>
      </c>
      <c s="37">
        <v>965</v>
      </c>
      <c s="36">
        <v>0</v>
      </c>
      <c s="36">
        <f>ROUND(G74*H74,6)</f>
      </c>
      <c r="L74" s="38">
        <v>0</v>
      </c>
      <c s="32">
        <f>ROUND(ROUND(L74,2)*ROUND(G74,3),2)</f>
      </c>
      <c s="36" t="s">
        <v>970</v>
      </c>
      <c>
        <f>(M74*21)/100</f>
      </c>
      <c t="s">
        <v>28</v>
      </c>
    </row>
    <row r="75" spans="1:5" ht="12.75">
      <c r="A75" s="35" t="s">
        <v>56</v>
      </c>
      <c r="E75" s="39" t="s">
        <v>5</v>
      </c>
    </row>
    <row r="76" spans="1:5" ht="12.75">
      <c r="A76" s="35" t="s">
        <v>57</v>
      </c>
      <c r="E76" s="40" t="s">
        <v>7263</v>
      </c>
    </row>
    <row r="77" spans="1:5" ht="102">
      <c r="A77" t="s">
        <v>58</v>
      </c>
      <c r="E77" s="39" t="s">
        <v>1415</v>
      </c>
    </row>
    <row r="78" spans="1:16" ht="12.75">
      <c r="A78" t="s">
        <v>50</v>
      </c>
      <c s="34" t="s">
        <v>119</v>
      </c>
      <c s="34" t="s">
        <v>81</v>
      </c>
      <c s="35" t="s">
        <v>5</v>
      </c>
      <c s="6" t="s">
        <v>82</v>
      </c>
      <c s="36" t="s">
        <v>79</v>
      </c>
      <c s="37">
        <v>400</v>
      </c>
      <c s="36">
        <v>0</v>
      </c>
      <c s="36">
        <f>ROUND(G78*H78,6)</f>
      </c>
      <c r="L78" s="38">
        <v>0</v>
      </c>
      <c s="32">
        <f>ROUND(ROUND(L78,2)*ROUND(G78,3),2)</f>
      </c>
      <c s="36" t="s">
        <v>970</v>
      </c>
      <c>
        <f>(M78*21)/100</f>
      </c>
      <c t="s">
        <v>28</v>
      </c>
    </row>
    <row r="79" spans="1:5" ht="12.75">
      <c r="A79" s="35" t="s">
        <v>56</v>
      </c>
      <c r="E79" s="39" t="s">
        <v>5</v>
      </c>
    </row>
    <row r="80" spans="1:5" ht="12.75">
      <c r="A80" s="35" t="s">
        <v>57</v>
      </c>
      <c r="E80" s="40" t="s">
        <v>7263</v>
      </c>
    </row>
    <row r="81" spans="1:5" ht="102">
      <c r="A81" t="s">
        <v>58</v>
      </c>
      <c r="E81" s="39" t="s">
        <v>1415</v>
      </c>
    </row>
    <row r="82" spans="1:16" ht="12.75">
      <c r="A82" t="s">
        <v>50</v>
      </c>
      <c s="34" t="s">
        <v>122</v>
      </c>
      <c s="34" t="s">
        <v>1081</v>
      </c>
      <c s="35" t="s">
        <v>5</v>
      </c>
      <c s="6" t="s">
        <v>1082</v>
      </c>
      <c s="36" t="s">
        <v>79</v>
      </c>
      <c s="37">
        <v>150</v>
      </c>
      <c s="36">
        <v>0</v>
      </c>
      <c s="36">
        <f>ROUND(G82*H82,6)</f>
      </c>
      <c r="L82" s="38">
        <v>0</v>
      </c>
      <c s="32">
        <f>ROUND(ROUND(L82,2)*ROUND(G82,3),2)</f>
      </c>
      <c s="36" t="s">
        <v>970</v>
      </c>
      <c>
        <f>(M82*21)/100</f>
      </c>
      <c t="s">
        <v>28</v>
      </c>
    </row>
    <row r="83" spans="1:5" ht="12.75">
      <c r="A83" s="35" t="s">
        <v>56</v>
      </c>
      <c r="E83" s="39" t="s">
        <v>5</v>
      </c>
    </row>
    <row r="84" spans="1:5" ht="12.75">
      <c r="A84" s="35" t="s">
        <v>57</v>
      </c>
      <c r="E84" s="40" t="s">
        <v>7263</v>
      </c>
    </row>
    <row r="85" spans="1:5" ht="102">
      <c r="A85" t="s">
        <v>58</v>
      </c>
      <c r="E85" s="39" t="s">
        <v>4524</v>
      </c>
    </row>
    <row r="86" spans="1:16" ht="12.75">
      <c r="A86" t="s">
        <v>50</v>
      </c>
      <c s="34" t="s">
        <v>126</v>
      </c>
      <c s="34" t="s">
        <v>809</v>
      </c>
      <c s="35" t="s">
        <v>5</v>
      </c>
      <c s="6" t="s">
        <v>810</v>
      </c>
      <c s="36" t="s">
        <v>79</v>
      </c>
      <c s="37">
        <v>100</v>
      </c>
      <c s="36">
        <v>0</v>
      </c>
      <c s="36">
        <f>ROUND(G86*H86,6)</f>
      </c>
      <c r="L86" s="38">
        <v>0</v>
      </c>
      <c s="32">
        <f>ROUND(ROUND(L86,2)*ROUND(G86,3),2)</f>
      </c>
      <c s="36" t="s">
        <v>970</v>
      </c>
      <c>
        <f>(M86*21)/100</f>
      </c>
      <c t="s">
        <v>28</v>
      </c>
    </row>
    <row r="87" spans="1:5" ht="12.75">
      <c r="A87" s="35" t="s">
        <v>56</v>
      </c>
      <c r="E87" s="39" t="s">
        <v>5</v>
      </c>
    </row>
    <row r="88" spans="1:5" ht="12.75">
      <c r="A88" s="35" t="s">
        <v>57</v>
      </c>
      <c r="E88" s="40" t="s">
        <v>7263</v>
      </c>
    </row>
    <row r="89" spans="1:5" ht="102">
      <c r="A89" t="s">
        <v>58</v>
      </c>
      <c r="E89" s="39" t="s">
        <v>4524</v>
      </c>
    </row>
    <row r="90" spans="1:16" ht="12.75">
      <c r="A90" t="s">
        <v>50</v>
      </c>
      <c s="34" t="s">
        <v>129</v>
      </c>
      <c s="34" t="s">
        <v>88</v>
      </c>
      <c s="35" t="s">
        <v>5</v>
      </c>
      <c s="6" t="s">
        <v>89</v>
      </c>
      <c s="36" t="s">
        <v>79</v>
      </c>
      <c s="37">
        <v>1590</v>
      </c>
      <c s="36">
        <v>0</v>
      </c>
      <c s="36">
        <f>ROUND(G90*H90,6)</f>
      </c>
      <c r="L90" s="38">
        <v>0</v>
      </c>
      <c s="32">
        <f>ROUND(ROUND(L90,2)*ROUND(G90,3),2)</f>
      </c>
      <c s="36" t="s">
        <v>970</v>
      </c>
      <c>
        <f>(M90*21)/100</f>
      </c>
      <c t="s">
        <v>28</v>
      </c>
    </row>
    <row r="91" spans="1:5" ht="12.75">
      <c r="A91" s="35" t="s">
        <v>56</v>
      </c>
      <c r="E91" s="39" t="s">
        <v>5</v>
      </c>
    </row>
    <row r="92" spans="1:5" ht="12.75">
      <c r="A92" s="35" t="s">
        <v>57</v>
      </c>
      <c r="E92" s="40" t="s">
        <v>7263</v>
      </c>
    </row>
    <row r="93" spans="1:5" ht="140.25">
      <c r="A93" t="s">
        <v>58</v>
      </c>
      <c r="E93" s="39" t="s">
        <v>7240</v>
      </c>
    </row>
    <row r="94" spans="1:16" ht="12.75">
      <c r="A94" t="s">
        <v>50</v>
      </c>
      <c s="34" t="s">
        <v>134</v>
      </c>
      <c s="34" t="s">
        <v>6567</v>
      </c>
      <c s="35" t="s">
        <v>5</v>
      </c>
      <c s="6" t="s">
        <v>6568</v>
      </c>
      <c s="36" t="s">
        <v>75</v>
      </c>
      <c s="37">
        <v>18</v>
      </c>
      <c s="36">
        <v>0</v>
      </c>
      <c s="36">
        <f>ROUND(G94*H94,6)</f>
      </c>
      <c r="L94" s="38">
        <v>0</v>
      </c>
      <c s="32">
        <f>ROUND(ROUND(L94,2)*ROUND(G94,3),2)</f>
      </c>
      <c s="36" t="s">
        <v>970</v>
      </c>
      <c>
        <f>(M94*21)/100</f>
      </c>
      <c t="s">
        <v>28</v>
      </c>
    </row>
    <row r="95" spans="1:5" ht="12.75">
      <c r="A95" s="35" t="s">
        <v>56</v>
      </c>
      <c r="E95" s="39" t="s">
        <v>5</v>
      </c>
    </row>
    <row r="96" spans="1:5" ht="12.75">
      <c r="A96" s="35" t="s">
        <v>57</v>
      </c>
      <c r="E96" s="40" t="s">
        <v>7263</v>
      </c>
    </row>
    <row r="97" spans="1:5" ht="102">
      <c r="A97" t="s">
        <v>58</v>
      </c>
      <c r="E97" s="39" t="s">
        <v>7272</v>
      </c>
    </row>
    <row r="98" spans="1:16" ht="25.5">
      <c r="A98" t="s">
        <v>50</v>
      </c>
      <c s="34" t="s">
        <v>137</v>
      </c>
      <c s="34" t="s">
        <v>7268</v>
      </c>
      <c s="35" t="s">
        <v>5</v>
      </c>
      <c s="6" t="s">
        <v>7269</v>
      </c>
      <c s="36" t="s">
        <v>79</v>
      </c>
      <c s="37">
        <v>32</v>
      </c>
      <c s="36">
        <v>0</v>
      </c>
      <c s="36">
        <f>ROUND(G98*H98,6)</f>
      </c>
      <c r="L98" s="38">
        <v>0</v>
      </c>
      <c s="32">
        <f>ROUND(ROUND(L98,2)*ROUND(G98,3),2)</f>
      </c>
      <c s="36" t="s">
        <v>970</v>
      </c>
      <c>
        <f>(M98*21)/100</f>
      </c>
      <c t="s">
        <v>28</v>
      </c>
    </row>
    <row r="99" spans="1:5" ht="12.75">
      <c r="A99" s="35" t="s">
        <v>56</v>
      </c>
      <c r="E99" s="39" t="s">
        <v>5</v>
      </c>
    </row>
    <row r="100" spans="1:5" ht="12.75">
      <c r="A100" s="35" t="s">
        <v>57</v>
      </c>
      <c r="E100" s="40" t="s">
        <v>7263</v>
      </c>
    </row>
    <row r="101" spans="1:5" ht="76.5">
      <c r="A101" t="s">
        <v>58</v>
      </c>
      <c r="E101" s="39" t="s">
        <v>1417</v>
      </c>
    </row>
    <row r="102" spans="1:16" ht="12.75">
      <c r="A102" t="s">
        <v>50</v>
      </c>
      <c s="34" t="s">
        <v>140</v>
      </c>
      <c s="34" t="s">
        <v>2723</v>
      </c>
      <c s="35" t="s">
        <v>5</v>
      </c>
      <c s="6" t="s">
        <v>2724</v>
      </c>
      <c s="36" t="s">
        <v>79</v>
      </c>
      <c s="37">
        <v>20</v>
      </c>
      <c s="36">
        <v>0</v>
      </c>
      <c s="36">
        <f>ROUND(G102*H102,6)</f>
      </c>
      <c r="L102" s="38">
        <v>0</v>
      </c>
      <c s="32">
        <f>ROUND(ROUND(L102,2)*ROUND(G102,3),2)</f>
      </c>
      <c s="36" t="s">
        <v>970</v>
      </c>
      <c>
        <f>(M102*21)/100</f>
      </c>
      <c t="s">
        <v>28</v>
      </c>
    </row>
    <row r="103" spans="1:5" ht="12.75">
      <c r="A103" s="35" t="s">
        <v>56</v>
      </c>
      <c r="E103" s="39" t="s">
        <v>5</v>
      </c>
    </row>
    <row r="104" spans="1:5" ht="12.75">
      <c r="A104" s="35" t="s">
        <v>57</v>
      </c>
      <c r="E104" s="40" t="s">
        <v>7263</v>
      </c>
    </row>
    <row r="105" spans="1:5" ht="76.5">
      <c r="A105" t="s">
        <v>58</v>
      </c>
      <c r="E105" s="39" t="s">
        <v>1417</v>
      </c>
    </row>
    <row r="106" spans="1:16" ht="12.75">
      <c r="A106" t="s">
        <v>50</v>
      </c>
      <c s="34" t="s">
        <v>143</v>
      </c>
      <c s="34" t="s">
        <v>2096</v>
      </c>
      <c s="35" t="s">
        <v>5</v>
      </c>
      <c s="6" t="s">
        <v>2097</v>
      </c>
      <c s="36" t="s">
        <v>79</v>
      </c>
      <c s="37">
        <v>20</v>
      </c>
      <c s="36">
        <v>0</v>
      </c>
      <c s="36">
        <f>ROUND(G106*H106,6)</f>
      </c>
      <c r="L106" s="38">
        <v>0</v>
      </c>
      <c s="32">
        <f>ROUND(ROUND(L106,2)*ROUND(G106,3),2)</f>
      </c>
      <c s="36" t="s">
        <v>970</v>
      </c>
      <c>
        <f>(M106*21)/100</f>
      </c>
      <c t="s">
        <v>28</v>
      </c>
    </row>
    <row r="107" spans="1:5" ht="12.75">
      <c r="A107" s="35" t="s">
        <v>56</v>
      </c>
      <c r="E107" s="39" t="s">
        <v>5</v>
      </c>
    </row>
    <row r="108" spans="1:5" ht="12.75">
      <c r="A108" s="35" t="s">
        <v>57</v>
      </c>
      <c r="E108" s="40" t="s">
        <v>7263</v>
      </c>
    </row>
    <row r="109" spans="1:5" ht="76.5">
      <c r="A109" t="s">
        <v>58</v>
      </c>
      <c r="E109" s="39" t="s">
        <v>1417</v>
      </c>
    </row>
    <row r="110" spans="1:16" ht="25.5">
      <c r="A110" t="s">
        <v>50</v>
      </c>
      <c s="34" t="s">
        <v>147</v>
      </c>
      <c s="34" t="s">
        <v>827</v>
      </c>
      <c s="35" t="s">
        <v>5</v>
      </c>
      <c s="6" t="s">
        <v>828</v>
      </c>
      <c s="36" t="s">
        <v>75</v>
      </c>
      <c s="37">
        <v>27</v>
      </c>
      <c s="36">
        <v>0</v>
      </c>
      <c s="36">
        <f>ROUND(G110*H110,6)</f>
      </c>
      <c r="L110" s="38">
        <v>0</v>
      </c>
      <c s="32">
        <f>ROUND(ROUND(L110,2)*ROUND(G110,3),2)</f>
      </c>
      <c s="36" t="s">
        <v>970</v>
      </c>
      <c>
        <f>(M110*21)/100</f>
      </c>
      <c t="s">
        <v>28</v>
      </c>
    </row>
    <row r="111" spans="1:5" ht="12.75">
      <c r="A111" s="35" t="s">
        <v>56</v>
      </c>
      <c r="E111" s="39" t="s">
        <v>5</v>
      </c>
    </row>
    <row r="112" spans="1:5" ht="12.75">
      <c r="A112" s="35" t="s">
        <v>57</v>
      </c>
      <c r="E112" s="40" t="s">
        <v>7263</v>
      </c>
    </row>
    <row r="113" spans="1:5" ht="38.25">
      <c r="A113" t="s">
        <v>58</v>
      </c>
      <c r="E113" s="39" t="s">
        <v>94</v>
      </c>
    </row>
    <row r="114" spans="1:16" ht="12.75">
      <c r="A114" t="s">
        <v>50</v>
      </c>
      <c s="34" t="s">
        <v>151</v>
      </c>
      <c s="34" t="s">
        <v>2101</v>
      </c>
      <c s="35" t="s">
        <v>5</v>
      </c>
      <c s="6" t="s">
        <v>2102</v>
      </c>
      <c s="36" t="s">
        <v>75</v>
      </c>
      <c s="37">
        <v>5</v>
      </c>
      <c s="36">
        <v>0</v>
      </c>
      <c s="36">
        <f>ROUND(G114*H114,6)</f>
      </c>
      <c r="L114" s="38">
        <v>0</v>
      </c>
      <c s="32">
        <f>ROUND(ROUND(L114,2)*ROUND(G114,3),2)</f>
      </c>
      <c s="36" t="s">
        <v>970</v>
      </c>
      <c>
        <f>(M114*21)/100</f>
      </c>
      <c t="s">
        <v>28</v>
      </c>
    </row>
    <row r="115" spans="1:5" ht="12.75">
      <c r="A115" s="35" t="s">
        <v>56</v>
      </c>
      <c r="E115" s="39" t="s">
        <v>5</v>
      </c>
    </row>
    <row r="116" spans="1:5" ht="12.75">
      <c r="A116" s="35" t="s">
        <v>57</v>
      </c>
      <c r="E116" s="40" t="s">
        <v>7263</v>
      </c>
    </row>
    <row r="117" spans="1:5" ht="38.25">
      <c r="A117" t="s">
        <v>58</v>
      </c>
      <c r="E117" s="39" t="s">
        <v>94</v>
      </c>
    </row>
    <row r="118" spans="1:16" ht="25.5">
      <c r="A118" t="s">
        <v>50</v>
      </c>
      <c s="34" t="s">
        <v>155</v>
      </c>
      <c s="34" t="s">
        <v>829</v>
      </c>
      <c s="35" t="s">
        <v>5</v>
      </c>
      <c s="6" t="s">
        <v>830</v>
      </c>
      <c s="36" t="s">
        <v>75</v>
      </c>
      <c s="37">
        <v>64</v>
      </c>
      <c s="36">
        <v>0</v>
      </c>
      <c s="36">
        <f>ROUND(G118*H118,6)</f>
      </c>
      <c r="L118" s="38">
        <v>0</v>
      </c>
      <c s="32">
        <f>ROUND(ROUND(L118,2)*ROUND(G118,3),2)</f>
      </c>
      <c s="36" t="s">
        <v>970</v>
      </c>
      <c>
        <f>(M118*21)/100</f>
      </c>
      <c t="s">
        <v>28</v>
      </c>
    </row>
    <row r="119" spans="1:5" ht="12.75">
      <c r="A119" s="35" t="s">
        <v>56</v>
      </c>
      <c r="E119" s="39" t="s">
        <v>5</v>
      </c>
    </row>
    <row r="120" spans="1:5" ht="12.75">
      <c r="A120" s="35" t="s">
        <v>57</v>
      </c>
      <c r="E120" s="40" t="s">
        <v>7263</v>
      </c>
    </row>
    <row r="121" spans="1:5" ht="38.25">
      <c r="A121" t="s">
        <v>58</v>
      </c>
      <c r="E121" s="39" t="s">
        <v>98</v>
      </c>
    </row>
    <row r="122" spans="1:16" ht="12.75">
      <c r="A122" t="s">
        <v>50</v>
      </c>
      <c s="34" t="s">
        <v>158</v>
      </c>
      <c s="34" t="s">
        <v>7270</v>
      </c>
      <c s="35" t="s">
        <v>5</v>
      </c>
      <c s="6" t="s">
        <v>7271</v>
      </c>
      <c s="36" t="s">
        <v>75</v>
      </c>
      <c s="37">
        <v>5</v>
      </c>
      <c s="36">
        <v>0</v>
      </c>
      <c s="36">
        <f>ROUND(G122*H122,6)</f>
      </c>
      <c r="L122" s="38">
        <v>0</v>
      </c>
      <c s="32">
        <f>ROUND(ROUND(L122,2)*ROUND(G122,3),2)</f>
      </c>
      <c s="36" t="s">
        <v>970</v>
      </c>
      <c>
        <f>(M122*21)/100</f>
      </c>
      <c t="s">
        <v>28</v>
      </c>
    </row>
    <row r="123" spans="1:5" ht="12.75">
      <c r="A123" s="35" t="s">
        <v>56</v>
      </c>
      <c r="E123" s="39" t="s">
        <v>5</v>
      </c>
    </row>
    <row r="124" spans="1:5" ht="12.75">
      <c r="A124" s="35" t="s">
        <v>57</v>
      </c>
      <c r="E124" s="40" t="s">
        <v>7263</v>
      </c>
    </row>
    <row r="125" spans="1:5" ht="102">
      <c r="A125" t="s">
        <v>58</v>
      </c>
      <c r="E125" s="39" t="s">
        <v>7272</v>
      </c>
    </row>
    <row r="126" spans="1:16" ht="25.5">
      <c r="A126" t="s">
        <v>50</v>
      </c>
      <c s="34" t="s">
        <v>162</v>
      </c>
      <c s="34" t="s">
        <v>831</v>
      </c>
      <c s="35" t="s">
        <v>5</v>
      </c>
      <c s="6" t="s">
        <v>832</v>
      </c>
      <c s="36" t="s">
        <v>75</v>
      </c>
      <c s="37">
        <v>10</v>
      </c>
      <c s="36">
        <v>0</v>
      </c>
      <c s="36">
        <f>ROUND(G126*H126,6)</f>
      </c>
      <c r="L126" s="38">
        <v>0</v>
      </c>
      <c s="32">
        <f>ROUND(ROUND(L126,2)*ROUND(G126,3),2)</f>
      </c>
      <c s="36" t="s">
        <v>970</v>
      </c>
      <c>
        <f>(M126*21)/100</f>
      </c>
      <c t="s">
        <v>28</v>
      </c>
    </row>
    <row r="127" spans="1:5" ht="12.75">
      <c r="A127" s="35" t="s">
        <v>56</v>
      </c>
      <c r="E127" s="39" t="s">
        <v>5</v>
      </c>
    </row>
    <row r="128" spans="1:5" ht="12.75">
      <c r="A128" s="35" t="s">
        <v>57</v>
      </c>
      <c r="E128" s="40" t="s">
        <v>7263</v>
      </c>
    </row>
    <row r="129" spans="1:5" ht="102">
      <c r="A129" t="s">
        <v>58</v>
      </c>
      <c r="E129" s="39" t="s">
        <v>1415</v>
      </c>
    </row>
    <row r="130" spans="1:16" ht="38.25">
      <c r="A130" t="s">
        <v>50</v>
      </c>
      <c s="34" t="s">
        <v>165</v>
      </c>
      <c s="34" t="s">
        <v>2355</v>
      </c>
      <c s="35" t="s">
        <v>5</v>
      </c>
      <c s="6" t="s">
        <v>2356</v>
      </c>
      <c s="36" t="s">
        <v>2357</v>
      </c>
      <c s="37">
        <v>200</v>
      </c>
      <c s="36">
        <v>0</v>
      </c>
      <c s="36">
        <f>ROUND(G130*H130,6)</f>
      </c>
      <c r="L130" s="38">
        <v>0</v>
      </c>
      <c s="32">
        <f>ROUND(ROUND(L130,2)*ROUND(G130,3),2)</f>
      </c>
      <c s="36" t="s">
        <v>970</v>
      </c>
      <c>
        <f>(M130*21)/100</f>
      </c>
      <c t="s">
        <v>28</v>
      </c>
    </row>
    <row r="131" spans="1:5" ht="12.75">
      <c r="A131" s="35" t="s">
        <v>56</v>
      </c>
      <c r="E131" s="39" t="s">
        <v>5</v>
      </c>
    </row>
    <row r="132" spans="1:5" ht="12.75">
      <c r="A132" s="35" t="s">
        <v>57</v>
      </c>
      <c r="E132" s="40" t="s">
        <v>7263</v>
      </c>
    </row>
    <row r="133" spans="1:5" ht="102">
      <c r="A133" t="s">
        <v>58</v>
      </c>
      <c r="E133" s="39" t="s">
        <v>7272</v>
      </c>
    </row>
    <row r="134" spans="1:16" ht="12.75">
      <c r="A134" t="s">
        <v>50</v>
      </c>
      <c s="34" t="s">
        <v>169</v>
      </c>
      <c s="34" t="s">
        <v>2380</v>
      </c>
      <c s="35" t="s">
        <v>5</v>
      </c>
      <c s="6" t="s">
        <v>2381</v>
      </c>
      <c s="36" t="s">
        <v>75</v>
      </c>
      <c s="37">
        <v>2</v>
      </c>
      <c s="36">
        <v>0</v>
      </c>
      <c s="36">
        <f>ROUND(G134*H134,6)</f>
      </c>
      <c r="L134" s="38">
        <v>0</v>
      </c>
      <c s="32">
        <f>ROUND(ROUND(L134,2)*ROUND(G134,3),2)</f>
      </c>
      <c s="36" t="s">
        <v>970</v>
      </c>
      <c>
        <f>(M134*21)/100</f>
      </c>
      <c t="s">
        <v>28</v>
      </c>
    </row>
    <row r="135" spans="1:5" ht="12.75">
      <c r="A135" s="35" t="s">
        <v>56</v>
      </c>
      <c r="E135" s="39" t="s">
        <v>5</v>
      </c>
    </row>
    <row r="136" spans="1:5" ht="12.75">
      <c r="A136" s="35" t="s">
        <v>57</v>
      </c>
      <c r="E136" s="40" t="s">
        <v>7263</v>
      </c>
    </row>
    <row r="137" spans="1:5" ht="102">
      <c r="A137" t="s">
        <v>58</v>
      </c>
      <c r="E137" s="39" t="s">
        <v>7273</v>
      </c>
    </row>
    <row r="138" spans="1:16" ht="25.5">
      <c r="A138" t="s">
        <v>50</v>
      </c>
      <c s="34" t="s">
        <v>173</v>
      </c>
      <c s="34" t="s">
        <v>2118</v>
      </c>
      <c s="35" t="s">
        <v>5</v>
      </c>
      <c s="6" t="s">
        <v>2119</v>
      </c>
      <c s="36" t="s">
        <v>79</v>
      </c>
      <c s="37">
        <v>30</v>
      </c>
      <c s="36">
        <v>0</v>
      </c>
      <c s="36">
        <f>ROUND(G138*H138,6)</f>
      </c>
      <c r="L138" s="38">
        <v>0</v>
      </c>
      <c s="32">
        <f>ROUND(ROUND(L138,2)*ROUND(G138,3),2)</f>
      </c>
      <c s="36" t="s">
        <v>970</v>
      </c>
      <c>
        <f>(M138*21)/100</f>
      </c>
      <c t="s">
        <v>28</v>
      </c>
    </row>
    <row r="139" spans="1:5" ht="12.75">
      <c r="A139" s="35" t="s">
        <v>56</v>
      </c>
      <c r="E139" s="39" t="s">
        <v>5</v>
      </c>
    </row>
    <row r="140" spans="1:5" ht="12.75">
      <c r="A140" s="35" t="s">
        <v>57</v>
      </c>
      <c r="E140" s="40" t="s">
        <v>7263</v>
      </c>
    </row>
    <row r="141" spans="1:5" ht="89.25">
      <c r="A141" t="s">
        <v>58</v>
      </c>
      <c r="E141" s="39" t="s">
        <v>1318</v>
      </c>
    </row>
    <row r="142" spans="1:16" ht="12.75">
      <c r="A142" t="s">
        <v>50</v>
      </c>
      <c s="34" t="s">
        <v>177</v>
      </c>
      <c s="34" t="s">
        <v>117</v>
      </c>
      <c s="35" t="s">
        <v>5</v>
      </c>
      <c s="6" t="s">
        <v>118</v>
      </c>
      <c s="36" t="s">
        <v>79</v>
      </c>
      <c s="37">
        <v>20</v>
      </c>
      <c s="36">
        <v>0</v>
      </c>
      <c s="36">
        <f>ROUND(G142*H142,6)</f>
      </c>
      <c r="L142" s="38">
        <v>0</v>
      </c>
      <c s="32">
        <f>ROUND(ROUND(L142,2)*ROUND(G142,3),2)</f>
      </c>
      <c s="36" t="s">
        <v>970</v>
      </c>
      <c>
        <f>(M142*21)/100</f>
      </c>
      <c t="s">
        <v>28</v>
      </c>
    </row>
    <row r="143" spans="1:5" ht="12.75">
      <c r="A143" s="35" t="s">
        <v>56</v>
      </c>
      <c r="E143" s="39" t="s">
        <v>5</v>
      </c>
    </row>
    <row r="144" spans="1:5" ht="12.75">
      <c r="A144" s="35" t="s">
        <v>57</v>
      </c>
      <c r="E144" s="40" t="s">
        <v>7263</v>
      </c>
    </row>
    <row r="145" spans="1:5" ht="89.25">
      <c r="A145" t="s">
        <v>58</v>
      </c>
      <c r="E145" s="39" t="s">
        <v>1318</v>
      </c>
    </row>
    <row r="146" spans="1:16" ht="12.75">
      <c r="A146" t="s">
        <v>50</v>
      </c>
      <c s="34" t="s">
        <v>181</v>
      </c>
      <c s="34" t="s">
        <v>7570</v>
      </c>
      <c s="35" t="s">
        <v>5</v>
      </c>
      <c s="6" t="s">
        <v>7571</v>
      </c>
      <c s="36" t="s">
        <v>79</v>
      </c>
      <c s="37">
        <v>27350</v>
      </c>
      <c s="36">
        <v>0</v>
      </c>
      <c s="36">
        <f>ROUND(G146*H146,6)</f>
      </c>
      <c r="L146" s="38">
        <v>0</v>
      </c>
      <c s="32">
        <f>ROUND(ROUND(L146,2)*ROUND(G146,3),2)</f>
      </c>
      <c s="36" t="s">
        <v>970</v>
      </c>
      <c>
        <f>(M146*21)/100</f>
      </c>
      <c t="s">
        <v>28</v>
      </c>
    </row>
    <row r="147" spans="1:5" ht="12.75">
      <c r="A147" s="35" t="s">
        <v>56</v>
      </c>
      <c r="E147" s="39" t="s">
        <v>5</v>
      </c>
    </row>
    <row r="148" spans="1:5" ht="12.75">
      <c r="A148" s="35" t="s">
        <v>57</v>
      </c>
      <c r="E148" s="40" t="s">
        <v>7263</v>
      </c>
    </row>
    <row r="149" spans="1:5" ht="89.25">
      <c r="A149" t="s">
        <v>58</v>
      </c>
      <c r="E149" s="39" t="s">
        <v>1318</v>
      </c>
    </row>
    <row r="150" spans="1:16" ht="25.5">
      <c r="A150" t="s">
        <v>50</v>
      </c>
      <c s="34" t="s">
        <v>185</v>
      </c>
      <c s="34" t="s">
        <v>638</v>
      </c>
      <c s="35" t="s">
        <v>5</v>
      </c>
      <c s="6" t="s">
        <v>639</v>
      </c>
      <c s="36" t="s">
        <v>75</v>
      </c>
      <c s="37">
        <v>2</v>
      </c>
      <c s="36">
        <v>0</v>
      </c>
      <c s="36">
        <f>ROUND(G150*H150,6)</f>
      </c>
      <c r="L150" s="38">
        <v>0</v>
      </c>
      <c s="32">
        <f>ROUND(ROUND(L150,2)*ROUND(G150,3),2)</f>
      </c>
      <c s="36" t="s">
        <v>970</v>
      </c>
      <c>
        <f>(M150*21)/100</f>
      </c>
      <c t="s">
        <v>28</v>
      </c>
    </row>
    <row r="151" spans="1:5" ht="12.75">
      <c r="A151" s="35" t="s">
        <v>56</v>
      </c>
      <c r="E151" s="39" t="s">
        <v>5</v>
      </c>
    </row>
    <row r="152" spans="1:5" ht="12.75">
      <c r="A152" s="35" t="s">
        <v>57</v>
      </c>
      <c r="E152" s="40" t="s">
        <v>7263</v>
      </c>
    </row>
    <row r="153" spans="1:5" ht="102">
      <c r="A153" t="s">
        <v>58</v>
      </c>
      <c r="E153" s="39" t="s">
        <v>2082</v>
      </c>
    </row>
    <row r="154" spans="1:16" ht="25.5">
      <c r="A154" t="s">
        <v>50</v>
      </c>
      <c s="34" t="s">
        <v>682</v>
      </c>
      <c s="34" t="s">
        <v>123</v>
      </c>
      <c s="35" t="s">
        <v>5</v>
      </c>
      <c s="6" t="s">
        <v>124</v>
      </c>
      <c s="36" t="s">
        <v>75</v>
      </c>
      <c s="37">
        <v>2</v>
      </c>
      <c s="36">
        <v>0</v>
      </c>
      <c s="36">
        <f>ROUND(G154*H154,6)</f>
      </c>
      <c r="L154" s="38">
        <v>0</v>
      </c>
      <c s="32">
        <f>ROUND(ROUND(L154,2)*ROUND(G154,3),2)</f>
      </c>
      <c s="36" t="s">
        <v>970</v>
      </c>
      <c>
        <f>(M154*21)/100</f>
      </c>
      <c t="s">
        <v>28</v>
      </c>
    </row>
    <row r="155" spans="1:5" ht="12.75">
      <c r="A155" s="35" t="s">
        <v>56</v>
      </c>
      <c r="E155" s="39" t="s">
        <v>5</v>
      </c>
    </row>
    <row r="156" spans="1:5" ht="12.75">
      <c r="A156" s="35" t="s">
        <v>57</v>
      </c>
      <c r="E156" s="40" t="s">
        <v>7263</v>
      </c>
    </row>
    <row r="157" spans="1:5" ht="102">
      <c r="A157" t="s">
        <v>58</v>
      </c>
      <c r="E157" s="39" t="s">
        <v>2082</v>
      </c>
    </row>
    <row r="158" spans="1:16" ht="25.5">
      <c r="A158" t="s">
        <v>50</v>
      </c>
      <c s="34" t="s">
        <v>686</v>
      </c>
      <c s="34" t="s">
        <v>7572</v>
      </c>
      <c s="35" t="s">
        <v>5</v>
      </c>
      <c s="6" t="s">
        <v>7573</v>
      </c>
      <c s="36" t="s">
        <v>75</v>
      </c>
      <c s="37">
        <v>64</v>
      </c>
      <c s="36">
        <v>0</v>
      </c>
      <c s="36">
        <f>ROUND(G158*H158,6)</f>
      </c>
      <c r="L158" s="38">
        <v>0</v>
      </c>
      <c s="32">
        <f>ROUND(ROUND(L158,2)*ROUND(G158,3),2)</f>
      </c>
      <c s="36" t="s">
        <v>970</v>
      </c>
      <c>
        <f>(M158*21)/100</f>
      </c>
      <c t="s">
        <v>28</v>
      </c>
    </row>
    <row r="159" spans="1:5" ht="12.75">
      <c r="A159" s="35" t="s">
        <v>56</v>
      </c>
      <c r="E159" s="39" t="s">
        <v>5</v>
      </c>
    </row>
    <row r="160" spans="1:5" ht="12.75">
      <c r="A160" s="35" t="s">
        <v>57</v>
      </c>
      <c r="E160" s="40" t="s">
        <v>7263</v>
      </c>
    </row>
    <row r="161" spans="1:5" ht="102">
      <c r="A161" t="s">
        <v>58</v>
      </c>
      <c r="E161" s="39" t="s">
        <v>2082</v>
      </c>
    </row>
    <row r="162" spans="1:16" ht="12.75">
      <c r="A162" t="s">
        <v>50</v>
      </c>
      <c s="34" t="s">
        <v>189</v>
      </c>
      <c s="34" t="s">
        <v>7574</v>
      </c>
      <c s="35" t="s">
        <v>5</v>
      </c>
      <c s="6" t="s">
        <v>7575</v>
      </c>
      <c s="36" t="s">
        <v>75</v>
      </c>
      <c s="37">
        <v>68</v>
      </c>
      <c s="36">
        <v>0</v>
      </c>
      <c s="36">
        <f>ROUND(G162*H162,6)</f>
      </c>
      <c r="L162" s="38">
        <v>0</v>
      </c>
      <c s="32">
        <f>ROUND(ROUND(L162,2)*ROUND(G162,3),2)</f>
      </c>
      <c s="36" t="s">
        <v>970</v>
      </c>
      <c>
        <f>(M162*21)/100</f>
      </c>
      <c t="s">
        <v>28</v>
      </c>
    </row>
    <row r="163" spans="1:5" ht="12.75">
      <c r="A163" s="35" t="s">
        <v>56</v>
      </c>
      <c r="E163" s="39" t="s">
        <v>5</v>
      </c>
    </row>
    <row r="164" spans="1:5" ht="12.75">
      <c r="A164" s="35" t="s">
        <v>57</v>
      </c>
      <c r="E164" s="40" t="s">
        <v>7263</v>
      </c>
    </row>
    <row r="165" spans="1:5" ht="102">
      <c r="A165" t="s">
        <v>58</v>
      </c>
      <c r="E165" s="39" t="s">
        <v>2082</v>
      </c>
    </row>
    <row r="166" spans="1:16" ht="12.75">
      <c r="A166" t="s">
        <v>50</v>
      </c>
      <c s="34" t="s">
        <v>193</v>
      </c>
      <c s="34" t="s">
        <v>2540</v>
      </c>
      <c s="35" t="s">
        <v>5</v>
      </c>
      <c s="6" t="s">
        <v>2541</v>
      </c>
      <c s="36" t="s">
        <v>79</v>
      </c>
      <c s="37">
        <v>27350</v>
      </c>
      <c s="36">
        <v>0</v>
      </c>
      <c s="36">
        <f>ROUND(G166*H166,6)</f>
      </c>
      <c r="L166" s="38">
        <v>0</v>
      </c>
      <c s="32">
        <f>ROUND(ROUND(L166,2)*ROUND(G166,3),2)</f>
      </c>
      <c s="36" t="s">
        <v>970</v>
      </c>
      <c>
        <f>(M166*21)/100</f>
      </c>
      <c t="s">
        <v>28</v>
      </c>
    </row>
    <row r="167" spans="1:5" ht="12.75">
      <c r="A167" s="35" t="s">
        <v>56</v>
      </c>
      <c r="E167" s="39" t="s">
        <v>5</v>
      </c>
    </row>
    <row r="168" spans="1:5" ht="12.75">
      <c r="A168" s="35" t="s">
        <v>57</v>
      </c>
      <c r="E168" s="40" t="s">
        <v>7263</v>
      </c>
    </row>
    <row r="169" spans="1:5" ht="76.5">
      <c r="A169" t="s">
        <v>58</v>
      </c>
      <c r="E169" s="39" t="s">
        <v>7290</v>
      </c>
    </row>
    <row r="170" spans="1:16" ht="12.75">
      <c r="A170" t="s">
        <v>50</v>
      </c>
      <c s="34" t="s">
        <v>197</v>
      </c>
      <c s="34" t="s">
        <v>2409</v>
      </c>
      <c s="35" t="s">
        <v>5</v>
      </c>
      <c s="6" t="s">
        <v>2410</v>
      </c>
      <c s="36" t="s">
        <v>79</v>
      </c>
      <c s="37">
        <v>1400</v>
      </c>
      <c s="36">
        <v>0</v>
      </c>
      <c s="36">
        <f>ROUND(G170*H170,6)</f>
      </c>
      <c r="L170" s="38">
        <v>0</v>
      </c>
      <c s="32">
        <f>ROUND(ROUND(L170,2)*ROUND(G170,3),2)</f>
      </c>
      <c s="36" t="s">
        <v>970</v>
      </c>
      <c>
        <f>(M170*21)/100</f>
      </c>
      <c t="s">
        <v>28</v>
      </c>
    </row>
    <row r="171" spans="1:5" ht="12.75">
      <c r="A171" s="35" t="s">
        <v>56</v>
      </c>
      <c r="E171" s="39" t="s">
        <v>5</v>
      </c>
    </row>
    <row r="172" spans="1:5" ht="12.75">
      <c r="A172" s="35" t="s">
        <v>57</v>
      </c>
      <c r="E172" s="40" t="s">
        <v>7263</v>
      </c>
    </row>
    <row r="173" spans="1:5" ht="114.75">
      <c r="A173" t="s">
        <v>58</v>
      </c>
      <c r="E173" s="39" t="s">
        <v>7291</v>
      </c>
    </row>
    <row r="174" spans="1:16" ht="25.5">
      <c r="A174" t="s">
        <v>50</v>
      </c>
      <c s="34" t="s">
        <v>201</v>
      </c>
      <c s="34" t="s">
        <v>7576</v>
      </c>
      <c s="35" t="s">
        <v>5</v>
      </c>
      <c s="6" t="s">
        <v>7577</v>
      </c>
      <c s="36" t="s">
        <v>75</v>
      </c>
      <c s="37">
        <v>2</v>
      </c>
      <c s="36">
        <v>0</v>
      </c>
      <c s="36">
        <f>ROUND(G174*H174,6)</f>
      </c>
      <c r="L174" s="38">
        <v>0</v>
      </c>
      <c s="32">
        <f>ROUND(ROUND(L174,2)*ROUND(G174,3),2)</f>
      </c>
      <c s="36" t="s">
        <v>970</v>
      </c>
      <c>
        <f>(M174*21)/100</f>
      </c>
      <c t="s">
        <v>28</v>
      </c>
    </row>
    <row r="175" spans="1:5" ht="12.75">
      <c r="A175" s="35" t="s">
        <v>56</v>
      </c>
      <c r="E175" s="39" t="s">
        <v>5</v>
      </c>
    </row>
    <row r="176" spans="1:5" ht="12.75">
      <c r="A176" s="35" t="s">
        <v>57</v>
      </c>
      <c r="E176" s="40" t="s">
        <v>7263</v>
      </c>
    </row>
    <row r="177" spans="1:5" ht="89.25">
      <c r="A177" t="s">
        <v>58</v>
      </c>
      <c r="E177" s="39" t="s">
        <v>7578</v>
      </c>
    </row>
    <row r="178" spans="1:16" ht="25.5">
      <c r="A178" t="s">
        <v>50</v>
      </c>
      <c s="34" t="s">
        <v>205</v>
      </c>
      <c s="34" t="s">
        <v>7579</v>
      </c>
      <c s="35" t="s">
        <v>5</v>
      </c>
      <c s="6" t="s">
        <v>7580</v>
      </c>
      <c s="36" t="s">
        <v>75</v>
      </c>
      <c s="37">
        <v>1</v>
      </c>
      <c s="36">
        <v>0</v>
      </c>
      <c s="36">
        <f>ROUND(G178*H178,6)</f>
      </c>
      <c r="L178" s="38">
        <v>0</v>
      </c>
      <c s="32">
        <f>ROUND(ROUND(L178,2)*ROUND(G178,3),2)</f>
      </c>
      <c s="36" t="s">
        <v>970</v>
      </c>
      <c>
        <f>(M178*21)/100</f>
      </c>
      <c t="s">
        <v>28</v>
      </c>
    </row>
    <row r="179" spans="1:5" ht="12.75">
      <c r="A179" s="35" t="s">
        <v>56</v>
      </c>
      <c r="E179" s="39" t="s">
        <v>5</v>
      </c>
    </row>
    <row r="180" spans="1:5" ht="12.75">
      <c r="A180" s="35" t="s">
        <v>57</v>
      </c>
      <c r="E180" s="40" t="s">
        <v>7263</v>
      </c>
    </row>
    <row r="181" spans="1:5" ht="89.25">
      <c r="A181" t="s">
        <v>58</v>
      </c>
      <c r="E181" s="39" t="s">
        <v>7578</v>
      </c>
    </row>
    <row r="182" spans="1:16" ht="38.25">
      <c r="A182" t="s">
        <v>50</v>
      </c>
      <c s="34" t="s">
        <v>209</v>
      </c>
      <c s="34" t="s">
        <v>7581</v>
      </c>
      <c s="35" t="s">
        <v>5</v>
      </c>
      <c s="6" t="s">
        <v>7582</v>
      </c>
      <c s="36" t="s">
        <v>75</v>
      </c>
      <c s="37">
        <v>3</v>
      </c>
      <c s="36">
        <v>0</v>
      </c>
      <c s="36">
        <f>ROUND(G182*H182,6)</f>
      </c>
      <c r="L182" s="38">
        <v>0</v>
      </c>
      <c s="32">
        <f>ROUND(ROUND(L182,2)*ROUND(G182,3),2)</f>
      </c>
      <c s="36" t="s">
        <v>970</v>
      </c>
      <c>
        <f>(M182*21)/100</f>
      </c>
      <c t="s">
        <v>28</v>
      </c>
    </row>
    <row r="183" spans="1:5" ht="12.75">
      <c r="A183" s="35" t="s">
        <v>56</v>
      </c>
      <c r="E183" s="39" t="s">
        <v>5</v>
      </c>
    </row>
    <row r="184" spans="1:5" ht="12.75">
      <c r="A184" s="35" t="s">
        <v>57</v>
      </c>
      <c r="E184" s="40" t="s">
        <v>7263</v>
      </c>
    </row>
    <row r="185" spans="1:5" ht="153">
      <c r="A185" t="s">
        <v>58</v>
      </c>
      <c r="E185" s="39" t="s">
        <v>7583</v>
      </c>
    </row>
    <row r="186" spans="1:16" ht="38.25">
      <c r="A186" t="s">
        <v>50</v>
      </c>
      <c s="34" t="s">
        <v>213</v>
      </c>
      <c s="34" t="s">
        <v>7584</v>
      </c>
      <c s="35" t="s">
        <v>5</v>
      </c>
      <c s="6" t="s">
        <v>7585</v>
      </c>
      <c s="36" t="s">
        <v>75</v>
      </c>
      <c s="37">
        <v>3</v>
      </c>
      <c s="36">
        <v>0</v>
      </c>
      <c s="36">
        <f>ROUND(G186*H186,6)</f>
      </c>
      <c r="L186" s="38">
        <v>0</v>
      </c>
      <c s="32">
        <f>ROUND(ROUND(L186,2)*ROUND(G186,3),2)</f>
      </c>
      <c s="36" t="s">
        <v>970</v>
      </c>
      <c>
        <f>(M186*21)/100</f>
      </c>
      <c t="s">
        <v>28</v>
      </c>
    </row>
    <row r="187" spans="1:5" ht="12.75">
      <c r="A187" s="35" t="s">
        <v>56</v>
      </c>
      <c r="E187" s="39" t="s">
        <v>5</v>
      </c>
    </row>
    <row r="188" spans="1:5" ht="12.75">
      <c r="A188" s="35" t="s">
        <v>57</v>
      </c>
      <c r="E188" s="40" t="s">
        <v>7263</v>
      </c>
    </row>
    <row r="189" spans="1:5" ht="89.25">
      <c r="A189" t="s">
        <v>58</v>
      </c>
      <c r="E189" s="39" t="s">
        <v>7586</v>
      </c>
    </row>
    <row r="190" spans="1:16" ht="38.25">
      <c r="A190" t="s">
        <v>50</v>
      </c>
      <c s="34" t="s">
        <v>218</v>
      </c>
      <c s="34" t="s">
        <v>7587</v>
      </c>
      <c s="35" t="s">
        <v>5</v>
      </c>
      <c s="6" t="s">
        <v>7588</v>
      </c>
      <c s="36" t="s">
        <v>75</v>
      </c>
      <c s="37">
        <v>1</v>
      </c>
      <c s="36">
        <v>0</v>
      </c>
      <c s="36">
        <f>ROUND(G190*H190,6)</f>
      </c>
      <c r="L190" s="38">
        <v>0</v>
      </c>
      <c s="32">
        <f>ROUND(ROUND(L190,2)*ROUND(G190,3),2)</f>
      </c>
      <c s="36" t="s">
        <v>970</v>
      </c>
      <c>
        <f>(M190*21)/100</f>
      </c>
      <c t="s">
        <v>28</v>
      </c>
    </row>
    <row r="191" spans="1:5" ht="12.75">
      <c r="A191" s="35" t="s">
        <v>56</v>
      </c>
      <c r="E191" s="39" t="s">
        <v>5</v>
      </c>
    </row>
    <row r="192" spans="1:5" ht="12.75">
      <c r="A192" s="35" t="s">
        <v>57</v>
      </c>
      <c r="E192" s="40" t="s">
        <v>7263</v>
      </c>
    </row>
    <row r="193" spans="1:5" ht="89.25">
      <c r="A193" t="s">
        <v>58</v>
      </c>
      <c r="E193" s="39" t="s">
        <v>7589</v>
      </c>
    </row>
    <row r="194" spans="1:16" ht="12.75">
      <c r="A194" t="s">
        <v>50</v>
      </c>
      <c s="34" t="s">
        <v>222</v>
      </c>
      <c s="34" t="s">
        <v>7590</v>
      </c>
      <c s="35" t="s">
        <v>5</v>
      </c>
      <c s="6" t="s">
        <v>7591</v>
      </c>
      <c s="36" t="s">
        <v>75</v>
      </c>
      <c s="37">
        <v>2</v>
      </c>
      <c s="36">
        <v>0</v>
      </c>
      <c s="36">
        <f>ROUND(G194*H194,6)</f>
      </c>
      <c r="L194" s="38">
        <v>0</v>
      </c>
      <c s="32">
        <f>ROUND(ROUND(L194,2)*ROUND(G194,3),2)</f>
      </c>
      <c s="36" t="s">
        <v>970</v>
      </c>
      <c>
        <f>(M194*21)/100</f>
      </c>
      <c t="s">
        <v>28</v>
      </c>
    </row>
    <row r="195" spans="1:5" ht="12.75">
      <c r="A195" s="35" t="s">
        <v>56</v>
      </c>
      <c r="E195" s="39" t="s">
        <v>5</v>
      </c>
    </row>
    <row r="196" spans="1:5" ht="12.75">
      <c r="A196" s="35" t="s">
        <v>57</v>
      </c>
      <c r="E196" s="40" t="s">
        <v>7263</v>
      </c>
    </row>
    <row r="197" spans="1:5" ht="114.75">
      <c r="A197" t="s">
        <v>58</v>
      </c>
      <c r="E197" s="39" t="s">
        <v>7325</v>
      </c>
    </row>
    <row r="198" spans="1:16" ht="12.75">
      <c r="A198" t="s">
        <v>50</v>
      </c>
      <c s="34" t="s">
        <v>226</v>
      </c>
      <c s="34" t="s">
        <v>7592</v>
      </c>
      <c s="35" t="s">
        <v>5</v>
      </c>
      <c s="6" t="s">
        <v>7593</v>
      </c>
      <c s="36" t="s">
        <v>75</v>
      </c>
      <c s="37">
        <v>1</v>
      </c>
      <c s="36">
        <v>0</v>
      </c>
      <c s="36">
        <f>ROUND(G198*H198,6)</f>
      </c>
      <c r="L198" s="38">
        <v>0</v>
      </c>
      <c s="32">
        <f>ROUND(ROUND(L198,2)*ROUND(G198,3),2)</f>
      </c>
      <c s="36" t="s">
        <v>970</v>
      </c>
      <c>
        <f>(M198*21)/100</f>
      </c>
      <c t="s">
        <v>28</v>
      </c>
    </row>
    <row r="199" spans="1:5" ht="12.75">
      <c r="A199" s="35" t="s">
        <v>56</v>
      </c>
      <c r="E199" s="39" t="s">
        <v>5</v>
      </c>
    </row>
    <row r="200" spans="1:5" ht="12.75">
      <c r="A200" s="35" t="s">
        <v>57</v>
      </c>
      <c r="E200" s="40" t="s">
        <v>7263</v>
      </c>
    </row>
    <row r="201" spans="1:5" ht="114.75">
      <c r="A201" t="s">
        <v>58</v>
      </c>
      <c r="E201" s="39" t="s">
        <v>7325</v>
      </c>
    </row>
    <row r="202" spans="1:16" ht="12.75">
      <c r="A202" t="s">
        <v>50</v>
      </c>
      <c s="34" t="s">
        <v>230</v>
      </c>
      <c s="34" t="s">
        <v>7332</v>
      </c>
      <c s="35" t="s">
        <v>5</v>
      </c>
      <c s="6" t="s">
        <v>7333</v>
      </c>
      <c s="36" t="s">
        <v>75</v>
      </c>
      <c s="37">
        <v>1</v>
      </c>
      <c s="36">
        <v>0</v>
      </c>
      <c s="36">
        <f>ROUND(G202*H202,6)</f>
      </c>
      <c r="L202" s="38">
        <v>0</v>
      </c>
      <c s="32">
        <f>ROUND(ROUND(L202,2)*ROUND(G202,3),2)</f>
      </c>
      <c s="36" t="s">
        <v>970</v>
      </c>
      <c>
        <f>(M202*21)/100</f>
      </c>
      <c t="s">
        <v>28</v>
      </c>
    </row>
    <row r="203" spans="1:5" ht="12.75">
      <c r="A203" s="35" t="s">
        <v>56</v>
      </c>
      <c r="E203" s="39" t="s">
        <v>5</v>
      </c>
    </row>
    <row r="204" spans="1:5" ht="12.75">
      <c r="A204" s="35" t="s">
        <v>57</v>
      </c>
      <c r="E204" s="40" t="s">
        <v>7263</v>
      </c>
    </row>
    <row r="205" spans="1:5" ht="114.75">
      <c r="A205" t="s">
        <v>58</v>
      </c>
      <c r="E205" s="39" t="s">
        <v>7325</v>
      </c>
    </row>
    <row r="206" spans="1:16" ht="12.75">
      <c r="A206" t="s">
        <v>50</v>
      </c>
      <c s="34" t="s">
        <v>234</v>
      </c>
      <c s="34" t="s">
        <v>7426</v>
      </c>
      <c s="35" t="s">
        <v>5</v>
      </c>
      <c s="6" t="s">
        <v>7427</v>
      </c>
      <c s="36" t="s">
        <v>75</v>
      </c>
      <c s="37">
        <v>1</v>
      </c>
      <c s="36">
        <v>0</v>
      </c>
      <c s="36">
        <f>ROUND(G206*H206,6)</f>
      </c>
      <c r="L206" s="38">
        <v>0</v>
      </c>
      <c s="32">
        <f>ROUND(ROUND(L206,2)*ROUND(G206,3),2)</f>
      </c>
      <c s="36" t="s">
        <v>970</v>
      </c>
      <c>
        <f>(M206*21)/100</f>
      </c>
      <c t="s">
        <v>28</v>
      </c>
    </row>
    <row r="207" spans="1:5" ht="12.75">
      <c r="A207" s="35" t="s">
        <v>56</v>
      </c>
      <c r="E207" s="39" t="s">
        <v>5</v>
      </c>
    </row>
    <row r="208" spans="1:5" ht="12.75">
      <c r="A208" s="35" t="s">
        <v>57</v>
      </c>
      <c r="E208" s="40" t="s">
        <v>7263</v>
      </c>
    </row>
    <row r="209" spans="1:5" ht="114.75">
      <c r="A209" t="s">
        <v>58</v>
      </c>
      <c r="E209" s="39" t="s">
        <v>7325</v>
      </c>
    </row>
    <row r="210" spans="1:16" ht="25.5">
      <c r="A210" t="s">
        <v>50</v>
      </c>
      <c s="34" t="s">
        <v>238</v>
      </c>
      <c s="34" t="s">
        <v>7594</v>
      </c>
      <c s="35" t="s">
        <v>5</v>
      </c>
      <c s="6" t="s">
        <v>7595</v>
      </c>
      <c s="36" t="s">
        <v>75</v>
      </c>
      <c s="37">
        <v>3</v>
      </c>
      <c s="36">
        <v>0</v>
      </c>
      <c s="36">
        <f>ROUND(G210*H210,6)</f>
      </c>
      <c r="L210" s="38">
        <v>0</v>
      </c>
      <c s="32">
        <f>ROUND(ROUND(L210,2)*ROUND(G210,3),2)</f>
      </c>
      <c s="36" t="s">
        <v>970</v>
      </c>
      <c>
        <f>(M210*21)/100</f>
      </c>
      <c t="s">
        <v>28</v>
      </c>
    </row>
    <row r="211" spans="1:5" ht="12.75">
      <c r="A211" s="35" t="s">
        <v>56</v>
      </c>
      <c r="E211" s="39" t="s">
        <v>5</v>
      </c>
    </row>
    <row r="212" spans="1:5" ht="12.75">
      <c r="A212" s="35" t="s">
        <v>57</v>
      </c>
      <c r="E212" s="40" t="s">
        <v>7263</v>
      </c>
    </row>
    <row r="213" spans="1:5" ht="89.25">
      <c r="A213" t="s">
        <v>58</v>
      </c>
      <c r="E213" s="39" t="s">
        <v>7334</v>
      </c>
    </row>
    <row r="214" spans="1:16" ht="25.5">
      <c r="A214" t="s">
        <v>50</v>
      </c>
      <c s="34" t="s">
        <v>721</v>
      </c>
      <c s="34" t="s">
        <v>2286</v>
      </c>
      <c s="35" t="s">
        <v>5</v>
      </c>
      <c s="6" t="s">
        <v>2287</v>
      </c>
      <c s="36" t="s">
        <v>75</v>
      </c>
      <c s="37">
        <v>1</v>
      </c>
      <c s="36">
        <v>0</v>
      </c>
      <c s="36">
        <f>ROUND(G214*H214,6)</f>
      </c>
      <c r="L214" s="38">
        <v>0</v>
      </c>
      <c s="32">
        <f>ROUND(ROUND(L214,2)*ROUND(G214,3),2)</f>
      </c>
      <c s="36" t="s">
        <v>970</v>
      </c>
      <c>
        <f>(M214*21)/100</f>
      </c>
      <c t="s">
        <v>28</v>
      </c>
    </row>
    <row r="215" spans="1:5" ht="12.75">
      <c r="A215" s="35" t="s">
        <v>56</v>
      </c>
      <c r="E215" s="39" t="s">
        <v>5</v>
      </c>
    </row>
    <row r="216" spans="1:5" ht="12.75">
      <c r="A216" s="35" t="s">
        <v>57</v>
      </c>
      <c r="E216" s="40" t="s">
        <v>7263</v>
      </c>
    </row>
    <row r="217" spans="1:5" ht="114.75">
      <c r="A217" t="s">
        <v>58</v>
      </c>
      <c r="E217" s="39" t="s">
        <v>7335</v>
      </c>
    </row>
    <row r="218" spans="1:16" ht="38.25">
      <c r="A218" t="s">
        <v>50</v>
      </c>
      <c s="34" t="s">
        <v>242</v>
      </c>
      <c s="34" t="s">
        <v>2290</v>
      </c>
      <c s="35" t="s">
        <v>5</v>
      </c>
      <c s="6" t="s">
        <v>2291</v>
      </c>
      <c s="36" t="s">
        <v>75</v>
      </c>
      <c s="37">
        <v>18</v>
      </c>
      <c s="36">
        <v>0</v>
      </c>
      <c s="36">
        <f>ROUND(G218*H218,6)</f>
      </c>
      <c r="L218" s="38">
        <v>0</v>
      </c>
      <c s="32">
        <f>ROUND(ROUND(L218,2)*ROUND(G218,3),2)</f>
      </c>
      <c s="36" t="s">
        <v>970</v>
      </c>
      <c>
        <f>(M218*21)/100</f>
      </c>
      <c t="s">
        <v>28</v>
      </c>
    </row>
    <row r="219" spans="1:5" ht="12.75">
      <c r="A219" s="35" t="s">
        <v>56</v>
      </c>
      <c r="E219" s="39" t="s">
        <v>5</v>
      </c>
    </row>
    <row r="220" spans="1:5" ht="12.75">
      <c r="A220" s="35" t="s">
        <v>57</v>
      </c>
      <c r="E220" s="40" t="s">
        <v>7263</v>
      </c>
    </row>
    <row r="221" spans="1:5" ht="114.75">
      <c r="A221" t="s">
        <v>58</v>
      </c>
      <c r="E221" s="39" t="s">
        <v>7335</v>
      </c>
    </row>
    <row r="222" spans="1:16" ht="25.5">
      <c r="A222" t="s">
        <v>50</v>
      </c>
      <c s="34" t="s">
        <v>246</v>
      </c>
      <c s="34" t="s">
        <v>2294</v>
      </c>
      <c s="35" t="s">
        <v>5</v>
      </c>
      <c s="6" t="s">
        <v>2295</v>
      </c>
      <c s="36" t="s">
        <v>75</v>
      </c>
      <c s="37">
        <v>1</v>
      </c>
      <c s="36">
        <v>0</v>
      </c>
      <c s="36">
        <f>ROUND(G222*H222,6)</f>
      </c>
      <c r="L222" s="38">
        <v>0</v>
      </c>
      <c s="32">
        <f>ROUND(ROUND(L222,2)*ROUND(G222,3),2)</f>
      </c>
      <c s="36" t="s">
        <v>970</v>
      </c>
      <c>
        <f>(M222*21)/100</f>
      </c>
      <c t="s">
        <v>28</v>
      </c>
    </row>
    <row r="223" spans="1:5" ht="12.75">
      <c r="A223" s="35" t="s">
        <v>56</v>
      </c>
      <c r="E223" s="39" t="s">
        <v>5</v>
      </c>
    </row>
    <row r="224" spans="1:5" ht="12.75">
      <c r="A224" s="35" t="s">
        <v>57</v>
      </c>
      <c r="E224" s="40" t="s">
        <v>7263</v>
      </c>
    </row>
    <row r="225" spans="1:5" ht="89.25">
      <c r="A225" t="s">
        <v>58</v>
      </c>
      <c r="E225" s="39" t="s">
        <v>7336</v>
      </c>
    </row>
    <row r="226" spans="1:16" ht="12.75">
      <c r="A226" t="s">
        <v>50</v>
      </c>
      <c s="34" t="s">
        <v>250</v>
      </c>
      <c s="34" t="s">
        <v>2446</v>
      </c>
      <c s="35" t="s">
        <v>5</v>
      </c>
      <c s="6" t="s">
        <v>2447</v>
      </c>
      <c s="36" t="s">
        <v>75</v>
      </c>
      <c s="37">
        <v>2</v>
      </c>
      <c s="36">
        <v>0</v>
      </c>
      <c s="36">
        <f>ROUND(G226*H226,6)</f>
      </c>
      <c r="L226" s="38">
        <v>0</v>
      </c>
      <c s="32">
        <f>ROUND(ROUND(L226,2)*ROUND(G226,3),2)</f>
      </c>
      <c s="36" t="s">
        <v>970</v>
      </c>
      <c>
        <f>(M226*21)/100</f>
      </c>
      <c t="s">
        <v>28</v>
      </c>
    </row>
    <row r="227" spans="1:5" ht="12.75">
      <c r="A227" s="35" t="s">
        <v>56</v>
      </c>
      <c r="E227" s="39" t="s">
        <v>5</v>
      </c>
    </row>
    <row r="228" spans="1:5" ht="12.75">
      <c r="A228" s="35" t="s">
        <v>57</v>
      </c>
      <c r="E228" s="40" t="s">
        <v>7263</v>
      </c>
    </row>
    <row r="229" spans="1:5" ht="76.5">
      <c r="A229" t="s">
        <v>58</v>
      </c>
      <c r="E229" s="39" t="s">
        <v>7242</v>
      </c>
    </row>
    <row r="230" spans="1:16" ht="12.75">
      <c r="A230" t="s">
        <v>50</v>
      </c>
      <c s="34" t="s">
        <v>254</v>
      </c>
      <c s="34" t="s">
        <v>2799</v>
      </c>
      <c s="35" t="s">
        <v>5</v>
      </c>
      <c s="6" t="s">
        <v>2800</v>
      </c>
      <c s="36" t="s">
        <v>75</v>
      </c>
      <c s="37">
        <v>32</v>
      </c>
      <c s="36">
        <v>0</v>
      </c>
      <c s="36">
        <f>ROUND(G230*H230,6)</f>
      </c>
      <c r="L230" s="38">
        <v>0</v>
      </c>
      <c s="32">
        <f>ROUND(ROUND(L230,2)*ROUND(G230,3),2)</f>
      </c>
      <c s="36" t="s">
        <v>970</v>
      </c>
      <c>
        <f>(M230*21)/100</f>
      </c>
      <c t="s">
        <v>28</v>
      </c>
    </row>
    <row r="231" spans="1:5" ht="12.75">
      <c r="A231" s="35" t="s">
        <v>56</v>
      </c>
      <c r="E231" s="39" t="s">
        <v>5</v>
      </c>
    </row>
    <row r="232" spans="1:5" ht="12.75">
      <c r="A232" s="35" t="s">
        <v>57</v>
      </c>
      <c r="E232" s="40" t="s">
        <v>7263</v>
      </c>
    </row>
    <row r="233" spans="1:5" ht="76.5">
      <c r="A233" t="s">
        <v>58</v>
      </c>
      <c r="E233" s="39" t="s">
        <v>7242</v>
      </c>
    </row>
    <row r="234" spans="1:16" ht="12.75">
      <c r="A234" t="s">
        <v>50</v>
      </c>
      <c s="34" t="s">
        <v>258</v>
      </c>
      <c s="34" t="s">
        <v>2298</v>
      </c>
      <c s="35" t="s">
        <v>5</v>
      </c>
      <c s="6" t="s">
        <v>2299</v>
      </c>
      <c s="36" t="s">
        <v>54</v>
      </c>
      <c s="37">
        <v>240</v>
      </c>
      <c s="36">
        <v>0</v>
      </c>
      <c s="36">
        <f>ROUND(G234*H234,6)</f>
      </c>
      <c r="L234" s="38">
        <v>0</v>
      </c>
      <c s="32">
        <f>ROUND(ROUND(L234,2)*ROUND(G234,3),2)</f>
      </c>
      <c s="36" t="s">
        <v>970</v>
      </c>
      <c>
        <f>(M234*21)/100</f>
      </c>
      <c t="s">
        <v>28</v>
      </c>
    </row>
    <row r="235" spans="1:5" ht="12.75">
      <c r="A235" s="35" t="s">
        <v>56</v>
      </c>
      <c r="E235" s="39" t="s">
        <v>5</v>
      </c>
    </row>
    <row r="236" spans="1:5" ht="12.75">
      <c r="A236" s="35" t="s">
        <v>57</v>
      </c>
      <c r="E236" s="40" t="s">
        <v>7263</v>
      </c>
    </row>
    <row r="237" spans="1:5" ht="89.25">
      <c r="A237" t="s">
        <v>58</v>
      </c>
      <c r="E237" s="39" t="s">
        <v>7339</v>
      </c>
    </row>
    <row r="238" spans="1:16" ht="12.75">
      <c r="A238" t="s">
        <v>50</v>
      </c>
      <c s="34" t="s">
        <v>262</v>
      </c>
      <c s="34" t="s">
        <v>974</v>
      </c>
      <c s="35" t="s">
        <v>5</v>
      </c>
      <c s="6" t="s">
        <v>975</v>
      </c>
      <c s="36" t="s">
        <v>54</v>
      </c>
      <c s="37">
        <v>180</v>
      </c>
      <c s="36">
        <v>0</v>
      </c>
      <c s="36">
        <f>ROUND(G238*H238,6)</f>
      </c>
      <c r="L238" s="38">
        <v>0</v>
      </c>
      <c s="32">
        <f>ROUND(ROUND(L238,2)*ROUND(G238,3),2)</f>
      </c>
      <c s="36" t="s">
        <v>970</v>
      </c>
      <c>
        <f>(M238*21)/100</f>
      </c>
      <c t="s">
        <v>28</v>
      </c>
    </row>
    <row r="239" spans="1:5" ht="12.75">
      <c r="A239" s="35" t="s">
        <v>56</v>
      </c>
      <c r="E239" s="39" t="s">
        <v>5</v>
      </c>
    </row>
    <row r="240" spans="1:5" ht="12.75">
      <c r="A240" s="35" t="s">
        <v>57</v>
      </c>
      <c r="E240" s="40" t="s">
        <v>7263</v>
      </c>
    </row>
    <row r="241" spans="1:5" ht="89.25">
      <c r="A241" t="s">
        <v>58</v>
      </c>
      <c r="E241" s="39" t="s">
        <v>7340</v>
      </c>
    </row>
    <row r="242" spans="1:13" ht="12.75">
      <c r="A242" t="s">
        <v>47</v>
      </c>
      <c r="C242" s="31" t="s">
        <v>87</v>
      </c>
      <c r="E242" s="33" t="s">
        <v>1506</v>
      </c>
      <c r="J242" s="32">
        <f>0</f>
      </c>
      <c s="32">
        <f>0</f>
      </c>
      <c s="32">
        <f>0+L243+L247</f>
      </c>
      <c s="32">
        <f>0+M243+M247</f>
      </c>
    </row>
    <row r="243" spans="1:16" ht="12.75">
      <c r="A243" t="s">
        <v>50</v>
      </c>
      <c s="34" t="s">
        <v>266</v>
      </c>
      <c s="34" t="s">
        <v>2576</v>
      </c>
      <c s="35" t="s">
        <v>5</v>
      </c>
      <c s="6" t="s">
        <v>2577</v>
      </c>
      <c s="36" t="s">
        <v>63</v>
      </c>
      <c s="37">
        <v>30</v>
      </c>
      <c s="36">
        <v>0</v>
      </c>
      <c s="36">
        <f>ROUND(G243*H243,6)</f>
      </c>
      <c r="L243" s="38">
        <v>0</v>
      </c>
      <c s="32">
        <f>ROUND(ROUND(L243,2)*ROUND(G243,3),2)</f>
      </c>
      <c s="36" t="s">
        <v>970</v>
      </c>
      <c>
        <f>(M243*21)/100</f>
      </c>
      <c t="s">
        <v>28</v>
      </c>
    </row>
    <row r="244" spans="1:5" ht="12.75">
      <c r="A244" s="35" t="s">
        <v>56</v>
      </c>
      <c r="E244" s="39" t="s">
        <v>5</v>
      </c>
    </row>
    <row r="245" spans="1:5" ht="12.75">
      <c r="A245" s="35" t="s">
        <v>57</v>
      </c>
      <c r="E245" s="40" t="s">
        <v>7263</v>
      </c>
    </row>
    <row r="246" spans="1:5" ht="140.25">
      <c r="A246" t="s">
        <v>58</v>
      </c>
      <c r="E246" s="39" t="s">
        <v>7346</v>
      </c>
    </row>
    <row r="247" spans="1:16" ht="12.75">
      <c r="A247" t="s">
        <v>50</v>
      </c>
      <c s="34" t="s">
        <v>270</v>
      </c>
      <c s="34" t="s">
        <v>7347</v>
      </c>
      <c s="35" t="s">
        <v>5</v>
      </c>
      <c s="6" t="s">
        <v>7348</v>
      </c>
      <c s="36" t="s">
        <v>63</v>
      </c>
      <c s="37">
        <v>4</v>
      </c>
      <c s="36">
        <v>0</v>
      </c>
      <c s="36">
        <f>ROUND(G247*H247,6)</f>
      </c>
      <c r="L247" s="38">
        <v>0</v>
      </c>
      <c s="32">
        <f>ROUND(ROUND(L247,2)*ROUND(G247,3),2)</f>
      </c>
      <c s="36" t="s">
        <v>970</v>
      </c>
      <c>
        <f>(M247*21)/100</f>
      </c>
      <c t="s">
        <v>28</v>
      </c>
    </row>
    <row r="248" spans="1:5" ht="12.75">
      <c r="A248" s="35" t="s">
        <v>56</v>
      </c>
      <c r="E248" s="39" t="s">
        <v>5</v>
      </c>
    </row>
    <row r="249" spans="1:5" ht="12.75">
      <c r="A249" s="35" t="s">
        <v>57</v>
      </c>
      <c r="E249" s="40" t="s">
        <v>7263</v>
      </c>
    </row>
    <row r="250" spans="1:5" ht="102">
      <c r="A250" t="s">
        <v>58</v>
      </c>
      <c r="E250" s="39" t="s">
        <v>7349</v>
      </c>
    </row>
    <row r="251" spans="1:13" ht="12.75">
      <c r="A251" t="s">
        <v>47</v>
      </c>
      <c r="C251" s="31" t="s">
        <v>551</v>
      </c>
      <c r="E251" s="33" t="s">
        <v>552</v>
      </c>
      <c r="J251" s="32">
        <f>0</f>
      </c>
      <c s="32">
        <f>0</f>
      </c>
      <c s="32">
        <f>0+L252+L256+L260+L264+L268+L272</f>
      </c>
      <c s="32">
        <f>0+M252+M256+M260+M264+M268+M272</f>
      </c>
    </row>
    <row r="252" spans="1:16" ht="38.25">
      <c r="A252" t="s">
        <v>50</v>
      </c>
      <c s="34" t="s">
        <v>274</v>
      </c>
      <c s="34" t="s">
        <v>3483</v>
      </c>
      <c s="35" t="s">
        <v>555</v>
      </c>
      <c s="6" t="s">
        <v>3484</v>
      </c>
      <c s="36" t="s">
        <v>557</v>
      </c>
      <c s="37">
        <v>184</v>
      </c>
      <c s="36">
        <v>0</v>
      </c>
      <c s="36">
        <f>ROUND(G252*H252,6)</f>
      </c>
      <c r="L252" s="38">
        <v>0</v>
      </c>
      <c s="32">
        <f>ROUND(ROUND(L252,2)*ROUND(G252,3),2)</f>
      </c>
      <c s="36" t="s">
        <v>55</v>
      </c>
      <c>
        <f>(M252*21)/100</f>
      </c>
      <c t="s">
        <v>28</v>
      </c>
    </row>
    <row r="253" spans="1:5" ht="12.75">
      <c r="A253" s="35" t="s">
        <v>56</v>
      </c>
      <c r="E253" s="39" t="s">
        <v>558</v>
      </c>
    </row>
    <row r="254" spans="1:5" ht="12.75">
      <c r="A254" s="35" t="s">
        <v>57</v>
      </c>
      <c r="E254" s="40" t="s">
        <v>5</v>
      </c>
    </row>
    <row r="255" spans="1:5" ht="165.75">
      <c r="A255" t="s">
        <v>58</v>
      </c>
      <c r="E255" s="39" t="s">
        <v>3529</v>
      </c>
    </row>
    <row r="256" spans="1:16" ht="38.25">
      <c r="A256" t="s">
        <v>50</v>
      </c>
      <c s="34" t="s">
        <v>278</v>
      </c>
      <c s="34" t="s">
        <v>561</v>
      </c>
      <c s="35" t="s">
        <v>555</v>
      </c>
      <c s="6" t="s">
        <v>562</v>
      </c>
      <c s="36" t="s">
        <v>557</v>
      </c>
      <c s="37">
        <v>10.4</v>
      </c>
      <c s="36">
        <v>0</v>
      </c>
      <c s="36">
        <f>ROUND(G256*H256,6)</f>
      </c>
      <c r="L256" s="38">
        <v>0</v>
      </c>
      <c s="32">
        <f>ROUND(ROUND(L256,2)*ROUND(G256,3),2)</f>
      </c>
      <c s="36" t="s">
        <v>55</v>
      </c>
      <c>
        <f>(M256*21)/100</f>
      </c>
      <c t="s">
        <v>28</v>
      </c>
    </row>
    <row r="257" spans="1:5" ht="12.75">
      <c r="A257" s="35" t="s">
        <v>56</v>
      </c>
      <c r="E257" s="39" t="s">
        <v>558</v>
      </c>
    </row>
    <row r="258" spans="1:5" ht="12.75">
      <c r="A258" s="35" t="s">
        <v>57</v>
      </c>
      <c r="E258" s="40" t="s">
        <v>5</v>
      </c>
    </row>
    <row r="259" spans="1:5" ht="165.75">
      <c r="A259" t="s">
        <v>58</v>
      </c>
      <c r="E259" s="39" t="s">
        <v>3529</v>
      </c>
    </row>
    <row r="260" spans="1:16" ht="25.5">
      <c r="A260" t="s">
        <v>50</v>
      </c>
      <c s="34" t="s">
        <v>282</v>
      </c>
      <c s="34" t="s">
        <v>3152</v>
      </c>
      <c s="35" t="s">
        <v>555</v>
      </c>
      <c s="6" t="s">
        <v>3153</v>
      </c>
      <c s="36" t="s">
        <v>557</v>
      </c>
      <c s="37">
        <v>78</v>
      </c>
      <c s="36">
        <v>0</v>
      </c>
      <c s="36">
        <f>ROUND(G260*H260,6)</f>
      </c>
      <c r="L260" s="38">
        <v>0</v>
      </c>
      <c s="32">
        <f>ROUND(ROUND(L260,2)*ROUND(G260,3),2)</f>
      </c>
      <c s="36" t="s">
        <v>55</v>
      </c>
      <c>
        <f>(M260*21)/100</f>
      </c>
      <c t="s">
        <v>28</v>
      </c>
    </row>
    <row r="261" spans="1:5" ht="12.75">
      <c r="A261" s="35" t="s">
        <v>56</v>
      </c>
      <c r="E261" s="39" t="s">
        <v>558</v>
      </c>
    </row>
    <row r="262" spans="1:5" ht="12.75">
      <c r="A262" s="35" t="s">
        <v>57</v>
      </c>
      <c r="E262" s="40" t="s">
        <v>5</v>
      </c>
    </row>
    <row r="263" spans="1:5" ht="165.75">
      <c r="A263" t="s">
        <v>58</v>
      </c>
      <c r="E263" s="39" t="s">
        <v>3529</v>
      </c>
    </row>
    <row r="264" spans="1:16" ht="25.5">
      <c r="A264" t="s">
        <v>50</v>
      </c>
      <c s="34" t="s">
        <v>286</v>
      </c>
      <c s="34" t="s">
        <v>1298</v>
      </c>
      <c s="35" t="s">
        <v>555</v>
      </c>
      <c s="6" t="s">
        <v>1299</v>
      </c>
      <c s="36" t="s">
        <v>557</v>
      </c>
      <c s="37">
        <v>0.5</v>
      </c>
      <c s="36">
        <v>0</v>
      </c>
      <c s="36">
        <f>ROUND(G264*H264,6)</f>
      </c>
      <c r="L264" s="38">
        <v>0</v>
      </c>
      <c s="32">
        <f>ROUND(ROUND(L264,2)*ROUND(G264,3),2)</f>
      </c>
      <c s="36" t="s">
        <v>55</v>
      </c>
      <c>
        <f>(M264*21)/100</f>
      </c>
      <c t="s">
        <v>28</v>
      </c>
    </row>
    <row r="265" spans="1:5" ht="12.75">
      <c r="A265" s="35" t="s">
        <v>56</v>
      </c>
      <c r="E265" s="39" t="s">
        <v>558</v>
      </c>
    </row>
    <row r="266" spans="1:5" ht="12.75">
      <c r="A266" s="35" t="s">
        <v>57</v>
      </c>
      <c r="E266" s="40" t="s">
        <v>5</v>
      </c>
    </row>
    <row r="267" spans="1:5" ht="165.75">
      <c r="A267" t="s">
        <v>58</v>
      </c>
      <c r="E267" s="39" t="s">
        <v>3529</v>
      </c>
    </row>
    <row r="268" spans="1:16" ht="38.25">
      <c r="A268" t="s">
        <v>50</v>
      </c>
      <c s="34" t="s">
        <v>290</v>
      </c>
      <c s="34" t="s">
        <v>1184</v>
      </c>
      <c s="35" t="s">
        <v>555</v>
      </c>
      <c s="6" t="s">
        <v>1185</v>
      </c>
      <c s="36" t="s">
        <v>557</v>
      </c>
      <c s="37">
        <v>0.5</v>
      </c>
      <c s="36">
        <v>0</v>
      </c>
      <c s="36">
        <f>ROUND(G268*H268,6)</f>
      </c>
      <c r="L268" s="38">
        <v>0</v>
      </c>
      <c s="32">
        <f>ROUND(ROUND(L268,2)*ROUND(G268,3),2)</f>
      </c>
      <c s="36" t="s">
        <v>55</v>
      </c>
      <c>
        <f>(M268*21)/100</f>
      </c>
      <c t="s">
        <v>28</v>
      </c>
    </row>
    <row r="269" spans="1:5" ht="25.5">
      <c r="A269" s="35" t="s">
        <v>56</v>
      </c>
      <c r="E269" s="39" t="s">
        <v>7350</v>
      </c>
    </row>
    <row r="270" spans="1:5" ht="12.75">
      <c r="A270" s="35" t="s">
        <v>57</v>
      </c>
      <c r="E270" s="40" t="s">
        <v>5</v>
      </c>
    </row>
    <row r="271" spans="1:5" ht="165.75">
      <c r="A271" t="s">
        <v>58</v>
      </c>
      <c r="E271" s="39" t="s">
        <v>3529</v>
      </c>
    </row>
    <row r="272" spans="1:16" ht="25.5">
      <c r="A272" t="s">
        <v>50</v>
      </c>
      <c s="34" t="s">
        <v>294</v>
      </c>
      <c s="34" t="s">
        <v>2480</v>
      </c>
      <c s="35" t="s">
        <v>555</v>
      </c>
      <c s="6" t="s">
        <v>2481</v>
      </c>
      <c s="36" t="s">
        <v>557</v>
      </c>
      <c s="37">
        <v>0.5</v>
      </c>
      <c s="36">
        <v>0</v>
      </c>
      <c s="36">
        <f>ROUND(G272*H272,6)</f>
      </c>
      <c r="L272" s="38">
        <v>0</v>
      </c>
      <c s="32">
        <f>ROUND(ROUND(L272,2)*ROUND(G272,3),2)</f>
      </c>
      <c s="36" t="s">
        <v>55</v>
      </c>
      <c>
        <f>(M272*21)/100</f>
      </c>
      <c t="s">
        <v>28</v>
      </c>
    </row>
    <row r="273" spans="1:5" ht="25.5">
      <c r="A273" s="35" t="s">
        <v>56</v>
      </c>
      <c r="E273" s="39" t="s">
        <v>3535</v>
      </c>
    </row>
    <row r="274" spans="1:5" ht="12.75">
      <c r="A274" s="35" t="s">
        <v>57</v>
      </c>
      <c r="E274" s="40" t="s">
        <v>5</v>
      </c>
    </row>
    <row r="275" spans="1:5" ht="165.75">
      <c r="A275" t="s">
        <v>58</v>
      </c>
      <c r="E275"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7351</v>
      </c>
      <c s="41">
        <f>Rekapitulace!C110</f>
      </c>
      <c s="20" t="s">
        <v>0</v>
      </c>
      <c t="s">
        <v>23</v>
      </c>
      <c t="s">
        <v>28</v>
      </c>
    </row>
    <row r="4" spans="1:16" ht="32" customHeight="1">
      <c r="A4" s="24" t="s">
        <v>20</v>
      </c>
      <c s="25" t="s">
        <v>29</v>
      </c>
      <c s="27" t="s">
        <v>7351</v>
      </c>
      <c r="E4" s="26" t="s">
        <v>7352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COUNTIFS(L8:L327,"=0",A8:A327,"P")+COUNTIFS(L8:L327,"",A8:A327,"P")+SUM(Q8:Q327)</f>
      </c>
    </row>
    <row r="8" spans="1:13" ht="12.75">
      <c r="A8" t="s">
        <v>45</v>
      </c>
      <c r="C8" s="28" t="s">
        <v>7598</v>
      </c>
      <c r="E8" s="30" t="s">
        <v>7597</v>
      </c>
      <c r="J8" s="29">
        <f>0+J9+J30+J35+J44+J297+J302</f>
      </c>
      <c s="29">
        <f>0+K9+K30+K35+K44+K297+K302</f>
      </c>
      <c s="29">
        <f>0+L9+L30+L35+L44+L297+L302</f>
      </c>
      <c s="29">
        <f>0+M9+M30+M35+M44+M297+M302</f>
      </c>
    </row>
    <row r="9" spans="1:13" ht="12.75">
      <c r="A9" t="s">
        <v>47</v>
      </c>
      <c r="C9" s="31" t="s">
        <v>51</v>
      </c>
      <c r="E9" s="33" t="s">
        <v>60</v>
      </c>
      <c r="J9" s="32">
        <f>0</f>
      </c>
      <c s="32">
        <f>0</f>
      </c>
      <c s="32">
        <f>0+L10+L14+L18+L22+L26</f>
      </c>
      <c s="32">
        <f>0+M10+M14+M18+M22+M26</f>
      </c>
    </row>
    <row r="10" spans="1:16" ht="12.75">
      <c r="A10" t="s">
        <v>50</v>
      </c>
      <c s="34" t="s">
        <v>51</v>
      </c>
      <c s="34" t="s">
        <v>2486</v>
      </c>
      <c s="35" t="s">
        <v>5</v>
      </c>
      <c s="6" t="s">
        <v>2487</v>
      </c>
      <c s="36" t="s">
        <v>68</v>
      </c>
      <c s="37">
        <v>560</v>
      </c>
      <c s="36">
        <v>0</v>
      </c>
      <c s="36">
        <f>ROUND(G10*H10,6)</f>
      </c>
      <c r="L10" s="38">
        <v>0</v>
      </c>
      <c s="32">
        <f>ROUND(ROUND(L10,2)*ROUND(G10,3),2)</f>
      </c>
      <c s="36" t="s">
        <v>970</v>
      </c>
      <c>
        <f>(M10*21)/100</f>
      </c>
      <c t="s">
        <v>28</v>
      </c>
    </row>
    <row r="11" spans="1:5" ht="12.75">
      <c r="A11" s="35" t="s">
        <v>56</v>
      </c>
      <c r="E11" s="39" t="s">
        <v>5</v>
      </c>
    </row>
    <row r="12" spans="1:5" ht="12.75">
      <c r="A12" s="35" t="s">
        <v>57</v>
      </c>
      <c r="E12" s="40" t="s">
        <v>7263</v>
      </c>
    </row>
    <row r="13" spans="1:5" ht="12.75">
      <c r="A13" t="s">
        <v>58</v>
      </c>
      <c r="E13" s="39" t="s">
        <v>2488</v>
      </c>
    </row>
    <row r="14" spans="1:16" ht="12.75">
      <c r="A14" t="s">
        <v>50</v>
      </c>
      <c s="34" t="s">
        <v>28</v>
      </c>
      <c s="34" t="s">
        <v>4759</v>
      </c>
      <c s="35" t="s">
        <v>5</v>
      </c>
      <c s="6" t="s">
        <v>4760</v>
      </c>
      <c s="36" t="s">
        <v>63</v>
      </c>
      <c s="37">
        <v>4.5</v>
      </c>
      <c s="36">
        <v>0</v>
      </c>
      <c s="36">
        <f>ROUND(G14*H14,6)</f>
      </c>
      <c r="L14" s="38">
        <v>0</v>
      </c>
      <c s="32">
        <f>ROUND(ROUND(L14,2)*ROUND(G14,3),2)</f>
      </c>
      <c s="36" t="s">
        <v>970</v>
      </c>
      <c>
        <f>(M14*21)/100</f>
      </c>
      <c t="s">
        <v>28</v>
      </c>
    </row>
    <row r="15" spans="1:5" ht="12.75">
      <c r="A15" s="35" t="s">
        <v>56</v>
      </c>
      <c r="E15" s="39" t="s">
        <v>5</v>
      </c>
    </row>
    <row r="16" spans="1:5" ht="12.75">
      <c r="A16" s="35" t="s">
        <v>57</v>
      </c>
      <c r="E16" s="40" t="s">
        <v>7599</v>
      </c>
    </row>
    <row r="17" spans="1:5" ht="63.75">
      <c r="A17" t="s">
        <v>58</v>
      </c>
      <c r="E17" s="39" t="s">
        <v>1074</v>
      </c>
    </row>
    <row r="18" spans="1:16" ht="12.75">
      <c r="A18" t="s">
        <v>50</v>
      </c>
      <c s="34" t="s">
        <v>26</v>
      </c>
      <c s="34" t="s">
        <v>794</v>
      </c>
      <c s="35" t="s">
        <v>5</v>
      </c>
      <c s="6" t="s">
        <v>795</v>
      </c>
      <c s="36" t="s">
        <v>63</v>
      </c>
      <c s="37">
        <v>115.4</v>
      </c>
      <c s="36">
        <v>0</v>
      </c>
      <c s="36">
        <f>ROUND(G18*H18,6)</f>
      </c>
      <c r="L18" s="38">
        <v>0</v>
      </c>
      <c s="32">
        <f>ROUND(ROUND(L18,2)*ROUND(G18,3),2)</f>
      </c>
      <c s="36" t="s">
        <v>970</v>
      </c>
      <c>
        <f>(M18*21)/100</f>
      </c>
      <c t="s">
        <v>28</v>
      </c>
    </row>
    <row r="19" spans="1:5" ht="12.75">
      <c r="A19" s="35" t="s">
        <v>56</v>
      </c>
      <c r="E19" s="39" t="s">
        <v>5</v>
      </c>
    </row>
    <row r="20" spans="1:5" ht="12.75">
      <c r="A20" s="35" t="s">
        <v>57</v>
      </c>
      <c r="E20" s="40" t="s">
        <v>7263</v>
      </c>
    </row>
    <row r="21" spans="1:5" ht="318.75">
      <c r="A21" t="s">
        <v>58</v>
      </c>
      <c r="E21" s="39" t="s">
        <v>4631</v>
      </c>
    </row>
    <row r="22" spans="1:16" ht="12.75">
      <c r="A22" t="s">
        <v>50</v>
      </c>
      <c s="34" t="s">
        <v>65</v>
      </c>
      <c s="34" t="s">
        <v>61</v>
      </c>
      <c s="35" t="s">
        <v>5</v>
      </c>
      <c s="6" t="s">
        <v>62</v>
      </c>
      <c s="36" t="s">
        <v>63</v>
      </c>
      <c s="37">
        <v>103.3</v>
      </c>
      <c s="36">
        <v>0</v>
      </c>
      <c s="36">
        <f>ROUND(G22*H22,6)</f>
      </c>
      <c r="L22" s="38">
        <v>0</v>
      </c>
      <c s="32">
        <f>ROUND(ROUND(L22,2)*ROUND(G22,3),2)</f>
      </c>
      <c s="36" t="s">
        <v>970</v>
      </c>
      <c>
        <f>(M22*21)/100</f>
      </c>
      <c t="s">
        <v>28</v>
      </c>
    </row>
    <row r="23" spans="1:5" ht="12.75">
      <c r="A23" s="35" t="s">
        <v>56</v>
      </c>
      <c r="E23" s="39" t="s">
        <v>5</v>
      </c>
    </row>
    <row r="24" spans="1:5" ht="12.75">
      <c r="A24" s="35" t="s">
        <v>57</v>
      </c>
      <c r="E24" s="40" t="s">
        <v>7263</v>
      </c>
    </row>
    <row r="25" spans="1:5" ht="229.5">
      <c r="A25" t="s">
        <v>58</v>
      </c>
      <c r="E25" s="39" t="s">
        <v>1611</v>
      </c>
    </row>
    <row r="26" spans="1:16" ht="12.75">
      <c r="A26" t="s">
        <v>50</v>
      </c>
      <c s="34" t="s">
        <v>72</v>
      </c>
      <c s="34" t="s">
        <v>1712</v>
      </c>
      <c s="35" t="s">
        <v>5</v>
      </c>
      <c s="6" t="s">
        <v>1713</v>
      </c>
      <c s="36" t="s">
        <v>68</v>
      </c>
      <c s="37">
        <v>560</v>
      </c>
      <c s="36">
        <v>0</v>
      </c>
      <c s="36">
        <f>ROUND(G26*H26,6)</f>
      </c>
      <c r="L26" s="38">
        <v>0</v>
      </c>
      <c s="32">
        <f>ROUND(ROUND(L26,2)*ROUND(G26,3),2)</f>
      </c>
      <c s="36" t="s">
        <v>970</v>
      </c>
      <c>
        <f>(M26*21)/100</f>
      </c>
      <c t="s">
        <v>28</v>
      </c>
    </row>
    <row r="27" spans="1:5" ht="12.75">
      <c r="A27" s="35" t="s">
        <v>56</v>
      </c>
      <c r="E27" s="39" t="s">
        <v>5</v>
      </c>
    </row>
    <row r="28" spans="1:5" ht="12.75">
      <c r="A28" s="35" t="s">
        <v>57</v>
      </c>
      <c r="E28" s="40" t="s">
        <v>7263</v>
      </c>
    </row>
    <row r="29" spans="1:5" ht="38.25">
      <c r="A29" t="s">
        <v>58</v>
      </c>
      <c r="E29" s="39" t="s">
        <v>1715</v>
      </c>
    </row>
    <row r="30" spans="1:13" ht="12.75">
      <c r="A30" t="s">
        <v>47</v>
      </c>
      <c r="C30" s="31" t="s">
        <v>28</v>
      </c>
      <c r="E30" s="33" t="s">
        <v>1411</v>
      </c>
      <c r="J30" s="32">
        <f>0</f>
      </c>
      <c s="32">
        <f>0</f>
      </c>
      <c s="32">
        <f>0+L31</f>
      </c>
      <c s="32">
        <f>0+M31</f>
      </c>
    </row>
    <row r="31" spans="1:16" ht="12.75">
      <c r="A31" t="s">
        <v>50</v>
      </c>
      <c s="34" t="s">
        <v>27</v>
      </c>
      <c s="34" t="s">
        <v>5053</v>
      </c>
      <c s="35" t="s">
        <v>5</v>
      </c>
      <c s="6" t="s">
        <v>5054</v>
      </c>
      <c s="36" t="s">
        <v>68</v>
      </c>
      <c s="37">
        <v>200</v>
      </c>
      <c s="36">
        <v>0</v>
      </c>
      <c s="36">
        <f>ROUND(G31*H31,6)</f>
      </c>
      <c r="L31" s="38">
        <v>0</v>
      </c>
      <c s="32">
        <f>ROUND(ROUND(L31,2)*ROUND(G31,3),2)</f>
      </c>
      <c s="36" t="s">
        <v>970</v>
      </c>
      <c>
        <f>(M31*21)/100</f>
      </c>
      <c t="s">
        <v>28</v>
      </c>
    </row>
    <row r="32" spans="1:5" ht="12.75">
      <c r="A32" s="35" t="s">
        <v>56</v>
      </c>
      <c r="E32" s="39" t="s">
        <v>5</v>
      </c>
    </row>
    <row r="33" spans="1:5" ht="12.75">
      <c r="A33" s="35" t="s">
        <v>57</v>
      </c>
      <c r="E33" s="40" t="s">
        <v>7263</v>
      </c>
    </row>
    <row r="34" spans="1:5" ht="114.75">
      <c r="A34" t="s">
        <v>58</v>
      </c>
      <c r="E34" s="39" t="s">
        <v>7264</v>
      </c>
    </row>
    <row r="35" spans="1:13" ht="12.75">
      <c r="A35" t="s">
        <v>47</v>
      </c>
      <c r="C35" s="31" t="s">
        <v>65</v>
      </c>
      <c r="E35" s="33" t="s">
        <v>3308</v>
      </c>
      <c r="J35" s="32">
        <f>0</f>
      </c>
      <c s="32">
        <f>0</f>
      </c>
      <c s="32">
        <f>0+L36+L40</f>
      </c>
      <c s="32">
        <f>0+M36+M40</f>
      </c>
    </row>
    <row r="36" spans="1:16" ht="12.75">
      <c r="A36" t="s">
        <v>50</v>
      </c>
      <c s="34" t="s">
        <v>70</v>
      </c>
      <c s="34" t="s">
        <v>3314</v>
      </c>
      <c s="35" t="s">
        <v>5</v>
      </c>
      <c s="6" t="s">
        <v>3315</v>
      </c>
      <c s="36" t="s">
        <v>63</v>
      </c>
      <c s="37">
        <v>8</v>
      </c>
      <c s="36">
        <v>0</v>
      </c>
      <c s="36">
        <f>ROUND(G36*H36,6)</f>
      </c>
      <c r="L36" s="38">
        <v>0</v>
      </c>
      <c s="32">
        <f>ROUND(ROUND(L36,2)*ROUND(G36,3),2)</f>
      </c>
      <c s="36" t="s">
        <v>970</v>
      </c>
      <c>
        <f>(M36*21)/100</f>
      </c>
      <c t="s">
        <v>28</v>
      </c>
    </row>
    <row r="37" spans="1:5" ht="12.75">
      <c r="A37" s="35" t="s">
        <v>56</v>
      </c>
      <c r="E37" s="39" t="s">
        <v>5</v>
      </c>
    </row>
    <row r="38" spans="1:5" ht="12.75">
      <c r="A38" s="35" t="s">
        <v>57</v>
      </c>
      <c r="E38" s="40" t="s">
        <v>7263</v>
      </c>
    </row>
    <row r="39" spans="1:5" ht="38.25">
      <c r="A39" t="s">
        <v>58</v>
      </c>
      <c r="E39" s="39" t="s">
        <v>3511</v>
      </c>
    </row>
    <row r="40" spans="1:16" ht="12.75">
      <c r="A40" t="s">
        <v>50</v>
      </c>
      <c s="34" t="s">
        <v>83</v>
      </c>
      <c s="34" t="s">
        <v>4644</v>
      </c>
      <c s="35" t="s">
        <v>5</v>
      </c>
      <c s="6" t="s">
        <v>4645</v>
      </c>
      <c s="36" t="s">
        <v>63</v>
      </c>
      <c s="37">
        <v>21</v>
      </c>
      <c s="36">
        <v>0</v>
      </c>
      <c s="36">
        <f>ROUND(G40*H40,6)</f>
      </c>
      <c r="L40" s="38">
        <v>0</v>
      </c>
      <c s="32">
        <f>ROUND(ROUND(L40,2)*ROUND(G40,3),2)</f>
      </c>
      <c s="36" t="s">
        <v>970</v>
      </c>
      <c>
        <f>(M40*21)/100</f>
      </c>
      <c t="s">
        <v>28</v>
      </c>
    </row>
    <row r="41" spans="1:5" ht="12.75">
      <c r="A41" s="35" t="s">
        <v>56</v>
      </c>
      <c r="E41" s="39" t="s">
        <v>5</v>
      </c>
    </row>
    <row r="42" spans="1:5" ht="12.75">
      <c r="A42" s="35" t="s">
        <v>57</v>
      </c>
      <c r="E42" s="40" t="s">
        <v>7263</v>
      </c>
    </row>
    <row r="43" spans="1:5" ht="38.25">
      <c r="A43" t="s">
        <v>58</v>
      </c>
      <c r="E43" s="39" t="s">
        <v>3511</v>
      </c>
    </row>
    <row r="44" spans="1:13" ht="12.75">
      <c r="A44" t="s">
        <v>47</v>
      </c>
      <c r="C44" s="31" t="s">
        <v>70</v>
      </c>
      <c r="E44" s="33" t="s">
        <v>71</v>
      </c>
      <c r="J44" s="32">
        <f>0</f>
      </c>
      <c s="32">
        <f>0</f>
      </c>
      <c s="32">
        <f>0+L45+L49+L53+L57+L61+L65+L69+L73+L77+L81+L85+L89+L93+L97+L101+L105+L109+L113+L117+L121+L125+L129+L133+L137+L141+L145+L149+L153+L157+L161+L165+L169+L173+L177+L181+L185+L189+L193+L197+L201+L205+L209+L213+L217+L221+L225+L229+L233+L237+L241+L245+L249+L253+L257+L261+L265+L269+L273+L277+L281+L285+L289+L293</f>
      </c>
      <c s="32">
        <f>0+M45+M49+M53+M57+M61+M65+M69+M73+M77+M81+M85+M89+M93+M97+M101+M105+M109+M113+M117+M121+M125+M129+M133+M137+M141+M145+M149+M153+M157+M161+M165+M169+M173+M177+M181+M185+M189+M193+M197+M201+M205+M209+M213+M217+M221+M225+M229+M233+M237+M241+M245+M249+M253+M257+M261+M265+M269+M273+M277+M281+M285+M289+M293</f>
      </c>
    </row>
    <row r="45" spans="1:16" ht="25.5">
      <c r="A45" t="s">
        <v>50</v>
      </c>
      <c s="34" t="s">
        <v>87</v>
      </c>
      <c s="34" t="s">
        <v>6105</v>
      </c>
      <c s="35" t="s">
        <v>5</v>
      </c>
      <c s="6" t="s">
        <v>6106</v>
      </c>
      <c s="36" t="s">
        <v>75</v>
      </c>
      <c s="37">
        <v>53</v>
      </c>
      <c s="36">
        <v>0</v>
      </c>
      <c s="36">
        <f>ROUND(G45*H45,6)</f>
      </c>
      <c r="L45" s="38">
        <v>0</v>
      </c>
      <c s="32">
        <f>ROUND(ROUND(L45,2)*ROUND(G45,3),2)</f>
      </c>
      <c s="36" t="s">
        <v>970</v>
      </c>
      <c>
        <f>(M45*21)/100</f>
      </c>
      <c t="s">
        <v>28</v>
      </c>
    </row>
    <row r="46" spans="1:5" ht="12.75">
      <c r="A46" s="35" t="s">
        <v>56</v>
      </c>
      <c r="E46" s="39" t="s">
        <v>5</v>
      </c>
    </row>
    <row r="47" spans="1:5" ht="12.75">
      <c r="A47" s="35" t="s">
        <v>57</v>
      </c>
      <c r="E47" s="40" t="s">
        <v>7263</v>
      </c>
    </row>
    <row r="48" spans="1:5" ht="76.5">
      <c r="A48" t="s">
        <v>58</v>
      </c>
      <c r="E48" s="39" t="s">
        <v>7266</v>
      </c>
    </row>
    <row r="49" spans="1:16" ht="12.75">
      <c r="A49" t="s">
        <v>50</v>
      </c>
      <c s="34" t="s">
        <v>91</v>
      </c>
      <c s="34" t="s">
        <v>77</v>
      </c>
      <c s="35" t="s">
        <v>5</v>
      </c>
      <c s="6" t="s">
        <v>78</v>
      </c>
      <c s="36" t="s">
        <v>79</v>
      </c>
      <c s="37">
        <v>205</v>
      </c>
      <c s="36">
        <v>0</v>
      </c>
      <c s="36">
        <f>ROUND(G49*H49,6)</f>
      </c>
      <c r="L49" s="38">
        <v>0</v>
      </c>
      <c s="32">
        <f>ROUND(ROUND(L49,2)*ROUND(G49,3),2)</f>
      </c>
      <c s="36" t="s">
        <v>970</v>
      </c>
      <c>
        <f>(M49*21)/100</f>
      </c>
      <c t="s">
        <v>28</v>
      </c>
    </row>
    <row r="50" spans="1:5" ht="12.75">
      <c r="A50" s="35" t="s">
        <v>56</v>
      </c>
      <c r="E50" s="39" t="s">
        <v>5</v>
      </c>
    </row>
    <row r="51" spans="1:5" ht="12.75">
      <c r="A51" s="35" t="s">
        <v>57</v>
      </c>
      <c r="E51" s="40" t="s">
        <v>7263</v>
      </c>
    </row>
    <row r="52" spans="1:5" ht="102">
      <c r="A52" t="s">
        <v>58</v>
      </c>
      <c r="E52" s="39" t="s">
        <v>1415</v>
      </c>
    </row>
    <row r="53" spans="1:16" ht="12.75">
      <c r="A53" t="s">
        <v>50</v>
      </c>
      <c s="34" t="s">
        <v>95</v>
      </c>
      <c s="34" t="s">
        <v>1081</v>
      </c>
      <c s="35" t="s">
        <v>5</v>
      </c>
      <c s="6" t="s">
        <v>1082</v>
      </c>
      <c s="36" t="s">
        <v>79</v>
      </c>
      <c s="37">
        <v>400</v>
      </c>
      <c s="36">
        <v>0</v>
      </c>
      <c s="36">
        <f>ROUND(G53*H53,6)</f>
      </c>
      <c r="L53" s="38">
        <v>0</v>
      </c>
      <c s="32">
        <f>ROUND(ROUND(L53,2)*ROUND(G53,3),2)</f>
      </c>
      <c s="36" t="s">
        <v>970</v>
      </c>
      <c>
        <f>(M53*21)/100</f>
      </c>
      <c t="s">
        <v>28</v>
      </c>
    </row>
    <row r="54" spans="1:5" ht="12.75">
      <c r="A54" s="35" t="s">
        <v>56</v>
      </c>
      <c r="E54" s="39" t="s">
        <v>5</v>
      </c>
    </row>
    <row r="55" spans="1:5" ht="12.75">
      <c r="A55" s="35" t="s">
        <v>57</v>
      </c>
      <c r="E55" s="40" t="s">
        <v>7263</v>
      </c>
    </row>
    <row r="56" spans="1:5" ht="102">
      <c r="A56" t="s">
        <v>58</v>
      </c>
      <c r="E56" s="39" t="s">
        <v>4524</v>
      </c>
    </row>
    <row r="57" spans="1:16" ht="12.75">
      <c r="A57" t="s">
        <v>50</v>
      </c>
      <c s="34" t="s">
        <v>99</v>
      </c>
      <c s="34" t="s">
        <v>809</v>
      </c>
      <c s="35" t="s">
        <v>5</v>
      </c>
      <c s="6" t="s">
        <v>810</v>
      </c>
      <c s="36" t="s">
        <v>79</v>
      </c>
      <c s="37">
        <v>725</v>
      </c>
      <c s="36">
        <v>0</v>
      </c>
      <c s="36">
        <f>ROUND(G57*H57,6)</f>
      </c>
      <c r="L57" s="38">
        <v>0</v>
      </c>
      <c s="32">
        <f>ROUND(ROUND(L57,2)*ROUND(G57,3),2)</f>
      </c>
      <c s="36" t="s">
        <v>970</v>
      </c>
      <c>
        <f>(M57*21)/100</f>
      </c>
      <c t="s">
        <v>28</v>
      </c>
    </row>
    <row r="58" spans="1:5" ht="12.75">
      <c r="A58" s="35" t="s">
        <v>56</v>
      </c>
      <c r="E58" s="39" t="s">
        <v>5</v>
      </c>
    </row>
    <row r="59" spans="1:5" ht="12.75">
      <c r="A59" s="35" t="s">
        <v>57</v>
      </c>
      <c r="E59" s="40" t="s">
        <v>7263</v>
      </c>
    </row>
    <row r="60" spans="1:5" ht="102">
      <c r="A60" t="s">
        <v>58</v>
      </c>
      <c r="E60" s="39" t="s">
        <v>4524</v>
      </c>
    </row>
    <row r="61" spans="1:16" ht="12.75">
      <c r="A61" t="s">
        <v>50</v>
      </c>
      <c s="34" t="s">
        <v>103</v>
      </c>
      <c s="34" t="s">
        <v>88</v>
      </c>
      <c s="35" t="s">
        <v>5</v>
      </c>
      <c s="6" t="s">
        <v>89</v>
      </c>
      <c s="36" t="s">
        <v>79</v>
      </c>
      <c s="37">
        <v>560</v>
      </c>
      <c s="36">
        <v>0</v>
      </c>
      <c s="36">
        <f>ROUND(G61*H61,6)</f>
      </c>
      <c r="L61" s="38">
        <v>0</v>
      </c>
      <c s="32">
        <f>ROUND(ROUND(L61,2)*ROUND(G61,3),2)</f>
      </c>
      <c s="36" t="s">
        <v>970</v>
      </c>
      <c>
        <f>(M61*21)/100</f>
      </c>
      <c t="s">
        <v>28</v>
      </c>
    </row>
    <row r="62" spans="1:5" ht="12.75">
      <c r="A62" s="35" t="s">
        <v>56</v>
      </c>
      <c r="E62" s="39" t="s">
        <v>5</v>
      </c>
    </row>
    <row r="63" spans="1:5" ht="12.75">
      <c r="A63" s="35" t="s">
        <v>57</v>
      </c>
      <c r="E63" s="40" t="s">
        <v>7263</v>
      </c>
    </row>
    <row r="64" spans="1:5" ht="140.25">
      <c r="A64" t="s">
        <v>58</v>
      </c>
      <c r="E64" s="39" t="s">
        <v>7240</v>
      </c>
    </row>
    <row r="65" spans="1:16" ht="25.5">
      <c r="A65" t="s">
        <v>50</v>
      </c>
      <c s="34" t="s">
        <v>107</v>
      </c>
      <c s="34" t="s">
        <v>829</v>
      </c>
      <c s="35" t="s">
        <v>5</v>
      </c>
      <c s="6" t="s">
        <v>830</v>
      </c>
      <c s="36" t="s">
        <v>75</v>
      </c>
      <c s="37">
        <v>4</v>
      </c>
      <c s="36">
        <v>0</v>
      </c>
      <c s="36">
        <f>ROUND(G65*H65,6)</f>
      </c>
      <c r="L65" s="38">
        <v>0</v>
      </c>
      <c s="32">
        <f>ROUND(ROUND(L65,2)*ROUND(G65,3),2)</f>
      </c>
      <c s="36" t="s">
        <v>970</v>
      </c>
      <c>
        <f>(M65*21)/100</f>
      </c>
      <c t="s">
        <v>28</v>
      </c>
    </row>
    <row r="66" spans="1:5" ht="12.75">
      <c r="A66" s="35" t="s">
        <v>56</v>
      </c>
      <c r="E66" s="39" t="s">
        <v>5</v>
      </c>
    </row>
    <row r="67" spans="1:5" ht="12.75">
      <c r="A67" s="35" t="s">
        <v>57</v>
      </c>
      <c r="E67" s="40" t="s">
        <v>7263</v>
      </c>
    </row>
    <row r="68" spans="1:5" ht="38.25">
      <c r="A68" t="s">
        <v>58</v>
      </c>
      <c r="E68" s="39" t="s">
        <v>98</v>
      </c>
    </row>
    <row r="69" spans="1:16" ht="12.75">
      <c r="A69" t="s">
        <v>50</v>
      </c>
      <c s="34" t="s">
        <v>112</v>
      </c>
      <c s="34" t="s">
        <v>7270</v>
      </c>
      <c s="35" t="s">
        <v>5</v>
      </c>
      <c s="6" t="s">
        <v>7271</v>
      </c>
      <c s="36" t="s">
        <v>75</v>
      </c>
      <c s="37">
        <v>5</v>
      </c>
      <c s="36">
        <v>0</v>
      </c>
      <c s="36">
        <f>ROUND(G69*H69,6)</f>
      </c>
      <c r="L69" s="38">
        <v>0</v>
      </c>
      <c s="32">
        <f>ROUND(ROUND(L69,2)*ROUND(G69,3),2)</f>
      </c>
      <c s="36" t="s">
        <v>970</v>
      </c>
      <c>
        <f>(M69*21)/100</f>
      </c>
      <c t="s">
        <v>28</v>
      </c>
    </row>
    <row r="70" spans="1:5" ht="12.75">
      <c r="A70" s="35" t="s">
        <v>56</v>
      </c>
      <c r="E70" s="39" t="s">
        <v>5</v>
      </c>
    </row>
    <row r="71" spans="1:5" ht="12.75">
      <c r="A71" s="35" t="s">
        <v>57</v>
      </c>
      <c r="E71" s="40" t="s">
        <v>7263</v>
      </c>
    </row>
    <row r="72" spans="1:5" ht="102">
      <c r="A72" t="s">
        <v>58</v>
      </c>
      <c r="E72" s="39" t="s">
        <v>7272</v>
      </c>
    </row>
    <row r="73" spans="1:16" ht="25.5">
      <c r="A73" t="s">
        <v>50</v>
      </c>
      <c s="34" t="s">
        <v>116</v>
      </c>
      <c s="34" t="s">
        <v>831</v>
      </c>
      <c s="35" t="s">
        <v>5</v>
      </c>
      <c s="6" t="s">
        <v>832</v>
      </c>
      <c s="36" t="s">
        <v>75</v>
      </c>
      <c s="37">
        <v>10</v>
      </c>
      <c s="36">
        <v>0</v>
      </c>
      <c s="36">
        <f>ROUND(G73*H73,6)</f>
      </c>
      <c r="L73" s="38">
        <v>0</v>
      </c>
      <c s="32">
        <f>ROUND(ROUND(L73,2)*ROUND(G73,3),2)</f>
      </c>
      <c s="36" t="s">
        <v>970</v>
      </c>
      <c>
        <f>(M73*21)/100</f>
      </c>
      <c t="s">
        <v>28</v>
      </c>
    </row>
    <row r="74" spans="1:5" ht="12.75">
      <c r="A74" s="35" t="s">
        <v>56</v>
      </c>
      <c r="E74" s="39" t="s">
        <v>5</v>
      </c>
    </row>
    <row r="75" spans="1:5" ht="12.75">
      <c r="A75" s="35" t="s">
        <v>57</v>
      </c>
      <c r="E75" s="40" t="s">
        <v>7263</v>
      </c>
    </row>
    <row r="76" spans="1:5" ht="102">
      <c r="A76" t="s">
        <v>58</v>
      </c>
      <c r="E76" s="39" t="s">
        <v>1415</v>
      </c>
    </row>
    <row r="77" spans="1:16" ht="12.75">
      <c r="A77" t="s">
        <v>50</v>
      </c>
      <c s="34" t="s">
        <v>119</v>
      </c>
      <c s="34" t="s">
        <v>2359</v>
      </c>
      <c s="35" t="s">
        <v>5</v>
      </c>
      <c s="6" t="s">
        <v>2360</v>
      </c>
      <c s="36" t="s">
        <v>79</v>
      </c>
      <c s="37">
        <v>205</v>
      </c>
      <c s="36">
        <v>0</v>
      </c>
      <c s="36">
        <f>ROUND(G77*H77,6)</f>
      </c>
      <c r="L77" s="38">
        <v>0</v>
      </c>
      <c s="32">
        <f>ROUND(ROUND(L77,2)*ROUND(G77,3),2)</f>
      </c>
      <c s="36" t="s">
        <v>970</v>
      </c>
      <c>
        <f>(M77*21)/100</f>
      </c>
      <c t="s">
        <v>28</v>
      </c>
    </row>
    <row r="78" spans="1:5" ht="12.75">
      <c r="A78" s="35" t="s">
        <v>56</v>
      </c>
      <c r="E78" s="39" t="s">
        <v>5</v>
      </c>
    </row>
    <row r="79" spans="1:5" ht="12.75">
      <c r="A79" s="35" t="s">
        <v>57</v>
      </c>
      <c r="E79" s="40" t="s">
        <v>7263</v>
      </c>
    </row>
    <row r="80" spans="1:5" ht="76.5">
      <c r="A80" t="s">
        <v>58</v>
      </c>
      <c r="E80" s="39" t="s">
        <v>1417</v>
      </c>
    </row>
    <row r="81" spans="1:16" ht="12.75">
      <c r="A81" t="s">
        <v>50</v>
      </c>
      <c s="34" t="s">
        <v>122</v>
      </c>
      <c s="34" t="s">
        <v>2362</v>
      </c>
      <c s="35" t="s">
        <v>5</v>
      </c>
      <c s="6" t="s">
        <v>2363</v>
      </c>
      <c s="36" t="s">
        <v>79</v>
      </c>
      <c s="37">
        <v>1125</v>
      </c>
      <c s="36">
        <v>0</v>
      </c>
      <c s="36">
        <f>ROUND(G81*H81,6)</f>
      </c>
      <c r="L81" s="38">
        <v>0</v>
      </c>
      <c s="32">
        <f>ROUND(ROUND(L81,2)*ROUND(G81,3),2)</f>
      </c>
      <c s="36" t="s">
        <v>970</v>
      </c>
      <c>
        <f>(M81*21)/100</f>
      </c>
      <c t="s">
        <v>28</v>
      </c>
    </row>
    <row r="82" spans="1:5" ht="12.75">
      <c r="A82" s="35" t="s">
        <v>56</v>
      </c>
      <c r="E82" s="39" t="s">
        <v>5</v>
      </c>
    </row>
    <row r="83" spans="1:5" ht="12.75">
      <c r="A83" s="35" t="s">
        <v>57</v>
      </c>
      <c r="E83" s="40" t="s">
        <v>7263</v>
      </c>
    </row>
    <row r="84" spans="1:5" ht="76.5">
      <c r="A84" t="s">
        <v>58</v>
      </c>
      <c r="E84" s="39" t="s">
        <v>7504</v>
      </c>
    </row>
    <row r="85" spans="1:16" ht="12.75">
      <c r="A85" t="s">
        <v>50</v>
      </c>
      <c s="34" t="s">
        <v>126</v>
      </c>
      <c s="34" t="s">
        <v>2733</v>
      </c>
      <c s="35" t="s">
        <v>5</v>
      </c>
      <c s="6" t="s">
        <v>2734</v>
      </c>
      <c s="36" t="s">
        <v>79</v>
      </c>
      <c s="37">
        <v>100</v>
      </c>
      <c s="36">
        <v>0</v>
      </c>
      <c s="36">
        <f>ROUND(G85*H85,6)</f>
      </c>
      <c r="L85" s="38">
        <v>0</v>
      </c>
      <c s="32">
        <f>ROUND(ROUND(L85,2)*ROUND(G85,3),2)</f>
      </c>
      <c s="36" t="s">
        <v>970</v>
      </c>
      <c>
        <f>(M85*21)/100</f>
      </c>
      <c t="s">
        <v>28</v>
      </c>
    </row>
    <row r="86" spans="1:5" ht="12.75">
      <c r="A86" s="35" t="s">
        <v>56</v>
      </c>
      <c r="E86" s="39" t="s">
        <v>5</v>
      </c>
    </row>
    <row r="87" spans="1:5" ht="12.75">
      <c r="A87" s="35" t="s">
        <v>57</v>
      </c>
      <c r="E87" s="40" t="s">
        <v>7263</v>
      </c>
    </row>
    <row r="88" spans="1:5" ht="127.5">
      <c r="A88" t="s">
        <v>58</v>
      </c>
      <c r="E88" s="39" t="s">
        <v>7413</v>
      </c>
    </row>
    <row r="89" spans="1:16" ht="12.75">
      <c r="A89" t="s">
        <v>50</v>
      </c>
      <c s="34" t="s">
        <v>129</v>
      </c>
      <c s="34" t="s">
        <v>2380</v>
      </c>
      <c s="35" t="s">
        <v>5</v>
      </c>
      <c s="6" t="s">
        <v>2381</v>
      </c>
      <c s="36" t="s">
        <v>75</v>
      </c>
      <c s="37">
        <v>10</v>
      </c>
      <c s="36">
        <v>0</v>
      </c>
      <c s="36">
        <f>ROUND(G89*H89,6)</f>
      </c>
      <c r="L89" s="38">
        <v>0</v>
      </c>
      <c s="32">
        <f>ROUND(ROUND(L89,2)*ROUND(G89,3),2)</f>
      </c>
      <c s="36" t="s">
        <v>970</v>
      </c>
      <c>
        <f>(M89*21)/100</f>
      </c>
      <c t="s">
        <v>28</v>
      </c>
    </row>
    <row r="90" spans="1:5" ht="12.75">
      <c r="A90" s="35" t="s">
        <v>56</v>
      </c>
      <c r="E90" s="39" t="s">
        <v>5</v>
      </c>
    </row>
    <row r="91" spans="1:5" ht="12.75">
      <c r="A91" s="35" t="s">
        <v>57</v>
      </c>
      <c r="E91" s="40" t="s">
        <v>7263</v>
      </c>
    </row>
    <row r="92" spans="1:5" ht="102">
      <c r="A92" t="s">
        <v>58</v>
      </c>
      <c r="E92" s="39" t="s">
        <v>7273</v>
      </c>
    </row>
    <row r="93" spans="1:16" ht="12.75">
      <c r="A93" t="s">
        <v>50</v>
      </c>
      <c s="34" t="s">
        <v>134</v>
      </c>
      <c s="34" t="s">
        <v>2531</v>
      </c>
      <c s="35" t="s">
        <v>5</v>
      </c>
      <c s="6" t="s">
        <v>1541</v>
      </c>
      <c s="36" t="s">
        <v>75</v>
      </c>
      <c s="37">
        <v>5</v>
      </c>
      <c s="36">
        <v>0</v>
      </c>
      <c s="36">
        <f>ROUND(G93*H93,6)</f>
      </c>
      <c r="L93" s="38">
        <v>0</v>
      </c>
      <c s="32">
        <f>ROUND(ROUND(L93,2)*ROUND(G93,3),2)</f>
      </c>
      <c s="36" t="s">
        <v>970</v>
      </c>
      <c>
        <f>(M93*21)/100</f>
      </c>
      <c t="s">
        <v>28</v>
      </c>
    </row>
    <row r="94" spans="1:5" ht="12.75">
      <c r="A94" s="35" t="s">
        <v>56</v>
      </c>
      <c r="E94" s="39" t="s">
        <v>5</v>
      </c>
    </row>
    <row r="95" spans="1:5" ht="12.75">
      <c r="A95" s="35" t="s">
        <v>57</v>
      </c>
      <c r="E95" s="40" t="s">
        <v>7263</v>
      </c>
    </row>
    <row r="96" spans="1:5" ht="102">
      <c r="A96" t="s">
        <v>58</v>
      </c>
      <c r="E96" s="39" t="s">
        <v>7414</v>
      </c>
    </row>
    <row r="97" spans="1:16" ht="12.75">
      <c r="A97" t="s">
        <v>50</v>
      </c>
      <c s="34" t="s">
        <v>137</v>
      </c>
      <c s="34" t="s">
        <v>117</v>
      </c>
      <c s="35" t="s">
        <v>5</v>
      </c>
      <c s="6" t="s">
        <v>118</v>
      </c>
      <c s="36" t="s">
        <v>79</v>
      </c>
      <c s="37">
        <v>105</v>
      </c>
      <c s="36">
        <v>0</v>
      </c>
      <c s="36">
        <f>ROUND(G97*H97,6)</f>
      </c>
      <c r="L97" s="38">
        <v>0</v>
      </c>
      <c s="32">
        <f>ROUND(ROUND(L97,2)*ROUND(G97,3),2)</f>
      </c>
      <c s="36" t="s">
        <v>970</v>
      </c>
      <c>
        <f>(M97*21)/100</f>
      </c>
      <c t="s">
        <v>28</v>
      </c>
    </row>
    <row r="98" spans="1:5" ht="12.75">
      <c r="A98" s="35" t="s">
        <v>56</v>
      </c>
      <c r="E98" s="39" t="s">
        <v>5</v>
      </c>
    </row>
    <row r="99" spans="1:5" ht="12.75">
      <c r="A99" s="35" t="s">
        <v>57</v>
      </c>
      <c r="E99" s="40" t="s">
        <v>7263</v>
      </c>
    </row>
    <row r="100" spans="1:5" ht="89.25">
      <c r="A100" t="s">
        <v>58</v>
      </c>
      <c r="E100" s="39" t="s">
        <v>1318</v>
      </c>
    </row>
    <row r="101" spans="1:16" ht="12.75">
      <c r="A101" t="s">
        <v>50</v>
      </c>
      <c s="34" t="s">
        <v>140</v>
      </c>
      <c s="34" t="s">
        <v>2612</v>
      </c>
      <c s="35" t="s">
        <v>5</v>
      </c>
      <c s="6" t="s">
        <v>2613</v>
      </c>
      <c s="36" t="s">
        <v>79</v>
      </c>
      <c s="37">
        <v>535</v>
      </c>
      <c s="36">
        <v>0</v>
      </c>
      <c s="36">
        <f>ROUND(G101*H101,6)</f>
      </c>
      <c r="L101" s="38">
        <v>0</v>
      </c>
      <c s="32">
        <f>ROUND(ROUND(L101,2)*ROUND(G101,3),2)</f>
      </c>
      <c s="36" t="s">
        <v>970</v>
      </c>
      <c>
        <f>(M101*21)/100</f>
      </c>
      <c t="s">
        <v>28</v>
      </c>
    </row>
    <row r="102" spans="1:5" ht="12.75">
      <c r="A102" s="35" t="s">
        <v>56</v>
      </c>
      <c r="E102" s="39" t="s">
        <v>5</v>
      </c>
    </row>
    <row r="103" spans="1:5" ht="12.75">
      <c r="A103" s="35" t="s">
        <v>57</v>
      </c>
      <c r="E103" s="40" t="s">
        <v>7263</v>
      </c>
    </row>
    <row r="104" spans="1:5" ht="89.25">
      <c r="A104" t="s">
        <v>58</v>
      </c>
      <c r="E104" s="39" t="s">
        <v>1318</v>
      </c>
    </row>
    <row r="105" spans="1:16" ht="12.75">
      <c r="A105" t="s">
        <v>50</v>
      </c>
      <c s="34" t="s">
        <v>143</v>
      </c>
      <c s="34" t="s">
        <v>7600</v>
      </c>
      <c s="35" t="s">
        <v>5</v>
      </c>
      <c s="6" t="s">
        <v>7601</v>
      </c>
      <c s="36" t="s">
        <v>79</v>
      </c>
      <c s="37">
        <v>545</v>
      </c>
      <c s="36">
        <v>0</v>
      </c>
      <c s="36">
        <f>ROUND(G105*H105,6)</f>
      </c>
      <c r="L105" s="38">
        <v>0</v>
      </c>
      <c s="32">
        <f>ROUND(ROUND(L105,2)*ROUND(G105,3),2)</f>
      </c>
      <c s="36" t="s">
        <v>970</v>
      </c>
      <c>
        <f>(M105*21)/100</f>
      </c>
      <c t="s">
        <v>28</v>
      </c>
    </row>
    <row r="106" spans="1:5" ht="12.75">
      <c r="A106" s="35" t="s">
        <v>56</v>
      </c>
      <c r="E106" s="39" t="s">
        <v>5</v>
      </c>
    </row>
    <row r="107" spans="1:5" ht="12.75">
      <c r="A107" s="35" t="s">
        <v>57</v>
      </c>
      <c r="E107" s="40" t="s">
        <v>7263</v>
      </c>
    </row>
    <row r="108" spans="1:5" ht="89.25">
      <c r="A108" t="s">
        <v>58</v>
      </c>
      <c r="E108" s="39" t="s">
        <v>1318</v>
      </c>
    </row>
    <row r="109" spans="1:16" ht="12.75">
      <c r="A109" t="s">
        <v>50</v>
      </c>
      <c s="34" t="s">
        <v>147</v>
      </c>
      <c s="34" t="s">
        <v>7276</v>
      </c>
      <c s="35" t="s">
        <v>5</v>
      </c>
      <c s="6" t="s">
        <v>7277</v>
      </c>
      <c s="36" t="s">
        <v>79</v>
      </c>
      <c s="37">
        <v>115</v>
      </c>
      <c s="36">
        <v>0</v>
      </c>
      <c s="36">
        <f>ROUND(G109*H109,6)</f>
      </c>
      <c r="L109" s="38">
        <v>0</v>
      </c>
      <c s="32">
        <f>ROUND(ROUND(L109,2)*ROUND(G109,3),2)</f>
      </c>
      <c s="36" t="s">
        <v>970</v>
      </c>
      <c>
        <f>(M109*21)/100</f>
      </c>
      <c t="s">
        <v>28</v>
      </c>
    </row>
    <row r="110" spans="1:5" ht="12.75">
      <c r="A110" s="35" t="s">
        <v>56</v>
      </c>
      <c r="E110" s="39" t="s">
        <v>5</v>
      </c>
    </row>
    <row r="111" spans="1:5" ht="12.75">
      <c r="A111" s="35" t="s">
        <v>57</v>
      </c>
      <c r="E111" s="40" t="s">
        <v>7263</v>
      </c>
    </row>
    <row r="112" spans="1:5" ht="89.25">
      <c r="A112" t="s">
        <v>58</v>
      </c>
      <c r="E112" s="39" t="s">
        <v>1318</v>
      </c>
    </row>
    <row r="113" spans="1:16" ht="12.75">
      <c r="A113" t="s">
        <v>50</v>
      </c>
      <c s="34" t="s">
        <v>151</v>
      </c>
      <c s="34" t="s">
        <v>7415</v>
      </c>
      <c s="35" t="s">
        <v>5</v>
      </c>
      <c s="6" t="s">
        <v>7416</v>
      </c>
      <c s="36" t="s">
        <v>79</v>
      </c>
      <c s="37">
        <v>295</v>
      </c>
      <c s="36">
        <v>0</v>
      </c>
      <c s="36">
        <f>ROUND(G113*H113,6)</f>
      </c>
      <c r="L113" s="38">
        <v>0</v>
      </c>
      <c s="32">
        <f>ROUND(ROUND(L113,2)*ROUND(G113,3),2)</f>
      </c>
      <c s="36" t="s">
        <v>970</v>
      </c>
      <c>
        <f>(M113*21)/100</f>
      </c>
      <c t="s">
        <v>28</v>
      </c>
    </row>
    <row r="114" spans="1:5" ht="12.75">
      <c r="A114" s="35" t="s">
        <v>56</v>
      </c>
      <c r="E114" s="39" t="s">
        <v>5</v>
      </c>
    </row>
    <row r="115" spans="1:5" ht="12.75">
      <c r="A115" s="35" t="s">
        <v>57</v>
      </c>
      <c r="E115" s="40" t="s">
        <v>7263</v>
      </c>
    </row>
    <row r="116" spans="1:5" ht="89.25">
      <c r="A116" t="s">
        <v>58</v>
      </c>
      <c r="E116" s="39" t="s">
        <v>1318</v>
      </c>
    </row>
    <row r="117" spans="1:16" ht="25.5">
      <c r="A117" t="s">
        <v>50</v>
      </c>
      <c s="34" t="s">
        <v>155</v>
      </c>
      <c s="34" t="s">
        <v>7278</v>
      </c>
      <c s="35" t="s">
        <v>5</v>
      </c>
      <c s="6" t="s">
        <v>7279</v>
      </c>
      <c s="36" t="s">
        <v>79</v>
      </c>
      <c s="37">
        <v>10</v>
      </c>
      <c s="36">
        <v>0</v>
      </c>
      <c s="36">
        <f>ROUND(G117*H117,6)</f>
      </c>
      <c r="L117" s="38">
        <v>0</v>
      </c>
      <c s="32">
        <f>ROUND(ROUND(L117,2)*ROUND(G117,3),2)</f>
      </c>
      <c s="36" t="s">
        <v>970</v>
      </c>
      <c>
        <f>(M117*21)/100</f>
      </c>
      <c t="s">
        <v>28</v>
      </c>
    </row>
    <row r="118" spans="1:5" ht="12.75">
      <c r="A118" s="35" t="s">
        <v>56</v>
      </c>
      <c r="E118" s="39" t="s">
        <v>5</v>
      </c>
    </row>
    <row r="119" spans="1:5" ht="12.75">
      <c r="A119" s="35" t="s">
        <v>57</v>
      </c>
      <c r="E119" s="40" t="s">
        <v>7263</v>
      </c>
    </row>
    <row r="120" spans="1:5" ht="89.25">
      <c r="A120" t="s">
        <v>58</v>
      </c>
      <c r="E120" s="39" t="s">
        <v>1318</v>
      </c>
    </row>
    <row r="121" spans="1:16" ht="12.75">
      <c r="A121" t="s">
        <v>50</v>
      </c>
      <c s="34" t="s">
        <v>158</v>
      </c>
      <c s="34" t="s">
        <v>7602</v>
      </c>
      <c s="35" t="s">
        <v>5</v>
      </c>
      <c s="6" t="s">
        <v>7603</v>
      </c>
      <c s="36" t="s">
        <v>79</v>
      </c>
      <c s="37">
        <v>200</v>
      </c>
      <c s="36">
        <v>0</v>
      </c>
      <c s="36">
        <f>ROUND(G121*H121,6)</f>
      </c>
      <c r="L121" s="38">
        <v>0</v>
      </c>
      <c s="32">
        <f>ROUND(ROUND(L121,2)*ROUND(G121,3),2)</f>
      </c>
      <c s="36" t="s">
        <v>970</v>
      </c>
      <c>
        <f>(M121*21)/100</f>
      </c>
      <c t="s">
        <v>28</v>
      </c>
    </row>
    <row r="122" spans="1:5" ht="12.75">
      <c r="A122" s="35" t="s">
        <v>56</v>
      </c>
      <c r="E122" s="39" t="s">
        <v>5</v>
      </c>
    </row>
    <row r="123" spans="1:5" ht="12.75">
      <c r="A123" s="35" t="s">
        <v>57</v>
      </c>
      <c r="E123" s="40" t="s">
        <v>7263</v>
      </c>
    </row>
    <row r="124" spans="1:5" ht="89.25">
      <c r="A124" t="s">
        <v>58</v>
      </c>
      <c r="E124" s="39" t="s">
        <v>1318</v>
      </c>
    </row>
    <row r="125" spans="1:16" ht="25.5">
      <c r="A125" t="s">
        <v>50</v>
      </c>
      <c s="34" t="s">
        <v>162</v>
      </c>
      <c s="34" t="s">
        <v>123</v>
      </c>
      <c s="35" t="s">
        <v>5</v>
      </c>
      <c s="6" t="s">
        <v>124</v>
      </c>
      <c s="36" t="s">
        <v>75</v>
      </c>
      <c s="37">
        <v>14</v>
      </c>
      <c s="36">
        <v>0</v>
      </c>
      <c s="36">
        <f>ROUND(G125*H125,6)</f>
      </c>
      <c r="L125" s="38">
        <v>0</v>
      </c>
      <c s="32">
        <f>ROUND(ROUND(L125,2)*ROUND(G125,3),2)</f>
      </c>
      <c s="36" t="s">
        <v>970</v>
      </c>
      <c>
        <f>(M125*21)/100</f>
      </c>
      <c t="s">
        <v>28</v>
      </c>
    </row>
    <row r="126" spans="1:5" ht="12.75">
      <c r="A126" s="35" t="s">
        <v>56</v>
      </c>
      <c r="E126" s="39" t="s">
        <v>5</v>
      </c>
    </row>
    <row r="127" spans="1:5" ht="12.75">
      <c r="A127" s="35" t="s">
        <v>57</v>
      </c>
      <c r="E127" s="40" t="s">
        <v>7263</v>
      </c>
    </row>
    <row r="128" spans="1:5" ht="102">
      <c r="A128" t="s">
        <v>58</v>
      </c>
      <c r="E128" s="39" t="s">
        <v>2082</v>
      </c>
    </row>
    <row r="129" spans="1:16" ht="25.5">
      <c r="A129" t="s">
        <v>50</v>
      </c>
      <c s="34" t="s">
        <v>165</v>
      </c>
      <c s="34" t="s">
        <v>127</v>
      </c>
      <c s="35" t="s">
        <v>5</v>
      </c>
      <c s="6" t="s">
        <v>128</v>
      </c>
      <c s="36" t="s">
        <v>75</v>
      </c>
      <c s="37">
        <v>31</v>
      </c>
      <c s="36">
        <v>0</v>
      </c>
      <c s="36">
        <f>ROUND(G129*H129,6)</f>
      </c>
      <c r="L129" s="38">
        <v>0</v>
      </c>
      <c s="32">
        <f>ROUND(ROUND(L129,2)*ROUND(G129,3),2)</f>
      </c>
      <c s="36" t="s">
        <v>970</v>
      </c>
      <c>
        <f>(M129*21)/100</f>
      </c>
      <c t="s">
        <v>28</v>
      </c>
    </row>
    <row r="130" spans="1:5" ht="12.75">
      <c r="A130" s="35" t="s">
        <v>56</v>
      </c>
      <c r="E130" s="39" t="s">
        <v>5</v>
      </c>
    </row>
    <row r="131" spans="1:5" ht="12.75">
      <c r="A131" s="35" t="s">
        <v>57</v>
      </c>
      <c r="E131" s="40" t="s">
        <v>7263</v>
      </c>
    </row>
    <row r="132" spans="1:5" ht="102">
      <c r="A132" t="s">
        <v>58</v>
      </c>
      <c r="E132" s="39" t="s">
        <v>2082</v>
      </c>
    </row>
    <row r="133" spans="1:16" ht="25.5">
      <c r="A133" t="s">
        <v>50</v>
      </c>
      <c s="34" t="s">
        <v>169</v>
      </c>
      <c s="34" t="s">
        <v>2629</v>
      </c>
      <c s="35" t="s">
        <v>5</v>
      </c>
      <c s="6" t="s">
        <v>2630</v>
      </c>
      <c s="36" t="s">
        <v>75</v>
      </c>
      <c s="37">
        <v>4</v>
      </c>
      <c s="36">
        <v>0</v>
      </c>
      <c s="36">
        <f>ROUND(G133*H133,6)</f>
      </c>
      <c r="L133" s="38">
        <v>0</v>
      </c>
      <c s="32">
        <f>ROUND(ROUND(L133,2)*ROUND(G133,3),2)</f>
      </c>
      <c s="36" t="s">
        <v>970</v>
      </c>
      <c>
        <f>(M133*21)/100</f>
      </c>
      <c t="s">
        <v>28</v>
      </c>
    </row>
    <row r="134" spans="1:5" ht="12.75">
      <c r="A134" s="35" t="s">
        <v>56</v>
      </c>
      <c r="E134" s="39" t="s">
        <v>5</v>
      </c>
    </row>
    <row r="135" spans="1:5" ht="12.75">
      <c r="A135" s="35" t="s">
        <v>57</v>
      </c>
      <c r="E135" s="40" t="s">
        <v>7263</v>
      </c>
    </row>
    <row r="136" spans="1:5" ht="102">
      <c r="A136" t="s">
        <v>58</v>
      </c>
      <c r="E136" s="39" t="s">
        <v>2082</v>
      </c>
    </row>
    <row r="137" spans="1:16" ht="25.5">
      <c r="A137" t="s">
        <v>50</v>
      </c>
      <c s="34" t="s">
        <v>173</v>
      </c>
      <c s="34" t="s">
        <v>7282</v>
      </c>
      <c s="35" t="s">
        <v>5</v>
      </c>
      <c s="6" t="s">
        <v>7283</v>
      </c>
      <c s="36" t="s">
        <v>75</v>
      </c>
      <c s="37">
        <v>14</v>
      </c>
      <c s="36">
        <v>0</v>
      </c>
      <c s="36">
        <f>ROUND(G137*H137,6)</f>
      </c>
      <c r="L137" s="38">
        <v>0</v>
      </c>
      <c s="32">
        <f>ROUND(ROUND(L137,2)*ROUND(G137,3),2)</f>
      </c>
      <c s="36" t="s">
        <v>970</v>
      </c>
      <c>
        <f>(M137*21)/100</f>
      </c>
      <c t="s">
        <v>28</v>
      </c>
    </row>
    <row r="138" spans="1:5" ht="12.75">
      <c r="A138" s="35" t="s">
        <v>56</v>
      </c>
      <c r="E138" s="39" t="s">
        <v>5</v>
      </c>
    </row>
    <row r="139" spans="1:5" ht="12.75">
      <c r="A139" s="35" t="s">
        <v>57</v>
      </c>
      <c r="E139" s="40" t="s">
        <v>7263</v>
      </c>
    </row>
    <row r="140" spans="1:5" ht="102">
      <c r="A140" t="s">
        <v>58</v>
      </c>
      <c r="E140" s="39" t="s">
        <v>2082</v>
      </c>
    </row>
    <row r="141" spans="1:16" ht="25.5">
      <c r="A141" t="s">
        <v>50</v>
      </c>
      <c s="34" t="s">
        <v>177</v>
      </c>
      <c s="34" t="s">
        <v>2631</v>
      </c>
      <c s="35" t="s">
        <v>5</v>
      </c>
      <c s="6" t="s">
        <v>2632</v>
      </c>
      <c s="36" t="s">
        <v>75</v>
      </c>
      <c s="37">
        <v>2</v>
      </c>
      <c s="36">
        <v>0</v>
      </c>
      <c s="36">
        <f>ROUND(G141*H141,6)</f>
      </c>
      <c r="L141" s="38">
        <v>0</v>
      </c>
      <c s="32">
        <f>ROUND(ROUND(L141,2)*ROUND(G141,3),2)</f>
      </c>
      <c s="36" t="s">
        <v>970</v>
      </c>
      <c>
        <f>(M141*21)/100</f>
      </c>
      <c t="s">
        <v>28</v>
      </c>
    </row>
    <row r="142" spans="1:5" ht="12.75">
      <c r="A142" s="35" t="s">
        <v>56</v>
      </c>
      <c r="E142" s="39" t="s">
        <v>5</v>
      </c>
    </row>
    <row r="143" spans="1:5" ht="12.75">
      <c r="A143" s="35" t="s">
        <v>57</v>
      </c>
      <c r="E143" s="40" t="s">
        <v>7263</v>
      </c>
    </row>
    <row r="144" spans="1:5" ht="102">
      <c r="A144" t="s">
        <v>58</v>
      </c>
      <c r="E144" s="39" t="s">
        <v>2082</v>
      </c>
    </row>
    <row r="145" spans="1:16" ht="25.5">
      <c r="A145" t="s">
        <v>50</v>
      </c>
      <c s="34" t="s">
        <v>181</v>
      </c>
      <c s="34" t="s">
        <v>7284</v>
      </c>
      <c s="35" t="s">
        <v>5</v>
      </c>
      <c s="6" t="s">
        <v>7285</v>
      </c>
      <c s="36" t="s">
        <v>75</v>
      </c>
      <c s="37">
        <v>12</v>
      </c>
      <c s="36">
        <v>0</v>
      </c>
      <c s="36">
        <f>ROUND(G145*H145,6)</f>
      </c>
      <c r="L145" s="38">
        <v>0</v>
      </c>
      <c s="32">
        <f>ROUND(ROUND(L145,2)*ROUND(G145,3),2)</f>
      </c>
      <c s="36" t="s">
        <v>970</v>
      </c>
      <c>
        <f>(M145*21)/100</f>
      </c>
      <c t="s">
        <v>28</v>
      </c>
    </row>
    <row r="146" spans="1:5" ht="12.75">
      <c r="A146" s="35" t="s">
        <v>56</v>
      </c>
      <c r="E146" s="39" t="s">
        <v>5</v>
      </c>
    </row>
    <row r="147" spans="1:5" ht="12.75">
      <c r="A147" s="35" t="s">
        <v>57</v>
      </c>
      <c r="E147" s="40" t="s">
        <v>7263</v>
      </c>
    </row>
    <row r="148" spans="1:5" ht="102">
      <c r="A148" t="s">
        <v>58</v>
      </c>
      <c r="E148" s="39" t="s">
        <v>2082</v>
      </c>
    </row>
    <row r="149" spans="1:16" ht="25.5">
      <c r="A149" t="s">
        <v>50</v>
      </c>
      <c s="34" t="s">
        <v>185</v>
      </c>
      <c s="34" t="s">
        <v>7286</v>
      </c>
      <c s="35" t="s">
        <v>5</v>
      </c>
      <c s="6" t="s">
        <v>7287</v>
      </c>
      <c s="36" t="s">
        <v>75</v>
      </c>
      <c s="37">
        <v>2</v>
      </c>
      <c s="36">
        <v>0</v>
      </c>
      <c s="36">
        <f>ROUND(G149*H149,6)</f>
      </c>
      <c r="L149" s="38">
        <v>0</v>
      </c>
      <c s="32">
        <f>ROUND(ROUND(L149,2)*ROUND(G149,3),2)</f>
      </c>
      <c s="36" t="s">
        <v>970</v>
      </c>
      <c>
        <f>(M149*21)/100</f>
      </c>
      <c t="s">
        <v>28</v>
      </c>
    </row>
    <row r="150" spans="1:5" ht="12.75">
      <c r="A150" s="35" t="s">
        <v>56</v>
      </c>
      <c r="E150" s="39" t="s">
        <v>5</v>
      </c>
    </row>
    <row r="151" spans="1:5" ht="12.75">
      <c r="A151" s="35" t="s">
        <v>57</v>
      </c>
      <c r="E151" s="40" t="s">
        <v>7263</v>
      </c>
    </row>
    <row r="152" spans="1:5" ht="102">
      <c r="A152" t="s">
        <v>58</v>
      </c>
      <c r="E152" s="39" t="s">
        <v>2082</v>
      </c>
    </row>
    <row r="153" spans="1:16" ht="25.5">
      <c r="A153" t="s">
        <v>50</v>
      </c>
      <c s="34" t="s">
        <v>682</v>
      </c>
      <c s="34" t="s">
        <v>7417</v>
      </c>
      <c s="35" t="s">
        <v>5</v>
      </c>
      <c s="6" t="s">
        <v>7418</v>
      </c>
      <c s="36" t="s">
        <v>75</v>
      </c>
      <c s="37">
        <v>12</v>
      </c>
      <c s="36">
        <v>0</v>
      </c>
      <c s="36">
        <f>ROUND(G153*H153,6)</f>
      </c>
      <c r="L153" s="38">
        <v>0</v>
      </c>
      <c s="32">
        <f>ROUND(ROUND(L153,2)*ROUND(G153,3),2)</f>
      </c>
      <c s="36" t="s">
        <v>970</v>
      </c>
      <c>
        <f>(M153*21)/100</f>
      </c>
      <c t="s">
        <v>28</v>
      </c>
    </row>
    <row r="154" spans="1:5" ht="12.75">
      <c r="A154" s="35" t="s">
        <v>56</v>
      </c>
      <c r="E154" s="39" t="s">
        <v>5</v>
      </c>
    </row>
    <row r="155" spans="1:5" ht="12.75">
      <c r="A155" s="35" t="s">
        <v>57</v>
      </c>
      <c r="E155" s="40" t="s">
        <v>7263</v>
      </c>
    </row>
    <row r="156" spans="1:5" ht="102">
      <c r="A156" t="s">
        <v>58</v>
      </c>
      <c r="E156" s="39" t="s">
        <v>2082</v>
      </c>
    </row>
    <row r="157" spans="1:16" ht="25.5">
      <c r="A157" t="s">
        <v>50</v>
      </c>
      <c s="34" t="s">
        <v>686</v>
      </c>
      <c s="34" t="s">
        <v>7288</v>
      </c>
      <c s="35" t="s">
        <v>5</v>
      </c>
      <c s="6" t="s">
        <v>7289</v>
      </c>
      <c s="36" t="s">
        <v>75</v>
      </c>
      <c s="37">
        <v>4</v>
      </c>
      <c s="36">
        <v>0</v>
      </c>
      <c s="36">
        <f>ROUND(G157*H157,6)</f>
      </c>
      <c r="L157" s="38">
        <v>0</v>
      </c>
      <c s="32">
        <f>ROUND(ROUND(L157,2)*ROUND(G157,3),2)</f>
      </c>
      <c s="36" t="s">
        <v>970</v>
      </c>
      <c>
        <f>(M157*21)/100</f>
      </c>
      <c t="s">
        <v>28</v>
      </c>
    </row>
    <row r="158" spans="1:5" ht="12.75">
      <c r="A158" s="35" t="s">
        <v>56</v>
      </c>
      <c r="E158" s="39" t="s">
        <v>5</v>
      </c>
    </row>
    <row r="159" spans="1:5" ht="12.75">
      <c r="A159" s="35" t="s">
        <v>57</v>
      </c>
      <c r="E159" s="40" t="s">
        <v>7263</v>
      </c>
    </row>
    <row r="160" spans="1:5" ht="102">
      <c r="A160" t="s">
        <v>58</v>
      </c>
      <c r="E160" s="39" t="s">
        <v>2082</v>
      </c>
    </row>
    <row r="161" spans="1:16" ht="12.75">
      <c r="A161" t="s">
        <v>50</v>
      </c>
      <c s="34" t="s">
        <v>189</v>
      </c>
      <c s="34" t="s">
        <v>2540</v>
      </c>
      <c s="35" t="s">
        <v>5</v>
      </c>
      <c s="6" t="s">
        <v>2541</v>
      </c>
      <c s="36" t="s">
        <v>79</v>
      </c>
      <c s="37">
        <v>1700</v>
      </c>
      <c s="36">
        <v>0</v>
      </c>
      <c s="36">
        <f>ROUND(G161*H161,6)</f>
      </c>
      <c r="L161" s="38">
        <v>0</v>
      </c>
      <c s="32">
        <f>ROUND(ROUND(L161,2)*ROUND(G161,3),2)</f>
      </c>
      <c s="36" t="s">
        <v>970</v>
      </c>
      <c>
        <f>(M161*21)/100</f>
      </c>
      <c t="s">
        <v>28</v>
      </c>
    </row>
    <row r="162" spans="1:5" ht="12.75">
      <c r="A162" s="35" t="s">
        <v>56</v>
      </c>
      <c r="E162" s="39" t="s">
        <v>5</v>
      </c>
    </row>
    <row r="163" spans="1:5" ht="12.75">
      <c r="A163" s="35" t="s">
        <v>57</v>
      </c>
      <c r="E163" s="40" t="s">
        <v>7263</v>
      </c>
    </row>
    <row r="164" spans="1:5" ht="76.5">
      <c r="A164" t="s">
        <v>58</v>
      </c>
      <c r="E164" s="39" t="s">
        <v>7290</v>
      </c>
    </row>
    <row r="165" spans="1:16" ht="12.75">
      <c r="A165" t="s">
        <v>50</v>
      </c>
      <c s="34" t="s">
        <v>193</v>
      </c>
      <c s="34" t="s">
        <v>2409</v>
      </c>
      <c s="35" t="s">
        <v>5</v>
      </c>
      <c s="6" t="s">
        <v>2410</v>
      </c>
      <c s="36" t="s">
        <v>79</v>
      </c>
      <c s="37">
        <v>1700</v>
      </c>
      <c s="36">
        <v>0</v>
      </c>
      <c s="36">
        <f>ROUND(G165*H165,6)</f>
      </c>
      <c r="L165" s="38">
        <v>0</v>
      </c>
      <c s="32">
        <f>ROUND(ROUND(L165,2)*ROUND(G165,3),2)</f>
      </c>
      <c s="36" t="s">
        <v>970</v>
      </c>
      <c>
        <f>(M165*21)/100</f>
      </c>
      <c t="s">
        <v>28</v>
      </c>
    </row>
    <row r="166" spans="1:5" ht="12.75">
      <c r="A166" s="35" t="s">
        <v>56</v>
      </c>
      <c r="E166" s="39" t="s">
        <v>5</v>
      </c>
    </row>
    <row r="167" spans="1:5" ht="12.75">
      <c r="A167" s="35" t="s">
        <v>57</v>
      </c>
      <c r="E167" s="40" t="s">
        <v>7263</v>
      </c>
    </row>
    <row r="168" spans="1:5" ht="114.75">
      <c r="A168" t="s">
        <v>58</v>
      </c>
      <c r="E168" s="39" t="s">
        <v>7291</v>
      </c>
    </row>
    <row r="169" spans="1:16" ht="25.5">
      <c r="A169" t="s">
        <v>50</v>
      </c>
      <c s="34" t="s">
        <v>197</v>
      </c>
      <c s="34" t="s">
        <v>7442</v>
      </c>
      <c s="35" t="s">
        <v>5</v>
      </c>
      <c s="6" t="s">
        <v>7443</v>
      </c>
      <c s="36" t="s">
        <v>75</v>
      </c>
      <c s="37">
        <v>1</v>
      </c>
      <c s="36">
        <v>0</v>
      </c>
      <c s="36">
        <f>ROUND(G169*H169,6)</f>
      </c>
      <c r="L169" s="38">
        <v>0</v>
      </c>
      <c s="32">
        <f>ROUND(ROUND(L169,2)*ROUND(G169,3),2)</f>
      </c>
      <c s="36" t="s">
        <v>970</v>
      </c>
      <c>
        <f>(M169*21)/100</f>
      </c>
      <c t="s">
        <v>28</v>
      </c>
    </row>
    <row r="170" spans="1:5" ht="12.75">
      <c r="A170" s="35" t="s">
        <v>56</v>
      </c>
      <c r="E170" s="39" t="s">
        <v>5</v>
      </c>
    </row>
    <row r="171" spans="1:5" ht="12.75">
      <c r="A171" s="35" t="s">
        <v>57</v>
      </c>
      <c r="E171" s="40" t="s">
        <v>7263</v>
      </c>
    </row>
    <row r="172" spans="1:5" ht="89.25">
      <c r="A172" t="s">
        <v>58</v>
      </c>
      <c r="E172" s="39" t="s">
        <v>7441</v>
      </c>
    </row>
    <row r="173" spans="1:16" ht="25.5">
      <c r="A173" t="s">
        <v>50</v>
      </c>
      <c s="34" t="s">
        <v>201</v>
      </c>
      <c s="34" t="s">
        <v>7444</v>
      </c>
      <c s="35" t="s">
        <v>5</v>
      </c>
      <c s="6" t="s">
        <v>7445</v>
      </c>
      <c s="36" t="s">
        <v>75</v>
      </c>
      <c s="37">
        <v>2</v>
      </c>
      <c s="36">
        <v>0</v>
      </c>
      <c s="36">
        <f>ROUND(G173*H173,6)</f>
      </c>
      <c r="L173" s="38">
        <v>0</v>
      </c>
      <c s="32">
        <f>ROUND(ROUND(L173,2)*ROUND(G173,3),2)</f>
      </c>
      <c s="36" t="s">
        <v>970</v>
      </c>
      <c>
        <f>(M173*21)/100</f>
      </c>
      <c t="s">
        <v>28</v>
      </c>
    </row>
    <row r="174" spans="1:5" ht="12.75">
      <c r="A174" s="35" t="s">
        <v>56</v>
      </c>
      <c r="E174" s="39" t="s">
        <v>5</v>
      </c>
    </row>
    <row r="175" spans="1:5" ht="12.75">
      <c r="A175" s="35" t="s">
        <v>57</v>
      </c>
      <c r="E175" s="40" t="s">
        <v>7263</v>
      </c>
    </row>
    <row r="176" spans="1:5" ht="89.25">
      <c r="A176" t="s">
        <v>58</v>
      </c>
      <c r="E176" s="39" t="s">
        <v>7441</v>
      </c>
    </row>
    <row r="177" spans="1:16" ht="25.5">
      <c r="A177" t="s">
        <v>50</v>
      </c>
      <c s="34" t="s">
        <v>205</v>
      </c>
      <c s="34" t="s">
        <v>7516</v>
      </c>
      <c s="35" t="s">
        <v>5</v>
      </c>
      <c s="6" t="s">
        <v>7517</v>
      </c>
      <c s="36" t="s">
        <v>75</v>
      </c>
      <c s="37">
        <v>6</v>
      </c>
      <c s="36">
        <v>0</v>
      </c>
      <c s="36">
        <f>ROUND(G177*H177,6)</f>
      </c>
      <c r="L177" s="38">
        <v>0</v>
      </c>
      <c s="32">
        <f>ROUND(ROUND(L177,2)*ROUND(G177,3),2)</f>
      </c>
      <c s="36" t="s">
        <v>970</v>
      </c>
      <c>
        <f>(M177*21)/100</f>
      </c>
      <c t="s">
        <v>28</v>
      </c>
    </row>
    <row r="178" spans="1:5" ht="12.75">
      <c r="A178" s="35" t="s">
        <v>56</v>
      </c>
      <c r="E178" s="39" t="s">
        <v>5</v>
      </c>
    </row>
    <row r="179" spans="1:5" ht="12.75">
      <c r="A179" s="35" t="s">
        <v>57</v>
      </c>
      <c r="E179" s="40" t="s">
        <v>7263</v>
      </c>
    </row>
    <row r="180" spans="1:5" ht="89.25">
      <c r="A180" t="s">
        <v>58</v>
      </c>
      <c r="E180" s="39" t="s">
        <v>7453</v>
      </c>
    </row>
    <row r="181" spans="1:16" ht="12.75">
      <c r="A181" t="s">
        <v>50</v>
      </c>
      <c s="34" t="s">
        <v>209</v>
      </c>
      <c s="34" t="s">
        <v>7451</v>
      </c>
      <c s="35" t="s">
        <v>5</v>
      </c>
      <c s="6" t="s">
        <v>7452</v>
      </c>
      <c s="36" t="s">
        <v>75</v>
      </c>
      <c s="37">
        <v>1</v>
      </c>
      <c s="36">
        <v>0</v>
      </c>
      <c s="36">
        <f>ROUND(G181*H181,6)</f>
      </c>
      <c r="L181" s="38">
        <v>0</v>
      </c>
      <c s="32">
        <f>ROUND(ROUND(L181,2)*ROUND(G181,3),2)</f>
      </c>
      <c s="36" t="s">
        <v>970</v>
      </c>
      <c>
        <f>(M181*21)/100</f>
      </c>
      <c t="s">
        <v>28</v>
      </c>
    </row>
    <row r="182" spans="1:5" ht="12.75">
      <c r="A182" s="35" t="s">
        <v>56</v>
      </c>
      <c r="E182" s="39" t="s">
        <v>5</v>
      </c>
    </row>
    <row r="183" spans="1:5" ht="12.75">
      <c r="A183" s="35" t="s">
        <v>57</v>
      </c>
      <c r="E183" s="40" t="s">
        <v>7263</v>
      </c>
    </row>
    <row r="184" spans="1:5" ht="89.25">
      <c r="A184" t="s">
        <v>58</v>
      </c>
      <c r="E184" s="39" t="s">
        <v>7453</v>
      </c>
    </row>
    <row r="185" spans="1:16" ht="12.75">
      <c r="A185" t="s">
        <v>50</v>
      </c>
      <c s="34" t="s">
        <v>213</v>
      </c>
      <c s="34" t="s">
        <v>7604</v>
      </c>
      <c s="35" t="s">
        <v>5</v>
      </c>
      <c s="6" t="s">
        <v>7605</v>
      </c>
      <c s="36" t="s">
        <v>75</v>
      </c>
      <c s="37">
        <v>3</v>
      </c>
      <c s="36">
        <v>0</v>
      </c>
      <c s="36">
        <f>ROUND(G185*H185,6)</f>
      </c>
      <c r="L185" s="38">
        <v>0</v>
      </c>
      <c s="32">
        <f>ROUND(ROUND(L185,2)*ROUND(G185,3),2)</f>
      </c>
      <c s="36" t="s">
        <v>970</v>
      </c>
      <c>
        <f>(M185*21)/100</f>
      </c>
      <c t="s">
        <v>28</v>
      </c>
    </row>
    <row r="186" spans="1:5" ht="12.75">
      <c r="A186" s="35" t="s">
        <v>56</v>
      </c>
      <c r="E186" s="39" t="s">
        <v>5</v>
      </c>
    </row>
    <row r="187" spans="1:5" ht="12.75">
      <c r="A187" s="35" t="s">
        <v>57</v>
      </c>
      <c r="E187" s="40" t="s">
        <v>7263</v>
      </c>
    </row>
    <row r="188" spans="1:5" ht="114.75">
      <c r="A188" t="s">
        <v>58</v>
      </c>
      <c r="E188" s="39" t="s">
        <v>7325</v>
      </c>
    </row>
    <row r="189" spans="1:16" ht="12.75">
      <c r="A189" t="s">
        <v>50</v>
      </c>
      <c s="34" t="s">
        <v>218</v>
      </c>
      <c s="34" t="s">
        <v>7332</v>
      </c>
      <c s="35" t="s">
        <v>5</v>
      </c>
      <c s="6" t="s">
        <v>7333</v>
      </c>
      <c s="36" t="s">
        <v>75</v>
      </c>
      <c s="37">
        <v>4</v>
      </c>
      <c s="36">
        <v>0</v>
      </c>
      <c s="36">
        <f>ROUND(G189*H189,6)</f>
      </c>
      <c r="L189" s="38">
        <v>0</v>
      </c>
      <c s="32">
        <f>ROUND(ROUND(L189,2)*ROUND(G189,3),2)</f>
      </c>
      <c s="36" t="s">
        <v>970</v>
      </c>
      <c>
        <f>(M189*21)/100</f>
      </c>
      <c t="s">
        <v>28</v>
      </c>
    </row>
    <row r="190" spans="1:5" ht="12.75">
      <c r="A190" s="35" t="s">
        <v>56</v>
      </c>
      <c r="E190" s="39" t="s">
        <v>5</v>
      </c>
    </row>
    <row r="191" spans="1:5" ht="12.75">
      <c r="A191" s="35" t="s">
        <v>57</v>
      </c>
      <c r="E191" s="40" t="s">
        <v>7263</v>
      </c>
    </row>
    <row r="192" spans="1:5" ht="114.75">
      <c r="A192" t="s">
        <v>58</v>
      </c>
      <c r="E192" s="39" t="s">
        <v>7325</v>
      </c>
    </row>
    <row r="193" spans="1:16" ht="12.75">
      <c r="A193" t="s">
        <v>50</v>
      </c>
      <c s="34" t="s">
        <v>222</v>
      </c>
      <c s="34" t="s">
        <v>2560</v>
      </c>
      <c s="35" t="s">
        <v>5</v>
      </c>
      <c s="6" t="s">
        <v>2561</v>
      </c>
      <c s="36" t="s">
        <v>75</v>
      </c>
      <c s="37">
        <v>4</v>
      </c>
      <c s="36">
        <v>0</v>
      </c>
      <c s="36">
        <f>ROUND(G193*H193,6)</f>
      </c>
      <c r="L193" s="38">
        <v>0</v>
      </c>
      <c s="32">
        <f>ROUND(ROUND(L193,2)*ROUND(G193,3),2)</f>
      </c>
      <c s="36" t="s">
        <v>970</v>
      </c>
      <c>
        <f>(M193*21)/100</f>
      </c>
      <c t="s">
        <v>28</v>
      </c>
    </row>
    <row r="194" spans="1:5" ht="12.75">
      <c r="A194" s="35" t="s">
        <v>56</v>
      </c>
      <c r="E194" s="39" t="s">
        <v>5</v>
      </c>
    </row>
    <row r="195" spans="1:5" ht="12.75">
      <c r="A195" s="35" t="s">
        <v>57</v>
      </c>
      <c r="E195" s="40" t="s">
        <v>7263</v>
      </c>
    </row>
    <row r="196" spans="1:5" ht="89.25">
      <c r="A196" t="s">
        <v>58</v>
      </c>
      <c r="E196" s="39" t="s">
        <v>7334</v>
      </c>
    </row>
    <row r="197" spans="1:16" ht="25.5">
      <c r="A197" t="s">
        <v>50</v>
      </c>
      <c s="34" t="s">
        <v>226</v>
      </c>
      <c s="34" t="s">
        <v>2286</v>
      </c>
      <c s="35" t="s">
        <v>5</v>
      </c>
      <c s="6" t="s">
        <v>2287</v>
      </c>
      <c s="36" t="s">
        <v>75</v>
      </c>
      <c s="37">
        <v>1</v>
      </c>
      <c s="36">
        <v>0</v>
      </c>
      <c s="36">
        <f>ROUND(G197*H197,6)</f>
      </c>
      <c r="L197" s="38">
        <v>0</v>
      </c>
      <c s="32">
        <f>ROUND(ROUND(L197,2)*ROUND(G197,3),2)</f>
      </c>
      <c s="36" t="s">
        <v>970</v>
      </c>
      <c>
        <f>(M197*21)/100</f>
      </c>
      <c t="s">
        <v>28</v>
      </c>
    </row>
    <row r="198" spans="1:5" ht="12.75">
      <c r="A198" s="35" t="s">
        <v>56</v>
      </c>
      <c r="E198" s="39" t="s">
        <v>5</v>
      </c>
    </row>
    <row r="199" spans="1:5" ht="12.75">
      <c r="A199" s="35" t="s">
        <v>57</v>
      </c>
      <c r="E199" s="40" t="s">
        <v>7263</v>
      </c>
    </row>
    <row r="200" spans="1:5" ht="114.75">
      <c r="A200" t="s">
        <v>58</v>
      </c>
      <c r="E200" s="39" t="s">
        <v>7335</v>
      </c>
    </row>
    <row r="201" spans="1:16" ht="38.25">
      <c r="A201" t="s">
        <v>50</v>
      </c>
      <c s="34" t="s">
        <v>230</v>
      </c>
      <c s="34" t="s">
        <v>2290</v>
      </c>
      <c s="35" t="s">
        <v>5</v>
      </c>
      <c s="6" t="s">
        <v>2291</v>
      </c>
      <c s="36" t="s">
        <v>75</v>
      </c>
      <c s="37">
        <v>10</v>
      </c>
      <c s="36">
        <v>0</v>
      </c>
      <c s="36">
        <f>ROUND(G201*H201,6)</f>
      </c>
      <c r="L201" s="38">
        <v>0</v>
      </c>
      <c s="32">
        <f>ROUND(ROUND(L201,2)*ROUND(G201,3),2)</f>
      </c>
      <c s="36" t="s">
        <v>970</v>
      </c>
      <c>
        <f>(M201*21)/100</f>
      </c>
      <c t="s">
        <v>28</v>
      </c>
    </row>
    <row r="202" spans="1:5" ht="12.75">
      <c r="A202" s="35" t="s">
        <v>56</v>
      </c>
      <c r="E202" s="39" t="s">
        <v>5</v>
      </c>
    </row>
    <row r="203" spans="1:5" ht="12.75">
      <c r="A203" s="35" t="s">
        <v>57</v>
      </c>
      <c r="E203" s="40" t="s">
        <v>7263</v>
      </c>
    </row>
    <row r="204" spans="1:5" ht="114.75">
      <c r="A204" t="s">
        <v>58</v>
      </c>
      <c r="E204" s="39" t="s">
        <v>7335</v>
      </c>
    </row>
    <row r="205" spans="1:16" ht="25.5">
      <c r="A205" t="s">
        <v>50</v>
      </c>
      <c s="34" t="s">
        <v>234</v>
      </c>
      <c s="34" t="s">
        <v>2294</v>
      </c>
      <c s="35" t="s">
        <v>5</v>
      </c>
      <c s="6" t="s">
        <v>2295</v>
      </c>
      <c s="36" t="s">
        <v>75</v>
      </c>
      <c s="37">
        <v>1</v>
      </c>
      <c s="36">
        <v>0</v>
      </c>
      <c s="36">
        <f>ROUND(G205*H205,6)</f>
      </c>
      <c r="L205" s="38">
        <v>0</v>
      </c>
      <c s="32">
        <f>ROUND(ROUND(L205,2)*ROUND(G205,3),2)</f>
      </c>
      <c s="36" t="s">
        <v>970</v>
      </c>
      <c>
        <f>(M205*21)/100</f>
      </c>
      <c t="s">
        <v>28</v>
      </c>
    </row>
    <row r="206" spans="1:5" ht="12.75">
      <c r="A206" s="35" t="s">
        <v>56</v>
      </c>
      <c r="E206" s="39" t="s">
        <v>5</v>
      </c>
    </row>
    <row r="207" spans="1:5" ht="12.75">
      <c r="A207" s="35" t="s">
        <v>57</v>
      </c>
      <c r="E207" s="40" t="s">
        <v>7263</v>
      </c>
    </row>
    <row r="208" spans="1:5" ht="89.25">
      <c r="A208" t="s">
        <v>58</v>
      </c>
      <c r="E208" s="39" t="s">
        <v>7336</v>
      </c>
    </row>
    <row r="209" spans="1:16" ht="12.75">
      <c r="A209" t="s">
        <v>50</v>
      </c>
      <c s="34" t="s">
        <v>238</v>
      </c>
      <c s="34" t="s">
        <v>2446</v>
      </c>
      <c s="35" t="s">
        <v>5</v>
      </c>
      <c s="6" t="s">
        <v>2447</v>
      </c>
      <c s="36" t="s">
        <v>75</v>
      </c>
      <c s="37">
        <v>14</v>
      </c>
      <c s="36">
        <v>0</v>
      </c>
      <c s="36">
        <f>ROUND(G209*H209,6)</f>
      </c>
      <c r="L209" s="38">
        <v>0</v>
      </c>
      <c s="32">
        <f>ROUND(ROUND(L209,2)*ROUND(G209,3),2)</f>
      </c>
      <c s="36" t="s">
        <v>970</v>
      </c>
      <c>
        <f>(M209*21)/100</f>
      </c>
      <c t="s">
        <v>28</v>
      </c>
    </row>
    <row r="210" spans="1:5" ht="12.75">
      <c r="A210" s="35" t="s">
        <v>56</v>
      </c>
      <c r="E210" s="39" t="s">
        <v>5</v>
      </c>
    </row>
    <row r="211" spans="1:5" ht="12.75">
      <c r="A211" s="35" t="s">
        <v>57</v>
      </c>
      <c r="E211" s="40" t="s">
        <v>7263</v>
      </c>
    </row>
    <row r="212" spans="1:5" ht="76.5">
      <c r="A212" t="s">
        <v>58</v>
      </c>
      <c r="E212" s="39" t="s">
        <v>7242</v>
      </c>
    </row>
    <row r="213" spans="1:16" ht="12.75">
      <c r="A213" t="s">
        <v>50</v>
      </c>
      <c s="34" t="s">
        <v>721</v>
      </c>
      <c s="34" t="s">
        <v>2565</v>
      </c>
      <c s="35" t="s">
        <v>5</v>
      </c>
      <c s="6" t="s">
        <v>2566</v>
      </c>
      <c s="36" t="s">
        <v>75</v>
      </c>
      <c s="37">
        <v>10</v>
      </c>
      <c s="36">
        <v>0</v>
      </c>
      <c s="36">
        <f>ROUND(G213*H213,6)</f>
      </c>
      <c r="L213" s="38">
        <v>0</v>
      </c>
      <c s="32">
        <f>ROUND(ROUND(L213,2)*ROUND(G213,3),2)</f>
      </c>
      <c s="36" t="s">
        <v>970</v>
      </c>
      <c>
        <f>(M213*21)/100</f>
      </c>
      <c t="s">
        <v>28</v>
      </c>
    </row>
    <row r="214" spans="1:5" ht="12.75">
      <c r="A214" s="35" t="s">
        <v>56</v>
      </c>
      <c r="E214" s="39" t="s">
        <v>5</v>
      </c>
    </row>
    <row r="215" spans="1:5" ht="12.75">
      <c r="A215" s="35" t="s">
        <v>57</v>
      </c>
      <c r="E215" s="40" t="s">
        <v>7263</v>
      </c>
    </row>
    <row r="216" spans="1:5" ht="76.5">
      <c r="A216" t="s">
        <v>58</v>
      </c>
      <c r="E216" s="39" t="s">
        <v>7242</v>
      </c>
    </row>
    <row r="217" spans="1:16" ht="12.75">
      <c r="A217" t="s">
        <v>50</v>
      </c>
      <c s="34" t="s">
        <v>242</v>
      </c>
      <c s="34" t="s">
        <v>7337</v>
      </c>
      <c s="35" t="s">
        <v>5</v>
      </c>
      <c s="6" t="s">
        <v>7338</v>
      </c>
      <c s="36" t="s">
        <v>75</v>
      </c>
      <c s="37">
        <v>2</v>
      </c>
      <c s="36">
        <v>0</v>
      </c>
      <c s="36">
        <f>ROUND(G217*H217,6)</f>
      </c>
      <c r="L217" s="38">
        <v>0</v>
      </c>
      <c s="32">
        <f>ROUND(ROUND(L217,2)*ROUND(G217,3),2)</f>
      </c>
      <c s="36" t="s">
        <v>970</v>
      </c>
      <c>
        <f>(M217*21)/100</f>
      </c>
      <c t="s">
        <v>28</v>
      </c>
    </row>
    <row r="218" spans="1:5" ht="12.75">
      <c r="A218" s="35" t="s">
        <v>56</v>
      </c>
      <c r="E218" s="39" t="s">
        <v>5</v>
      </c>
    </row>
    <row r="219" spans="1:5" ht="12.75">
      <c r="A219" s="35" t="s">
        <v>57</v>
      </c>
      <c r="E219" s="40" t="s">
        <v>7263</v>
      </c>
    </row>
    <row r="220" spans="1:5" ht="76.5">
      <c r="A220" t="s">
        <v>58</v>
      </c>
      <c r="E220" s="39" t="s">
        <v>7242</v>
      </c>
    </row>
    <row r="221" spans="1:16" ht="12.75">
      <c r="A221" t="s">
        <v>50</v>
      </c>
      <c s="34" t="s">
        <v>246</v>
      </c>
      <c s="34" t="s">
        <v>7465</v>
      </c>
      <c s="35" t="s">
        <v>5</v>
      </c>
      <c s="6" t="s">
        <v>7466</v>
      </c>
      <c s="36" t="s">
        <v>75</v>
      </c>
      <c s="37">
        <v>1</v>
      </c>
      <c s="36">
        <v>0</v>
      </c>
      <c s="36">
        <f>ROUND(G221*H221,6)</f>
      </c>
      <c r="L221" s="38">
        <v>0</v>
      </c>
      <c s="32">
        <f>ROUND(ROUND(L221,2)*ROUND(G221,3),2)</f>
      </c>
      <c s="36" t="s">
        <v>970</v>
      </c>
      <c>
        <f>(M221*21)/100</f>
      </c>
      <c t="s">
        <v>28</v>
      </c>
    </row>
    <row r="222" spans="1:5" ht="12.75">
      <c r="A222" s="35" t="s">
        <v>56</v>
      </c>
      <c r="E222" s="39" t="s">
        <v>5</v>
      </c>
    </row>
    <row r="223" spans="1:5" ht="12.75">
      <c r="A223" s="35" t="s">
        <v>57</v>
      </c>
      <c r="E223" s="40" t="s">
        <v>7263</v>
      </c>
    </row>
    <row r="224" spans="1:5" ht="76.5">
      <c r="A224" t="s">
        <v>58</v>
      </c>
      <c r="E224" s="39" t="s">
        <v>7467</v>
      </c>
    </row>
    <row r="225" spans="1:16" ht="12.75">
      <c r="A225" t="s">
        <v>50</v>
      </c>
      <c s="34" t="s">
        <v>250</v>
      </c>
      <c s="34" t="s">
        <v>2298</v>
      </c>
      <c s="35" t="s">
        <v>5</v>
      </c>
      <c s="6" t="s">
        <v>2299</v>
      </c>
      <c s="36" t="s">
        <v>54</v>
      </c>
      <c s="37">
        <v>320</v>
      </c>
      <c s="36">
        <v>0</v>
      </c>
      <c s="36">
        <f>ROUND(G225*H225,6)</f>
      </c>
      <c r="L225" s="38">
        <v>0</v>
      </c>
      <c s="32">
        <f>ROUND(ROUND(L225,2)*ROUND(G225,3),2)</f>
      </c>
      <c s="36" t="s">
        <v>970</v>
      </c>
      <c>
        <f>(M225*21)/100</f>
      </c>
      <c t="s">
        <v>28</v>
      </c>
    </row>
    <row r="226" spans="1:5" ht="12.75">
      <c r="A226" s="35" t="s">
        <v>56</v>
      </c>
      <c r="E226" s="39" t="s">
        <v>5</v>
      </c>
    </row>
    <row r="227" spans="1:5" ht="12.75">
      <c r="A227" s="35" t="s">
        <v>57</v>
      </c>
      <c r="E227" s="40" t="s">
        <v>7263</v>
      </c>
    </row>
    <row r="228" spans="1:5" ht="89.25">
      <c r="A228" t="s">
        <v>58</v>
      </c>
      <c r="E228" s="39" t="s">
        <v>7339</v>
      </c>
    </row>
    <row r="229" spans="1:16" ht="12.75">
      <c r="A229" t="s">
        <v>50</v>
      </c>
      <c s="34" t="s">
        <v>254</v>
      </c>
      <c s="34" t="s">
        <v>7428</v>
      </c>
      <c s="35" t="s">
        <v>5</v>
      </c>
      <c s="6" t="s">
        <v>7429</v>
      </c>
      <c s="36" t="s">
        <v>54</v>
      </c>
      <c s="37">
        <v>160</v>
      </c>
      <c s="36">
        <v>0</v>
      </c>
      <c s="36">
        <f>ROUND(G229*H229,6)</f>
      </c>
      <c r="L229" s="38">
        <v>0</v>
      </c>
      <c s="32">
        <f>ROUND(ROUND(L229,2)*ROUND(G229,3),2)</f>
      </c>
      <c s="36" t="s">
        <v>970</v>
      </c>
      <c>
        <f>(M229*21)/100</f>
      </c>
      <c t="s">
        <v>28</v>
      </c>
    </row>
    <row r="230" spans="1:5" ht="12.75">
      <c r="A230" s="35" t="s">
        <v>56</v>
      </c>
      <c r="E230" s="39" t="s">
        <v>5</v>
      </c>
    </row>
    <row r="231" spans="1:5" ht="12.75">
      <c r="A231" s="35" t="s">
        <v>57</v>
      </c>
      <c r="E231" s="40" t="s">
        <v>7263</v>
      </c>
    </row>
    <row r="232" spans="1:5" ht="102">
      <c r="A232" t="s">
        <v>58</v>
      </c>
      <c r="E232" s="39" t="s">
        <v>7430</v>
      </c>
    </row>
    <row r="233" spans="1:16" ht="12.75">
      <c r="A233" t="s">
        <v>50</v>
      </c>
      <c s="34" t="s">
        <v>258</v>
      </c>
      <c s="34" t="s">
        <v>974</v>
      </c>
      <c s="35" t="s">
        <v>5</v>
      </c>
      <c s="6" t="s">
        <v>975</v>
      </c>
      <c s="36" t="s">
        <v>54</v>
      </c>
      <c s="37">
        <v>240</v>
      </c>
      <c s="36">
        <v>0</v>
      </c>
      <c s="36">
        <f>ROUND(G233*H233,6)</f>
      </c>
      <c r="L233" s="38">
        <v>0</v>
      </c>
      <c s="32">
        <f>ROUND(ROUND(L233,2)*ROUND(G233,3),2)</f>
      </c>
      <c s="36" t="s">
        <v>970</v>
      </c>
      <c>
        <f>(M233*21)/100</f>
      </c>
      <c t="s">
        <v>28</v>
      </c>
    </row>
    <row r="234" spans="1:5" ht="12.75">
      <c r="A234" s="35" t="s">
        <v>56</v>
      </c>
      <c r="E234" s="39" t="s">
        <v>5</v>
      </c>
    </row>
    <row r="235" spans="1:5" ht="12.75">
      <c r="A235" s="35" t="s">
        <v>57</v>
      </c>
      <c r="E235" s="40" t="s">
        <v>7263</v>
      </c>
    </row>
    <row r="236" spans="1:5" ht="89.25">
      <c r="A236" t="s">
        <v>58</v>
      </c>
      <c r="E236" s="39" t="s">
        <v>7340</v>
      </c>
    </row>
    <row r="237" spans="1:16" ht="25.5">
      <c r="A237" t="s">
        <v>50</v>
      </c>
      <c s="34" t="s">
        <v>262</v>
      </c>
      <c s="34" t="s">
        <v>6905</v>
      </c>
      <c s="35" t="s">
        <v>5</v>
      </c>
      <c s="6" t="s">
        <v>6906</v>
      </c>
      <c s="36" t="s">
        <v>54</v>
      </c>
      <c s="37">
        <v>36</v>
      </c>
      <c s="36">
        <v>0</v>
      </c>
      <c s="36">
        <f>ROUND(G237*H237,6)</f>
      </c>
      <c r="L237" s="38">
        <v>0</v>
      </c>
      <c s="32">
        <f>ROUND(ROUND(L237,2)*ROUND(G237,3),2)</f>
      </c>
      <c s="36" t="s">
        <v>970</v>
      </c>
      <c>
        <f>(M237*21)/100</f>
      </c>
      <c t="s">
        <v>28</v>
      </c>
    </row>
    <row r="238" spans="1:5" ht="12.75">
      <c r="A238" s="35" t="s">
        <v>56</v>
      </c>
      <c r="E238" s="39" t="s">
        <v>5</v>
      </c>
    </row>
    <row r="239" spans="1:5" ht="12.75">
      <c r="A239" s="35" t="s">
        <v>57</v>
      </c>
      <c r="E239" s="40" t="s">
        <v>7263</v>
      </c>
    </row>
    <row r="240" spans="1:5" ht="102">
      <c r="A240" t="s">
        <v>58</v>
      </c>
      <c r="E240" s="39" t="s">
        <v>7239</v>
      </c>
    </row>
    <row r="241" spans="1:16" ht="25.5">
      <c r="A241" t="s">
        <v>50</v>
      </c>
      <c s="34" t="s">
        <v>266</v>
      </c>
      <c s="34" t="s">
        <v>7474</v>
      </c>
      <c s="35" t="s">
        <v>5</v>
      </c>
      <c s="6" t="s">
        <v>7475</v>
      </c>
      <c s="36" t="s">
        <v>75</v>
      </c>
      <c s="37">
        <v>7</v>
      </c>
      <c s="36">
        <v>0</v>
      </c>
      <c s="36">
        <f>ROUND(G241*H241,6)</f>
      </c>
      <c r="L241" s="38">
        <v>0</v>
      </c>
      <c s="32">
        <f>ROUND(ROUND(L241,2)*ROUND(G241,3),2)</f>
      </c>
      <c s="36" t="s">
        <v>970</v>
      </c>
      <c>
        <f>(M241*21)/100</f>
      </c>
      <c t="s">
        <v>28</v>
      </c>
    </row>
    <row r="242" spans="1:5" ht="12.75">
      <c r="A242" s="35" t="s">
        <v>56</v>
      </c>
      <c r="E242" s="39" t="s">
        <v>5</v>
      </c>
    </row>
    <row r="243" spans="1:5" ht="12.75">
      <c r="A243" s="35" t="s">
        <v>57</v>
      </c>
      <c r="E243" s="40" t="s">
        <v>7263</v>
      </c>
    </row>
    <row r="244" spans="1:5" ht="114.75">
      <c r="A244" t="s">
        <v>58</v>
      </c>
      <c r="E244" s="39" t="s">
        <v>7192</v>
      </c>
    </row>
    <row r="245" spans="1:16" ht="25.5">
      <c r="A245" t="s">
        <v>50</v>
      </c>
      <c s="34" t="s">
        <v>270</v>
      </c>
      <c s="34" t="s">
        <v>7606</v>
      </c>
      <c s="35" t="s">
        <v>5</v>
      </c>
      <c s="6" t="s">
        <v>7607</v>
      </c>
      <c s="36" t="s">
        <v>75</v>
      </c>
      <c s="37">
        <v>3</v>
      </c>
      <c s="36">
        <v>0</v>
      </c>
      <c s="36">
        <f>ROUND(G245*H245,6)</f>
      </c>
      <c r="L245" s="38">
        <v>0</v>
      </c>
      <c s="32">
        <f>ROUND(ROUND(L245,2)*ROUND(G245,3),2)</f>
      </c>
      <c s="36" t="s">
        <v>970</v>
      </c>
      <c>
        <f>(M245*21)/100</f>
      </c>
      <c t="s">
        <v>28</v>
      </c>
    </row>
    <row r="246" spans="1:5" ht="12.75">
      <c r="A246" s="35" t="s">
        <v>56</v>
      </c>
      <c r="E246" s="39" t="s">
        <v>5</v>
      </c>
    </row>
    <row r="247" spans="1:5" ht="12.75">
      <c r="A247" s="35" t="s">
        <v>57</v>
      </c>
      <c r="E247" s="40" t="s">
        <v>7263</v>
      </c>
    </row>
    <row r="248" spans="1:5" ht="114.75">
      <c r="A248" t="s">
        <v>58</v>
      </c>
      <c r="E248" s="39" t="s">
        <v>7192</v>
      </c>
    </row>
    <row r="249" spans="1:16" ht="12.75">
      <c r="A249" t="s">
        <v>50</v>
      </c>
      <c s="34" t="s">
        <v>274</v>
      </c>
      <c s="34" t="s">
        <v>7484</v>
      </c>
      <c s="35" t="s">
        <v>5</v>
      </c>
      <c s="6" t="s">
        <v>7485</v>
      </c>
      <c s="36" t="s">
        <v>75</v>
      </c>
      <c s="37">
        <v>1</v>
      </c>
      <c s="36">
        <v>0</v>
      </c>
      <c s="36">
        <f>ROUND(G249*H249,6)</f>
      </c>
      <c r="L249" s="38">
        <v>0</v>
      </c>
      <c s="32">
        <f>ROUND(ROUND(L249,2)*ROUND(G249,3),2)</f>
      </c>
      <c s="36" t="s">
        <v>970</v>
      </c>
      <c>
        <f>(M249*21)/100</f>
      </c>
      <c t="s">
        <v>28</v>
      </c>
    </row>
    <row r="250" spans="1:5" ht="12.75">
      <c r="A250" s="35" t="s">
        <v>56</v>
      </c>
      <c r="E250" s="39" t="s">
        <v>5</v>
      </c>
    </row>
    <row r="251" spans="1:5" ht="12.75">
      <c r="A251" s="35" t="s">
        <v>57</v>
      </c>
      <c r="E251" s="40" t="s">
        <v>7263</v>
      </c>
    </row>
    <row r="252" spans="1:5" ht="114.75">
      <c r="A252" t="s">
        <v>58</v>
      </c>
      <c r="E252" s="39" t="s">
        <v>7192</v>
      </c>
    </row>
    <row r="253" spans="1:16" ht="12.75">
      <c r="A253" t="s">
        <v>50</v>
      </c>
      <c s="34" t="s">
        <v>278</v>
      </c>
      <c s="34" t="s">
        <v>7486</v>
      </c>
      <c s="35" t="s">
        <v>5</v>
      </c>
      <c s="6" t="s">
        <v>7487</v>
      </c>
      <c s="36" t="s">
        <v>75</v>
      </c>
      <c s="37">
        <v>2</v>
      </c>
      <c s="36">
        <v>0</v>
      </c>
      <c s="36">
        <f>ROUND(G253*H253,6)</f>
      </c>
      <c r="L253" s="38">
        <v>0</v>
      </c>
      <c s="32">
        <f>ROUND(ROUND(L253,2)*ROUND(G253,3),2)</f>
      </c>
      <c s="36" t="s">
        <v>970</v>
      </c>
      <c>
        <f>(M253*21)/100</f>
      </c>
      <c t="s">
        <v>28</v>
      </c>
    </row>
    <row r="254" spans="1:5" ht="12.75">
      <c r="A254" s="35" t="s">
        <v>56</v>
      </c>
      <c r="E254" s="39" t="s">
        <v>5</v>
      </c>
    </row>
    <row r="255" spans="1:5" ht="12.75">
      <c r="A255" s="35" t="s">
        <v>57</v>
      </c>
      <c r="E255" s="40" t="s">
        <v>7263</v>
      </c>
    </row>
    <row r="256" spans="1:5" ht="114.75">
      <c r="A256" t="s">
        <v>58</v>
      </c>
      <c r="E256" s="39" t="s">
        <v>7192</v>
      </c>
    </row>
    <row r="257" spans="1:16" ht="25.5">
      <c r="A257" t="s">
        <v>50</v>
      </c>
      <c s="34" t="s">
        <v>282</v>
      </c>
      <c s="34" t="s">
        <v>7488</v>
      </c>
      <c s="35" t="s">
        <v>5</v>
      </c>
      <c s="6" t="s">
        <v>7489</v>
      </c>
      <c s="36" t="s">
        <v>75</v>
      </c>
      <c s="37">
        <v>7</v>
      </c>
      <c s="36">
        <v>0</v>
      </c>
      <c s="36">
        <f>ROUND(G257*H257,6)</f>
      </c>
      <c r="L257" s="38">
        <v>0</v>
      </c>
      <c s="32">
        <f>ROUND(ROUND(L257,2)*ROUND(G257,3),2)</f>
      </c>
      <c s="36" t="s">
        <v>970</v>
      </c>
      <c>
        <f>(M257*21)/100</f>
      </c>
      <c t="s">
        <v>28</v>
      </c>
    </row>
    <row r="258" spans="1:5" ht="12.75">
      <c r="A258" s="35" t="s">
        <v>56</v>
      </c>
      <c r="E258" s="39" t="s">
        <v>5</v>
      </c>
    </row>
    <row r="259" spans="1:5" ht="12.75">
      <c r="A259" s="35" t="s">
        <v>57</v>
      </c>
      <c r="E259" s="40" t="s">
        <v>7263</v>
      </c>
    </row>
    <row r="260" spans="1:5" ht="114.75">
      <c r="A260" t="s">
        <v>58</v>
      </c>
      <c r="E260" s="39" t="s">
        <v>7192</v>
      </c>
    </row>
    <row r="261" spans="1:16" ht="12.75">
      <c r="A261" t="s">
        <v>50</v>
      </c>
      <c s="34" t="s">
        <v>286</v>
      </c>
      <c s="34" t="s">
        <v>7490</v>
      </c>
      <c s="35" t="s">
        <v>5</v>
      </c>
      <c s="6" t="s">
        <v>7491</v>
      </c>
      <c s="36" t="s">
        <v>75</v>
      </c>
      <c s="37">
        <v>3</v>
      </c>
      <c s="36">
        <v>0</v>
      </c>
      <c s="36">
        <f>ROUND(G261*H261,6)</f>
      </c>
      <c r="L261" s="38">
        <v>0</v>
      </c>
      <c s="32">
        <f>ROUND(ROUND(L261,2)*ROUND(G261,3),2)</f>
      </c>
      <c s="36" t="s">
        <v>970</v>
      </c>
      <c>
        <f>(M261*21)/100</f>
      </c>
      <c t="s">
        <v>28</v>
      </c>
    </row>
    <row r="262" spans="1:5" ht="12.75">
      <c r="A262" s="35" t="s">
        <v>56</v>
      </c>
      <c r="E262" s="39" t="s">
        <v>5</v>
      </c>
    </row>
    <row r="263" spans="1:5" ht="12.75">
      <c r="A263" s="35" t="s">
        <v>57</v>
      </c>
      <c r="E263" s="40" t="s">
        <v>7263</v>
      </c>
    </row>
    <row r="264" spans="1:5" ht="114.75">
      <c r="A264" t="s">
        <v>58</v>
      </c>
      <c r="E264" s="39" t="s">
        <v>7192</v>
      </c>
    </row>
    <row r="265" spans="1:16" ht="12.75">
      <c r="A265" t="s">
        <v>50</v>
      </c>
      <c s="34" t="s">
        <v>290</v>
      </c>
      <c s="34" t="s">
        <v>7608</v>
      </c>
      <c s="35" t="s">
        <v>5</v>
      </c>
      <c s="6" t="s">
        <v>7609</v>
      </c>
      <c s="36" t="s">
        <v>75</v>
      </c>
      <c s="37">
        <v>7</v>
      </c>
      <c s="36">
        <v>0</v>
      </c>
      <c s="36">
        <f>ROUND(G265*H265,6)</f>
      </c>
      <c r="L265" s="38">
        <v>0</v>
      </c>
      <c s="32">
        <f>ROUND(ROUND(L265,2)*ROUND(G265,3),2)</f>
      </c>
      <c s="36" t="s">
        <v>970</v>
      </c>
      <c>
        <f>(M265*21)/100</f>
      </c>
      <c t="s">
        <v>28</v>
      </c>
    </row>
    <row r="266" spans="1:5" ht="12.75">
      <c r="A266" s="35" t="s">
        <v>56</v>
      </c>
      <c r="E266" s="39" t="s">
        <v>5</v>
      </c>
    </row>
    <row r="267" spans="1:5" ht="12.75">
      <c r="A267" s="35" t="s">
        <v>57</v>
      </c>
      <c r="E267" s="40" t="s">
        <v>7263</v>
      </c>
    </row>
    <row r="268" spans="1:5" ht="114.75">
      <c r="A268" t="s">
        <v>58</v>
      </c>
      <c r="E268" s="39" t="s">
        <v>7325</v>
      </c>
    </row>
    <row r="269" spans="1:16" ht="25.5">
      <c r="A269" t="s">
        <v>50</v>
      </c>
      <c s="34" t="s">
        <v>294</v>
      </c>
      <c s="34" t="s">
        <v>7610</v>
      </c>
      <c s="35" t="s">
        <v>5</v>
      </c>
      <c s="6" t="s">
        <v>7611</v>
      </c>
      <c s="36" t="s">
        <v>75</v>
      </c>
      <c s="37">
        <v>3</v>
      </c>
      <c s="36">
        <v>0</v>
      </c>
      <c s="36">
        <f>ROUND(G269*H269,6)</f>
      </c>
      <c r="L269" s="38">
        <v>0</v>
      </c>
      <c s="32">
        <f>ROUND(ROUND(L269,2)*ROUND(G269,3),2)</f>
      </c>
      <c s="36" t="s">
        <v>970</v>
      </c>
      <c>
        <f>(M269*21)/100</f>
      </c>
      <c t="s">
        <v>28</v>
      </c>
    </row>
    <row r="270" spans="1:5" ht="12.75">
      <c r="A270" s="35" t="s">
        <v>56</v>
      </c>
      <c r="E270" s="39" t="s">
        <v>5</v>
      </c>
    </row>
    <row r="271" spans="1:5" ht="12.75">
      <c r="A271" s="35" t="s">
        <v>57</v>
      </c>
      <c r="E271" s="40" t="s">
        <v>7263</v>
      </c>
    </row>
    <row r="272" spans="1:5" ht="102">
      <c r="A272" t="s">
        <v>58</v>
      </c>
      <c r="E272" s="39" t="s">
        <v>7612</v>
      </c>
    </row>
    <row r="273" spans="1:16" ht="25.5">
      <c r="A273" t="s">
        <v>50</v>
      </c>
      <c s="34" t="s">
        <v>298</v>
      </c>
      <c s="34" t="s">
        <v>7613</v>
      </c>
      <c s="35" t="s">
        <v>5</v>
      </c>
      <c s="6" t="s">
        <v>7614</v>
      </c>
      <c s="36" t="s">
        <v>75</v>
      </c>
      <c s="37">
        <v>3</v>
      </c>
      <c s="36">
        <v>0</v>
      </c>
      <c s="36">
        <f>ROUND(G273*H273,6)</f>
      </c>
      <c r="L273" s="38">
        <v>0</v>
      </c>
      <c s="32">
        <f>ROUND(ROUND(L273,2)*ROUND(G273,3),2)</f>
      </c>
      <c s="36" t="s">
        <v>970</v>
      </c>
      <c>
        <f>(M273*21)/100</f>
      </c>
      <c t="s">
        <v>28</v>
      </c>
    </row>
    <row r="274" spans="1:5" ht="12.75">
      <c r="A274" s="35" t="s">
        <v>56</v>
      </c>
      <c r="E274" s="39" t="s">
        <v>5</v>
      </c>
    </row>
    <row r="275" spans="1:5" ht="12.75">
      <c r="A275" s="35" t="s">
        <v>57</v>
      </c>
      <c r="E275" s="40" t="s">
        <v>7263</v>
      </c>
    </row>
    <row r="276" spans="1:5" ht="102">
      <c r="A276" t="s">
        <v>58</v>
      </c>
      <c r="E276" s="39" t="s">
        <v>7612</v>
      </c>
    </row>
    <row r="277" spans="1:16" ht="12.75">
      <c r="A277" t="s">
        <v>50</v>
      </c>
      <c s="34" t="s">
        <v>302</v>
      </c>
      <c s="34" t="s">
        <v>7615</v>
      </c>
      <c s="35" t="s">
        <v>5</v>
      </c>
      <c s="6" t="s">
        <v>7616</v>
      </c>
      <c s="36" t="s">
        <v>75</v>
      </c>
      <c s="37">
        <v>1</v>
      </c>
      <c s="36">
        <v>0</v>
      </c>
      <c s="36">
        <f>ROUND(G277*H277,6)</f>
      </c>
      <c r="L277" s="38">
        <v>0</v>
      </c>
      <c s="32">
        <f>ROUND(ROUND(L277,2)*ROUND(G277,3),2)</f>
      </c>
      <c s="36" t="s">
        <v>55</v>
      </c>
      <c>
        <f>(M277*21)/100</f>
      </c>
      <c t="s">
        <v>28</v>
      </c>
    </row>
    <row r="278" spans="1:5" ht="12.75">
      <c r="A278" s="35" t="s">
        <v>56</v>
      </c>
      <c r="E278" s="39" t="s">
        <v>5</v>
      </c>
    </row>
    <row r="279" spans="1:5" ht="12.75">
      <c r="A279" s="35" t="s">
        <v>57</v>
      </c>
      <c r="E279" s="40" t="s">
        <v>7263</v>
      </c>
    </row>
    <row r="280" spans="1:5" ht="89.25">
      <c r="A280" t="s">
        <v>58</v>
      </c>
      <c r="E280" s="39" t="s">
        <v>7617</v>
      </c>
    </row>
    <row r="281" spans="1:16" ht="12.75">
      <c r="A281" t="s">
        <v>50</v>
      </c>
      <c s="34" t="s">
        <v>306</v>
      </c>
      <c s="34" t="s">
        <v>7618</v>
      </c>
      <c s="35" t="s">
        <v>5</v>
      </c>
      <c s="6" t="s">
        <v>7619</v>
      </c>
      <c s="36" t="s">
        <v>75</v>
      </c>
      <c s="37">
        <v>1</v>
      </c>
      <c s="36">
        <v>0</v>
      </c>
      <c s="36">
        <f>ROUND(G281*H281,6)</f>
      </c>
      <c r="L281" s="38">
        <v>0</v>
      </c>
      <c s="32">
        <f>ROUND(ROUND(L281,2)*ROUND(G281,3),2)</f>
      </c>
      <c s="36" t="s">
        <v>55</v>
      </c>
      <c>
        <f>(M281*21)/100</f>
      </c>
      <c t="s">
        <v>28</v>
      </c>
    </row>
    <row r="282" spans="1:5" ht="12.75">
      <c r="A282" s="35" t="s">
        <v>56</v>
      </c>
      <c r="E282" s="39" t="s">
        <v>5</v>
      </c>
    </row>
    <row r="283" spans="1:5" ht="12.75">
      <c r="A283" s="35" t="s">
        <v>57</v>
      </c>
      <c r="E283" s="40" t="s">
        <v>7263</v>
      </c>
    </row>
    <row r="284" spans="1:5" ht="89.25">
      <c r="A284" t="s">
        <v>58</v>
      </c>
      <c r="E284" s="39" t="s">
        <v>7617</v>
      </c>
    </row>
    <row r="285" spans="1:16" ht="12.75">
      <c r="A285" t="s">
        <v>50</v>
      </c>
      <c s="34" t="s">
        <v>310</v>
      </c>
      <c s="34" t="s">
        <v>7620</v>
      </c>
      <c s="35" t="s">
        <v>5</v>
      </c>
      <c s="6" t="s">
        <v>7621</v>
      </c>
      <c s="36" t="s">
        <v>75</v>
      </c>
      <c s="37">
        <v>1</v>
      </c>
      <c s="36">
        <v>0</v>
      </c>
      <c s="36">
        <f>ROUND(G285*H285,6)</f>
      </c>
      <c r="L285" s="38">
        <v>0</v>
      </c>
      <c s="32">
        <f>ROUND(ROUND(L285,2)*ROUND(G285,3),2)</f>
      </c>
      <c s="36" t="s">
        <v>55</v>
      </c>
      <c>
        <f>(M285*21)/100</f>
      </c>
      <c t="s">
        <v>28</v>
      </c>
    </row>
    <row r="286" spans="1:5" ht="12.75">
      <c r="A286" s="35" t="s">
        <v>56</v>
      </c>
      <c r="E286" s="39" t="s">
        <v>5</v>
      </c>
    </row>
    <row r="287" spans="1:5" ht="12.75">
      <c r="A287" s="35" t="s">
        <v>57</v>
      </c>
      <c r="E287" s="40" t="s">
        <v>7263</v>
      </c>
    </row>
    <row r="288" spans="1:5" ht="89.25">
      <c r="A288" t="s">
        <v>58</v>
      </c>
      <c r="E288" s="39" t="s">
        <v>7617</v>
      </c>
    </row>
    <row r="289" spans="1:16" ht="12.75">
      <c r="A289" t="s">
        <v>50</v>
      </c>
      <c s="34" t="s">
        <v>314</v>
      </c>
      <c s="34" t="s">
        <v>7622</v>
      </c>
      <c s="35" t="s">
        <v>5</v>
      </c>
      <c s="6" t="s">
        <v>7623</v>
      </c>
      <c s="36" t="s">
        <v>75</v>
      </c>
      <c s="37">
        <v>1</v>
      </c>
      <c s="36">
        <v>0</v>
      </c>
      <c s="36">
        <f>ROUND(G289*H289,6)</f>
      </c>
      <c r="L289" s="38">
        <v>0</v>
      </c>
      <c s="32">
        <f>ROUND(ROUND(L289,2)*ROUND(G289,3),2)</f>
      </c>
      <c s="36" t="s">
        <v>55</v>
      </c>
      <c>
        <f>(M289*21)/100</f>
      </c>
      <c t="s">
        <v>28</v>
      </c>
    </row>
    <row r="290" spans="1:5" ht="12.75">
      <c r="A290" s="35" t="s">
        <v>56</v>
      </c>
      <c r="E290" s="39" t="s">
        <v>5</v>
      </c>
    </row>
    <row r="291" spans="1:5" ht="12.75">
      <c r="A291" s="35" t="s">
        <v>57</v>
      </c>
      <c r="E291" s="40" t="s">
        <v>7263</v>
      </c>
    </row>
    <row r="292" spans="1:5" ht="89.25">
      <c r="A292" t="s">
        <v>58</v>
      </c>
      <c r="E292" s="39" t="s">
        <v>7617</v>
      </c>
    </row>
    <row r="293" spans="1:16" ht="25.5">
      <c r="A293" t="s">
        <v>50</v>
      </c>
      <c s="34" t="s">
        <v>318</v>
      </c>
      <c s="34" t="s">
        <v>7624</v>
      </c>
      <c s="35" t="s">
        <v>5</v>
      </c>
      <c s="6" t="s">
        <v>7625</v>
      </c>
      <c s="36" t="s">
        <v>7626</v>
      </c>
      <c s="37">
        <v>365</v>
      </c>
      <c s="36">
        <v>0</v>
      </c>
      <c s="36">
        <f>ROUND(G293*H293,6)</f>
      </c>
      <c r="L293" s="38">
        <v>0</v>
      </c>
      <c s="32">
        <f>ROUND(ROUND(L293,2)*ROUND(G293,3),2)</f>
      </c>
      <c s="36" t="s">
        <v>55</v>
      </c>
      <c>
        <f>(M293*21)/100</f>
      </c>
      <c t="s">
        <v>28</v>
      </c>
    </row>
    <row r="294" spans="1:5" ht="12.75">
      <c r="A294" s="35" t="s">
        <v>56</v>
      </c>
      <c r="E294" s="39" t="s">
        <v>5</v>
      </c>
    </row>
    <row r="295" spans="1:5" ht="12.75">
      <c r="A295" s="35" t="s">
        <v>57</v>
      </c>
      <c r="E295" s="40" t="s">
        <v>7627</v>
      </c>
    </row>
    <row r="296" spans="1:5" ht="89.25">
      <c r="A296" t="s">
        <v>58</v>
      </c>
      <c r="E296" s="39" t="s">
        <v>7628</v>
      </c>
    </row>
    <row r="297" spans="1:13" ht="12.75">
      <c r="A297" t="s">
        <v>47</v>
      </c>
      <c r="C297" s="31" t="s">
        <v>87</v>
      </c>
      <c r="E297" s="33" t="s">
        <v>1506</v>
      </c>
      <c r="J297" s="32">
        <f>0</f>
      </c>
      <c s="32">
        <f>0</f>
      </c>
      <c s="32">
        <f>0+L298</f>
      </c>
      <c s="32">
        <f>0+M298</f>
      </c>
    </row>
    <row r="298" spans="1:16" ht="12.75">
      <c r="A298" t="s">
        <v>50</v>
      </c>
      <c s="34" t="s">
        <v>773</v>
      </c>
      <c s="34" t="s">
        <v>7347</v>
      </c>
      <c s="35" t="s">
        <v>5</v>
      </c>
      <c s="6" t="s">
        <v>7348</v>
      </c>
      <c s="36" t="s">
        <v>63</v>
      </c>
      <c s="37">
        <v>12</v>
      </c>
      <c s="36">
        <v>0</v>
      </c>
      <c s="36">
        <f>ROUND(G298*H298,6)</f>
      </c>
      <c r="L298" s="38">
        <v>0</v>
      </c>
      <c s="32">
        <f>ROUND(ROUND(L298,2)*ROUND(G298,3),2)</f>
      </c>
      <c s="36" t="s">
        <v>970</v>
      </c>
      <c>
        <f>(M298*21)/100</f>
      </c>
      <c t="s">
        <v>28</v>
      </c>
    </row>
    <row r="299" spans="1:5" ht="12.75">
      <c r="A299" s="35" t="s">
        <v>56</v>
      </c>
      <c r="E299" s="39" t="s">
        <v>5</v>
      </c>
    </row>
    <row r="300" spans="1:5" ht="12.75">
      <c r="A300" s="35" t="s">
        <v>57</v>
      </c>
      <c r="E300" s="40" t="s">
        <v>7263</v>
      </c>
    </row>
    <row r="301" spans="1:5" ht="102">
      <c r="A301" t="s">
        <v>58</v>
      </c>
      <c r="E301" s="39" t="s">
        <v>7349</v>
      </c>
    </row>
    <row r="302" spans="1:13" ht="12.75">
      <c r="A302" t="s">
        <v>47</v>
      </c>
      <c r="C302" s="31" t="s">
        <v>551</v>
      </c>
      <c r="E302" s="33" t="s">
        <v>552</v>
      </c>
      <c r="J302" s="32">
        <f>0</f>
      </c>
      <c s="32">
        <f>0</f>
      </c>
      <c s="32">
        <f>0+L303+L307+L311+L315+L319+L323+L327</f>
      </c>
      <c s="32">
        <f>0+M303+M307+M311+M315+M319+M323+M327</f>
      </c>
    </row>
    <row r="303" spans="1:16" ht="38.25">
      <c r="A303" t="s">
        <v>50</v>
      </c>
      <c s="34" t="s">
        <v>1973</v>
      </c>
      <c s="34" t="s">
        <v>3483</v>
      </c>
      <c s="35" t="s">
        <v>555</v>
      </c>
      <c s="6" t="s">
        <v>3484</v>
      </c>
      <c s="36" t="s">
        <v>557</v>
      </c>
      <c s="37">
        <v>45.2</v>
      </c>
      <c s="36">
        <v>0</v>
      </c>
      <c s="36">
        <f>ROUND(G303*H303,6)</f>
      </c>
      <c r="L303" s="38">
        <v>0</v>
      </c>
      <c s="32">
        <f>ROUND(ROUND(L303,2)*ROUND(G303,3),2)</f>
      </c>
      <c s="36" t="s">
        <v>55</v>
      </c>
      <c>
        <f>(M303*21)/100</f>
      </c>
      <c t="s">
        <v>28</v>
      </c>
    </row>
    <row r="304" spans="1:5" ht="12.75">
      <c r="A304" s="35" t="s">
        <v>56</v>
      </c>
      <c r="E304" s="39" t="s">
        <v>558</v>
      </c>
    </row>
    <row r="305" spans="1:5" ht="12.75">
      <c r="A305" s="35" t="s">
        <v>57</v>
      </c>
      <c r="E305" s="40" t="s">
        <v>5</v>
      </c>
    </row>
    <row r="306" spans="1:5" ht="165.75">
      <c r="A306" t="s">
        <v>58</v>
      </c>
      <c r="E306" s="39" t="s">
        <v>3529</v>
      </c>
    </row>
    <row r="307" spans="1:16" ht="25.5">
      <c r="A307" t="s">
        <v>50</v>
      </c>
      <c s="34" t="s">
        <v>322</v>
      </c>
      <c s="34" t="s">
        <v>4358</v>
      </c>
      <c s="35" t="s">
        <v>555</v>
      </c>
      <c s="6" t="s">
        <v>4359</v>
      </c>
      <c s="36" t="s">
        <v>557</v>
      </c>
      <c s="37">
        <v>11.7</v>
      </c>
      <c s="36">
        <v>0</v>
      </c>
      <c s="36">
        <f>ROUND(G307*H307,6)</f>
      </c>
      <c r="L307" s="38">
        <v>0</v>
      </c>
      <c s="32">
        <f>ROUND(ROUND(L307,2)*ROUND(G307,3),2)</f>
      </c>
      <c s="36" t="s">
        <v>55</v>
      </c>
      <c>
        <f>(M307*21)/100</f>
      </c>
      <c t="s">
        <v>28</v>
      </c>
    </row>
    <row r="308" spans="1:5" ht="12.75">
      <c r="A308" s="35" t="s">
        <v>56</v>
      </c>
      <c r="E308" s="39" t="s">
        <v>558</v>
      </c>
    </row>
    <row r="309" spans="1:5" ht="12.75">
      <c r="A309" s="35" t="s">
        <v>57</v>
      </c>
      <c r="E309" s="40" t="s">
        <v>5</v>
      </c>
    </row>
    <row r="310" spans="1:5" ht="165.75">
      <c r="A310" t="s">
        <v>58</v>
      </c>
      <c r="E310" s="39" t="s">
        <v>3529</v>
      </c>
    </row>
    <row r="311" spans="1:16" ht="38.25">
      <c r="A311" t="s">
        <v>50</v>
      </c>
      <c s="34" t="s">
        <v>326</v>
      </c>
      <c s="34" t="s">
        <v>561</v>
      </c>
      <c s="35" t="s">
        <v>555</v>
      </c>
      <c s="6" t="s">
        <v>562</v>
      </c>
      <c s="36" t="s">
        <v>557</v>
      </c>
      <c s="37">
        <v>31.2</v>
      </c>
      <c s="36">
        <v>0</v>
      </c>
      <c s="36">
        <f>ROUND(G311*H311,6)</f>
      </c>
      <c r="L311" s="38">
        <v>0</v>
      </c>
      <c s="32">
        <f>ROUND(ROUND(L311,2)*ROUND(G311,3),2)</f>
      </c>
      <c s="36" t="s">
        <v>55</v>
      </c>
      <c>
        <f>(M311*21)/100</f>
      </c>
      <c t="s">
        <v>28</v>
      </c>
    </row>
    <row r="312" spans="1:5" ht="12.75">
      <c r="A312" s="35" t="s">
        <v>56</v>
      </c>
      <c r="E312" s="39" t="s">
        <v>558</v>
      </c>
    </row>
    <row r="313" spans="1:5" ht="12.75">
      <c r="A313" s="35" t="s">
        <v>57</v>
      </c>
      <c r="E313" s="40" t="s">
        <v>5</v>
      </c>
    </row>
    <row r="314" spans="1:5" ht="165.75">
      <c r="A314" t="s">
        <v>58</v>
      </c>
      <c r="E314" s="39" t="s">
        <v>3529</v>
      </c>
    </row>
    <row r="315" spans="1:16" ht="25.5">
      <c r="A315" t="s">
        <v>50</v>
      </c>
      <c s="34" t="s">
        <v>330</v>
      </c>
      <c s="34" t="s">
        <v>3152</v>
      </c>
      <c s="35" t="s">
        <v>555</v>
      </c>
      <c s="6" t="s">
        <v>3153</v>
      </c>
      <c s="36" t="s">
        <v>557</v>
      </c>
      <c s="37">
        <v>25.6</v>
      </c>
      <c s="36">
        <v>0</v>
      </c>
      <c s="36">
        <f>ROUND(G315*H315,6)</f>
      </c>
      <c r="L315" s="38">
        <v>0</v>
      </c>
      <c s="32">
        <f>ROUND(ROUND(L315,2)*ROUND(G315,3),2)</f>
      </c>
      <c s="36" t="s">
        <v>55</v>
      </c>
      <c>
        <f>(M315*21)/100</f>
      </c>
      <c t="s">
        <v>28</v>
      </c>
    </row>
    <row r="316" spans="1:5" ht="12.75">
      <c r="A316" s="35" t="s">
        <v>56</v>
      </c>
      <c r="E316" s="39" t="s">
        <v>558</v>
      </c>
    </row>
    <row r="317" spans="1:5" ht="12.75">
      <c r="A317" s="35" t="s">
        <v>57</v>
      </c>
      <c r="E317" s="40" t="s">
        <v>5</v>
      </c>
    </row>
    <row r="318" spans="1:5" ht="165.75">
      <c r="A318" t="s">
        <v>58</v>
      </c>
      <c r="E318" s="39" t="s">
        <v>3529</v>
      </c>
    </row>
    <row r="319" spans="1:16" ht="25.5">
      <c r="A319" t="s">
        <v>50</v>
      </c>
      <c s="34" t="s">
        <v>334</v>
      </c>
      <c s="34" t="s">
        <v>1298</v>
      </c>
      <c s="35" t="s">
        <v>555</v>
      </c>
      <c s="6" t="s">
        <v>1299</v>
      </c>
      <c s="36" t="s">
        <v>557</v>
      </c>
      <c s="37">
        <v>1.5</v>
      </c>
      <c s="36">
        <v>0</v>
      </c>
      <c s="36">
        <f>ROUND(G319*H319,6)</f>
      </c>
      <c r="L319" s="38">
        <v>0</v>
      </c>
      <c s="32">
        <f>ROUND(ROUND(L319,2)*ROUND(G319,3),2)</f>
      </c>
      <c s="36" t="s">
        <v>55</v>
      </c>
      <c>
        <f>(M319*21)/100</f>
      </c>
      <c t="s">
        <v>28</v>
      </c>
    </row>
    <row r="320" spans="1:5" ht="12.75">
      <c r="A320" s="35" t="s">
        <v>56</v>
      </c>
      <c r="E320" s="39" t="s">
        <v>558</v>
      </c>
    </row>
    <row r="321" spans="1:5" ht="12.75">
      <c r="A321" s="35" t="s">
        <v>57</v>
      </c>
      <c r="E321" s="40" t="s">
        <v>5</v>
      </c>
    </row>
    <row r="322" spans="1:5" ht="165.75">
      <c r="A322" t="s">
        <v>58</v>
      </c>
      <c r="E322" s="39" t="s">
        <v>3529</v>
      </c>
    </row>
    <row r="323" spans="1:16" ht="38.25">
      <c r="A323" t="s">
        <v>50</v>
      </c>
      <c s="34" t="s">
        <v>338</v>
      </c>
      <c s="34" t="s">
        <v>1184</v>
      </c>
      <c s="35" t="s">
        <v>555</v>
      </c>
      <c s="6" t="s">
        <v>1185</v>
      </c>
      <c s="36" t="s">
        <v>557</v>
      </c>
      <c s="37">
        <v>0.5</v>
      </c>
      <c s="36">
        <v>0</v>
      </c>
      <c s="36">
        <f>ROUND(G323*H323,6)</f>
      </c>
      <c r="L323" s="38">
        <v>0</v>
      </c>
      <c s="32">
        <f>ROUND(ROUND(L323,2)*ROUND(G323,3),2)</f>
      </c>
      <c s="36" t="s">
        <v>55</v>
      </c>
      <c>
        <f>(M323*21)/100</f>
      </c>
      <c t="s">
        <v>28</v>
      </c>
    </row>
    <row r="324" spans="1:5" ht="25.5">
      <c r="A324" s="35" t="s">
        <v>56</v>
      </c>
      <c r="E324" s="39" t="s">
        <v>7350</v>
      </c>
    </row>
    <row r="325" spans="1:5" ht="12.75">
      <c r="A325" s="35" t="s">
        <v>57</v>
      </c>
      <c r="E325" s="40" t="s">
        <v>5</v>
      </c>
    </row>
    <row r="326" spans="1:5" ht="165.75">
      <c r="A326" t="s">
        <v>58</v>
      </c>
      <c r="E326" s="39" t="s">
        <v>3529</v>
      </c>
    </row>
    <row r="327" spans="1:16" ht="25.5">
      <c r="A327" t="s">
        <v>50</v>
      </c>
      <c s="34" t="s">
        <v>2297</v>
      </c>
      <c s="34" t="s">
        <v>2480</v>
      </c>
      <c s="35" t="s">
        <v>555</v>
      </c>
      <c s="6" t="s">
        <v>2481</v>
      </c>
      <c s="36" t="s">
        <v>557</v>
      </c>
      <c s="37">
        <v>0.5</v>
      </c>
      <c s="36">
        <v>0</v>
      </c>
      <c s="36">
        <f>ROUND(G327*H327,6)</f>
      </c>
      <c r="L327" s="38">
        <v>0</v>
      </c>
      <c s="32">
        <f>ROUND(ROUND(L327,2)*ROUND(G327,3),2)</f>
      </c>
      <c s="36" t="s">
        <v>55</v>
      </c>
      <c>
        <f>(M327*21)/100</f>
      </c>
      <c t="s">
        <v>28</v>
      </c>
    </row>
    <row r="328" spans="1:5" ht="25.5">
      <c r="A328" s="35" t="s">
        <v>56</v>
      </c>
      <c r="E328" s="39" t="s">
        <v>3535</v>
      </c>
    </row>
    <row r="329" spans="1:5" ht="12.75">
      <c r="A329" s="35" t="s">
        <v>57</v>
      </c>
      <c r="E329" s="40" t="s">
        <v>5</v>
      </c>
    </row>
    <row r="330" spans="1:5" ht="165.75">
      <c r="A330" t="s">
        <v>58</v>
      </c>
      <c r="E330"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1196</v>
      </c>
      <c s="41">
        <f>Rekapitulace!C20</f>
      </c>
      <c s="20" t="s">
        <v>0</v>
      </c>
      <c t="s">
        <v>23</v>
      </c>
      <c t="s">
        <v>28</v>
      </c>
    </row>
    <row r="4" spans="1:16" ht="32" customHeight="1">
      <c r="A4" s="24" t="s">
        <v>20</v>
      </c>
      <c s="25" t="s">
        <v>29</v>
      </c>
      <c s="27" t="s">
        <v>1196</v>
      </c>
      <c r="E4" s="26" t="s">
        <v>1197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1200</v>
      </c>
      <c r="E8" s="30" t="s">
        <v>1199</v>
      </c>
      <c r="J8" s="29">
        <f>0+J9+J238</f>
      </c>
      <c s="29">
        <f>0+K9+K238</f>
      </c>
      <c s="29">
        <f>0+L9+L238</f>
      </c>
      <c s="29">
        <f>0+M9+M238</f>
      </c>
    </row>
    <row r="9" spans="1:13" ht="12.75">
      <c r="A9" t="s">
        <v>47</v>
      </c>
      <c r="C9" s="31" t="s">
        <v>70</v>
      </c>
      <c r="E9" s="33" t="s">
        <v>71</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12.75">
      <c r="A10" t="s">
        <v>50</v>
      </c>
      <c s="34" t="s">
        <v>51</v>
      </c>
      <c s="34" t="s">
        <v>117</v>
      </c>
      <c s="35" t="s">
        <v>5</v>
      </c>
      <c s="6" t="s">
        <v>118</v>
      </c>
      <c s="36" t="s">
        <v>79</v>
      </c>
      <c s="37">
        <v>35</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89.25">
      <c r="A13" t="s">
        <v>58</v>
      </c>
      <c r="E13" s="39" t="s">
        <v>1201</v>
      </c>
    </row>
    <row r="14" spans="1:16" ht="25.5">
      <c r="A14" t="s">
        <v>50</v>
      </c>
      <c s="34" t="s">
        <v>28</v>
      </c>
      <c s="34" t="s">
        <v>123</v>
      </c>
      <c s="35" t="s">
        <v>5</v>
      </c>
      <c s="6" t="s">
        <v>124</v>
      </c>
      <c s="36" t="s">
        <v>75</v>
      </c>
      <c s="37">
        <v>6</v>
      </c>
      <c s="36">
        <v>0</v>
      </c>
      <c s="36">
        <f>ROUND(G14*H14,6)</f>
      </c>
      <c r="L14" s="38">
        <v>0</v>
      </c>
      <c s="32">
        <f>ROUND(ROUND(L14,2)*ROUND(G14,3),2)</f>
      </c>
      <c s="36" t="s">
        <v>55</v>
      </c>
      <c>
        <f>(M14*21)/100</f>
      </c>
      <c t="s">
        <v>28</v>
      </c>
    </row>
    <row r="15" spans="1:5" ht="12.75">
      <c r="A15" s="35" t="s">
        <v>56</v>
      </c>
      <c r="E15" s="39" t="s">
        <v>5</v>
      </c>
    </row>
    <row r="16" spans="1:5" ht="12.75">
      <c r="A16" s="35" t="s">
        <v>57</v>
      </c>
      <c r="E16" s="40" t="s">
        <v>5</v>
      </c>
    </row>
    <row r="17" spans="1:5" ht="102">
      <c r="A17" t="s">
        <v>58</v>
      </c>
      <c r="E17" s="39" t="s">
        <v>1202</v>
      </c>
    </row>
    <row r="18" spans="1:16" ht="12.75">
      <c r="A18" t="s">
        <v>50</v>
      </c>
      <c s="34" t="s">
        <v>26</v>
      </c>
      <c s="34" t="s">
        <v>498</v>
      </c>
      <c s="35" t="s">
        <v>5</v>
      </c>
      <c s="6" t="s">
        <v>499</v>
      </c>
      <c s="36" t="s">
        <v>54</v>
      </c>
      <c s="37">
        <v>40</v>
      </c>
      <c s="36">
        <v>0</v>
      </c>
      <c s="36">
        <f>ROUND(G18*H18,6)</f>
      </c>
      <c r="L18" s="38">
        <v>0</v>
      </c>
      <c s="32">
        <f>ROUND(ROUND(L18,2)*ROUND(G18,3),2)</f>
      </c>
      <c s="36" t="s">
        <v>55</v>
      </c>
      <c>
        <f>(M18*21)/100</f>
      </c>
      <c t="s">
        <v>28</v>
      </c>
    </row>
    <row r="19" spans="1:5" ht="12.75">
      <c r="A19" s="35" t="s">
        <v>56</v>
      </c>
      <c r="E19" s="39" t="s">
        <v>5</v>
      </c>
    </row>
    <row r="20" spans="1:5" ht="12.75">
      <c r="A20" s="35" t="s">
        <v>57</v>
      </c>
      <c r="E20" s="40" t="s">
        <v>5</v>
      </c>
    </row>
    <row r="21" spans="1:5" ht="114.75">
      <c r="A21" t="s">
        <v>58</v>
      </c>
      <c r="E21" s="39" t="s">
        <v>787</v>
      </c>
    </row>
    <row r="22" spans="1:16" ht="12.75">
      <c r="A22" t="s">
        <v>50</v>
      </c>
      <c s="34" t="s">
        <v>65</v>
      </c>
      <c s="34" t="s">
        <v>893</v>
      </c>
      <c s="35" t="s">
        <v>5</v>
      </c>
      <c s="6" t="s">
        <v>894</v>
      </c>
      <c s="36" t="s">
        <v>75</v>
      </c>
      <c s="37">
        <v>3</v>
      </c>
      <c s="36">
        <v>0</v>
      </c>
      <c s="36">
        <f>ROUND(G22*H22,6)</f>
      </c>
      <c r="L22" s="38">
        <v>0</v>
      </c>
      <c s="32">
        <f>ROUND(ROUND(L22,2)*ROUND(G22,3),2)</f>
      </c>
      <c s="36" t="s">
        <v>55</v>
      </c>
      <c>
        <f>(M22*21)/100</f>
      </c>
      <c t="s">
        <v>28</v>
      </c>
    </row>
    <row r="23" spans="1:5" ht="12.75">
      <c r="A23" s="35" t="s">
        <v>56</v>
      </c>
      <c r="E23" s="39" t="s">
        <v>5</v>
      </c>
    </row>
    <row r="24" spans="1:5" ht="12.75">
      <c r="A24" s="35" t="s">
        <v>57</v>
      </c>
      <c r="E24" s="40" t="s">
        <v>5</v>
      </c>
    </row>
    <row r="25" spans="1:5" ht="178.5">
      <c r="A25" t="s">
        <v>58</v>
      </c>
      <c r="E25" s="39" t="s">
        <v>1094</v>
      </c>
    </row>
    <row r="26" spans="1:16" ht="12.75">
      <c r="A26" t="s">
        <v>50</v>
      </c>
      <c s="34" t="s">
        <v>72</v>
      </c>
      <c s="34" t="s">
        <v>895</v>
      </c>
      <c s="35" t="s">
        <v>5</v>
      </c>
      <c s="6" t="s">
        <v>896</v>
      </c>
      <c s="36" t="s">
        <v>75</v>
      </c>
      <c s="37">
        <v>3</v>
      </c>
      <c s="36">
        <v>0</v>
      </c>
      <c s="36">
        <f>ROUND(G26*H26,6)</f>
      </c>
      <c r="L26" s="38">
        <v>0</v>
      </c>
      <c s="32">
        <f>ROUND(ROUND(L26,2)*ROUND(G26,3),2)</f>
      </c>
      <c s="36" t="s">
        <v>55</v>
      </c>
      <c>
        <f>(M26*21)/100</f>
      </c>
      <c t="s">
        <v>28</v>
      </c>
    </row>
    <row r="27" spans="1:5" ht="12.75">
      <c r="A27" s="35" t="s">
        <v>56</v>
      </c>
      <c r="E27" s="39" t="s">
        <v>5</v>
      </c>
    </row>
    <row r="28" spans="1:5" ht="12.75">
      <c r="A28" s="35" t="s">
        <v>57</v>
      </c>
      <c r="E28" s="40" t="s">
        <v>5</v>
      </c>
    </row>
    <row r="29" spans="1:5" ht="127.5">
      <c r="A29" t="s">
        <v>58</v>
      </c>
      <c r="E29" s="39" t="s">
        <v>1096</v>
      </c>
    </row>
    <row r="30" spans="1:16" ht="12.75">
      <c r="A30" t="s">
        <v>50</v>
      </c>
      <c s="34" t="s">
        <v>27</v>
      </c>
      <c s="34" t="s">
        <v>1097</v>
      </c>
      <c s="35" t="s">
        <v>5</v>
      </c>
      <c s="6" t="s">
        <v>1098</v>
      </c>
      <c s="36" t="s">
        <v>75</v>
      </c>
      <c s="37">
        <v>5</v>
      </c>
      <c s="36">
        <v>0</v>
      </c>
      <c s="36">
        <f>ROUND(G30*H30,6)</f>
      </c>
      <c r="L30" s="38">
        <v>0</v>
      </c>
      <c s="32">
        <f>ROUND(ROUND(L30,2)*ROUND(G30,3),2)</f>
      </c>
      <c s="36" t="s">
        <v>55</v>
      </c>
      <c>
        <f>(M30*21)/100</f>
      </c>
      <c t="s">
        <v>28</v>
      </c>
    </row>
    <row r="31" spans="1:5" ht="12.75">
      <c r="A31" s="35" t="s">
        <v>56</v>
      </c>
      <c r="E31" s="39" t="s">
        <v>5</v>
      </c>
    </row>
    <row r="32" spans="1:5" ht="12.75">
      <c r="A32" s="35" t="s">
        <v>57</v>
      </c>
      <c r="E32" s="40" t="s">
        <v>5</v>
      </c>
    </row>
    <row r="33" spans="1:5" ht="153">
      <c r="A33" t="s">
        <v>58</v>
      </c>
      <c r="E33" s="39" t="s">
        <v>1100</v>
      </c>
    </row>
    <row r="34" spans="1:16" ht="12.75">
      <c r="A34" t="s">
        <v>50</v>
      </c>
      <c s="34" t="s">
        <v>70</v>
      </c>
      <c s="34" t="s">
        <v>901</v>
      </c>
      <c s="35" t="s">
        <v>5</v>
      </c>
      <c s="6" t="s">
        <v>1203</v>
      </c>
      <c s="36" t="s">
        <v>75</v>
      </c>
      <c s="37">
        <v>2</v>
      </c>
      <c s="36">
        <v>0</v>
      </c>
      <c s="36">
        <f>ROUND(G34*H34,6)</f>
      </c>
      <c r="L34" s="38">
        <v>0</v>
      </c>
      <c s="32">
        <f>ROUND(ROUND(L34,2)*ROUND(G34,3),2)</f>
      </c>
      <c s="36" t="s">
        <v>55</v>
      </c>
      <c>
        <f>(M34*21)/100</f>
      </c>
      <c t="s">
        <v>28</v>
      </c>
    </row>
    <row r="35" spans="1:5" ht="12.75">
      <c r="A35" s="35" t="s">
        <v>56</v>
      </c>
      <c r="E35" s="39" t="s">
        <v>5</v>
      </c>
    </row>
    <row r="36" spans="1:5" ht="12.75">
      <c r="A36" s="35" t="s">
        <v>57</v>
      </c>
      <c r="E36" s="40" t="s">
        <v>5</v>
      </c>
    </row>
    <row r="37" spans="1:5" ht="178.5">
      <c r="A37" t="s">
        <v>58</v>
      </c>
      <c r="E37" s="39" t="s">
        <v>1094</v>
      </c>
    </row>
    <row r="38" spans="1:16" ht="12.75">
      <c r="A38" t="s">
        <v>50</v>
      </c>
      <c s="34" t="s">
        <v>83</v>
      </c>
      <c s="34" t="s">
        <v>903</v>
      </c>
      <c s="35" t="s">
        <v>5</v>
      </c>
      <c s="6" t="s">
        <v>904</v>
      </c>
      <c s="36" t="s">
        <v>75</v>
      </c>
      <c s="37">
        <v>2</v>
      </c>
      <c s="36">
        <v>0</v>
      </c>
      <c s="36">
        <f>ROUND(G38*H38,6)</f>
      </c>
      <c r="L38" s="38">
        <v>0</v>
      </c>
      <c s="32">
        <f>ROUND(ROUND(L38,2)*ROUND(G38,3),2)</f>
      </c>
      <c s="36" t="s">
        <v>55</v>
      </c>
      <c>
        <f>(M38*21)/100</f>
      </c>
      <c t="s">
        <v>28</v>
      </c>
    </row>
    <row r="39" spans="1:5" ht="12.75">
      <c r="A39" s="35" t="s">
        <v>56</v>
      </c>
      <c r="E39" s="39" t="s">
        <v>5</v>
      </c>
    </row>
    <row r="40" spans="1:5" ht="12.75">
      <c r="A40" s="35" t="s">
        <v>57</v>
      </c>
      <c r="E40" s="40" t="s">
        <v>5</v>
      </c>
    </row>
    <row r="41" spans="1:5" ht="127.5">
      <c r="A41" t="s">
        <v>58</v>
      </c>
      <c r="E41" s="39" t="s">
        <v>1096</v>
      </c>
    </row>
    <row r="42" spans="1:16" ht="12.75">
      <c r="A42" t="s">
        <v>50</v>
      </c>
      <c s="34" t="s">
        <v>87</v>
      </c>
      <c s="34" t="s">
        <v>1204</v>
      </c>
      <c s="35" t="s">
        <v>5</v>
      </c>
      <c s="6" t="s">
        <v>1205</v>
      </c>
      <c s="36" t="s">
        <v>75</v>
      </c>
      <c s="37">
        <v>2</v>
      </c>
      <c s="36">
        <v>0</v>
      </c>
      <c s="36">
        <f>ROUND(G42*H42,6)</f>
      </c>
      <c r="L42" s="38">
        <v>0</v>
      </c>
      <c s="32">
        <f>ROUND(ROUND(L42,2)*ROUND(G42,3),2)</f>
      </c>
      <c s="36" t="s">
        <v>55</v>
      </c>
      <c>
        <f>(M42*21)/100</f>
      </c>
      <c t="s">
        <v>28</v>
      </c>
    </row>
    <row r="43" spans="1:5" ht="12.75">
      <c r="A43" s="35" t="s">
        <v>56</v>
      </c>
      <c r="E43" s="39" t="s">
        <v>5</v>
      </c>
    </row>
    <row r="44" spans="1:5" ht="12.75">
      <c r="A44" s="35" t="s">
        <v>57</v>
      </c>
      <c r="E44" s="40" t="s">
        <v>5</v>
      </c>
    </row>
    <row r="45" spans="1:5" ht="153">
      <c r="A45" t="s">
        <v>58</v>
      </c>
      <c r="E45" s="39" t="s">
        <v>1100</v>
      </c>
    </row>
    <row r="46" spans="1:16" ht="12.75">
      <c r="A46" t="s">
        <v>50</v>
      </c>
      <c s="34" t="s">
        <v>91</v>
      </c>
      <c s="34" t="s">
        <v>1206</v>
      </c>
      <c s="35" t="s">
        <v>5</v>
      </c>
      <c s="6" t="s">
        <v>1207</v>
      </c>
      <c s="36" t="s">
        <v>75</v>
      </c>
      <c s="37">
        <v>2</v>
      </c>
      <c s="36">
        <v>0</v>
      </c>
      <c s="36">
        <f>ROUND(G46*H46,6)</f>
      </c>
      <c r="L46" s="38">
        <v>0</v>
      </c>
      <c s="32">
        <f>ROUND(ROUND(L46,2)*ROUND(G46,3),2)</f>
      </c>
      <c s="36" t="s">
        <v>55</v>
      </c>
      <c>
        <f>(M46*21)/100</f>
      </c>
      <c t="s">
        <v>28</v>
      </c>
    </row>
    <row r="47" spans="1:5" ht="12.75">
      <c r="A47" s="35" t="s">
        <v>56</v>
      </c>
      <c r="E47" s="39" t="s">
        <v>5</v>
      </c>
    </row>
    <row r="48" spans="1:5" ht="12.75">
      <c r="A48" s="35" t="s">
        <v>57</v>
      </c>
      <c r="E48" s="40" t="s">
        <v>5</v>
      </c>
    </row>
    <row r="49" spans="1:5" ht="178.5">
      <c r="A49" t="s">
        <v>58</v>
      </c>
      <c r="E49" s="39" t="s">
        <v>1094</v>
      </c>
    </row>
    <row r="50" spans="1:16" ht="12.75">
      <c r="A50" t="s">
        <v>50</v>
      </c>
      <c s="34" t="s">
        <v>95</v>
      </c>
      <c s="34" t="s">
        <v>1208</v>
      </c>
      <c s="35" t="s">
        <v>5</v>
      </c>
      <c s="6" t="s">
        <v>1209</v>
      </c>
      <c s="36" t="s">
        <v>75</v>
      </c>
      <c s="37">
        <v>2</v>
      </c>
      <c s="36">
        <v>0</v>
      </c>
      <c s="36">
        <f>ROUND(G50*H50,6)</f>
      </c>
      <c r="L50" s="38">
        <v>0</v>
      </c>
      <c s="32">
        <f>ROUND(ROUND(L50,2)*ROUND(G50,3),2)</f>
      </c>
      <c s="36" t="s">
        <v>55</v>
      </c>
      <c>
        <f>(M50*21)/100</f>
      </c>
      <c t="s">
        <v>28</v>
      </c>
    </row>
    <row r="51" spans="1:5" ht="12.75">
      <c r="A51" s="35" t="s">
        <v>56</v>
      </c>
      <c r="E51" s="39" t="s">
        <v>5</v>
      </c>
    </row>
    <row r="52" spans="1:5" ht="12.75">
      <c r="A52" s="35" t="s">
        <v>57</v>
      </c>
      <c r="E52" s="40" t="s">
        <v>5</v>
      </c>
    </row>
    <row r="53" spans="1:5" ht="127.5">
      <c r="A53" t="s">
        <v>58</v>
      </c>
      <c r="E53" s="39" t="s">
        <v>1096</v>
      </c>
    </row>
    <row r="54" spans="1:16" ht="12.75">
      <c r="A54" t="s">
        <v>50</v>
      </c>
      <c s="34" t="s">
        <v>99</v>
      </c>
      <c s="34" t="s">
        <v>1210</v>
      </c>
      <c s="35" t="s">
        <v>5</v>
      </c>
      <c s="6" t="s">
        <v>1211</v>
      </c>
      <c s="36" t="s">
        <v>75</v>
      </c>
      <c s="37">
        <v>2</v>
      </c>
      <c s="36">
        <v>0</v>
      </c>
      <c s="36">
        <f>ROUND(G54*H54,6)</f>
      </c>
      <c r="L54" s="38">
        <v>0</v>
      </c>
      <c s="32">
        <f>ROUND(ROUND(L54,2)*ROUND(G54,3),2)</f>
      </c>
      <c s="36" t="s">
        <v>55</v>
      </c>
      <c>
        <f>(M54*21)/100</f>
      </c>
      <c t="s">
        <v>28</v>
      </c>
    </row>
    <row r="55" spans="1:5" ht="12.75">
      <c r="A55" s="35" t="s">
        <v>56</v>
      </c>
      <c r="E55" s="39" t="s">
        <v>5</v>
      </c>
    </row>
    <row r="56" spans="1:5" ht="12.75">
      <c r="A56" s="35" t="s">
        <v>57</v>
      </c>
      <c r="E56" s="40" t="s">
        <v>5</v>
      </c>
    </row>
    <row r="57" spans="1:5" ht="153">
      <c r="A57" t="s">
        <v>58</v>
      </c>
      <c r="E57" s="39" t="s">
        <v>1100</v>
      </c>
    </row>
    <row r="58" spans="1:16" ht="12.75">
      <c r="A58" t="s">
        <v>50</v>
      </c>
      <c s="34" t="s">
        <v>103</v>
      </c>
      <c s="34" t="s">
        <v>905</v>
      </c>
      <c s="35" t="s">
        <v>5</v>
      </c>
      <c s="6" t="s">
        <v>1212</v>
      </c>
      <c s="36" t="s">
        <v>75</v>
      </c>
      <c s="37">
        <v>3</v>
      </c>
      <c s="36">
        <v>0</v>
      </c>
      <c s="36">
        <f>ROUND(G58*H58,6)</f>
      </c>
      <c r="L58" s="38">
        <v>0</v>
      </c>
      <c s="32">
        <f>ROUND(ROUND(L58,2)*ROUND(G58,3),2)</f>
      </c>
      <c s="36" t="s">
        <v>55</v>
      </c>
      <c>
        <f>(M58*21)/100</f>
      </c>
      <c t="s">
        <v>28</v>
      </c>
    </row>
    <row r="59" spans="1:5" ht="12.75">
      <c r="A59" s="35" t="s">
        <v>56</v>
      </c>
      <c r="E59" s="39" t="s">
        <v>5</v>
      </c>
    </row>
    <row r="60" spans="1:5" ht="12.75">
      <c r="A60" s="35" t="s">
        <v>57</v>
      </c>
      <c r="E60" s="40" t="s">
        <v>5</v>
      </c>
    </row>
    <row r="61" spans="1:5" ht="178.5">
      <c r="A61" t="s">
        <v>58</v>
      </c>
      <c r="E61" s="39" t="s">
        <v>1094</v>
      </c>
    </row>
    <row r="62" spans="1:16" ht="12.75">
      <c r="A62" t="s">
        <v>50</v>
      </c>
      <c s="34" t="s">
        <v>107</v>
      </c>
      <c s="34" t="s">
        <v>907</v>
      </c>
      <c s="35" t="s">
        <v>5</v>
      </c>
      <c s="6" t="s">
        <v>908</v>
      </c>
      <c s="36" t="s">
        <v>75</v>
      </c>
      <c s="37">
        <v>3</v>
      </c>
      <c s="36">
        <v>0</v>
      </c>
      <c s="36">
        <f>ROUND(G62*H62,6)</f>
      </c>
      <c r="L62" s="38">
        <v>0</v>
      </c>
      <c s="32">
        <f>ROUND(ROUND(L62,2)*ROUND(G62,3),2)</f>
      </c>
      <c s="36" t="s">
        <v>55</v>
      </c>
      <c>
        <f>(M62*21)/100</f>
      </c>
      <c t="s">
        <v>28</v>
      </c>
    </row>
    <row r="63" spans="1:5" ht="12.75">
      <c r="A63" s="35" t="s">
        <v>56</v>
      </c>
      <c r="E63" s="39" t="s">
        <v>5</v>
      </c>
    </row>
    <row r="64" spans="1:5" ht="12.75">
      <c r="A64" s="35" t="s">
        <v>57</v>
      </c>
      <c r="E64" s="40" t="s">
        <v>5</v>
      </c>
    </row>
    <row r="65" spans="1:5" ht="127.5">
      <c r="A65" t="s">
        <v>58</v>
      </c>
      <c r="E65" s="39" t="s">
        <v>1096</v>
      </c>
    </row>
    <row r="66" spans="1:16" ht="12.75">
      <c r="A66" t="s">
        <v>50</v>
      </c>
      <c s="34" t="s">
        <v>112</v>
      </c>
      <c s="34" t="s">
        <v>1213</v>
      </c>
      <c s="35" t="s">
        <v>5</v>
      </c>
      <c s="6" t="s">
        <v>1214</v>
      </c>
      <c s="36" t="s">
        <v>75</v>
      </c>
      <c s="37">
        <v>5</v>
      </c>
      <c s="36">
        <v>0</v>
      </c>
      <c s="36">
        <f>ROUND(G66*H66,6)</f>
      </c>
      <c r="L66" s="38">
        <v>0</v>
      </c>
      <c s="32">
        <f>ROUND(ROUND(L66,2)*ROUND(G66,3),2)</f>
      </c>
      <c s="36" t="s">
        <v>55</v>
      </c>
      <c>
        <f>(M66*21)/100</f>
      </c>
      <c t="s">
        <v>28</v>
      </c>
    </row>
    <row r="67" spans="1:5" ht="12.75">
      <c r="A67" s="35" t="s">
        <v>56</v>
      </c>
      <c r="E67" s="39" t="s">
        <v>5</v>
      </c>
    </row>
    <row r="68" spans="1:5" ht="12.75">
      <c r="A68" s="35" t="s">
        <v>57</v>
      </c>
      <c r="E68" s="40" t="s">
        <v>5</v>
      </c>
    </row>
    <row r="69" spans="1:5" ht="153">
      <c r="A69" t="s">
        <v>58</v>
      </c>
      <c r="E69" s="39" t="s">
        <v>1100</v>
      </c>
    </row>
    <row r="70" spans="1:16" ht="12.75">
      <c r="A70" t="s">
        <v>50</v>
      </c>
      <c s="34" t="s">
        <v>116</v>
      </c>
      <c s="34" t="s">
        <v>909</v>
      </c>
      <c s="35" t="s">
        <v>5</v>
      </c>
      <c s="6" t="s">
        <v>1215</v>
      </c>
      <c s="36" t="s">
        <v>75</v>
      </c>
      <c s="37">
        <v>30</v>
      </c>
      <c s="36">
        <v>0</v>
      </c>
      <c s="36">
        <f>ROUND(G70*H70,6)</f>
      </c>
      <c r="L70" s="38">
        <v>0</v>
      </c>
      <c s="32">
        <f>ROUND(ROUND(L70,2)*ROUND(G70,3),2)</f>
      </c>
      <c s="36" t="s">
        <v>55</v>
      </c>
      <c>
        <f>(M70*21)/100</f>
      </c>
      <c t="s">
        <v>28</v>
      </c>
    </row>
    <row r="71" spans="1:5" ht="12.75">
      <c r="A71" s="35" t="s">
        <v>56</v>
      </c>
      <c r="E71" s="39" t="s">
        <v>5</v>
      </c>
    </row>
    <row r="72" spans="1:5" ht="12.75">
      <c r="A72" s="35" t="s">
        <v>57</v>
      </c>
      <c r="E72" s="40" t="s">
        <v>5</v>
      </c>
    </row>
    <row r="73" spans="1:5" ht="178.5">
      <c r="A73" t="s">
        <v>58</v>
      </c>
      <c r="E73" s="39" t="s">
        <v>1094</v>
      </c>
    </row>
    <row r="74" spans="1:16" ht="12.75">
      <c r="A74" t="s">
        <v>50</v>
      </c>
      <c s="34" t="s">
        <v>119</v>
      </c>
      <c s="34" t="s">
        <v>911</v>
      </c>
      <c s="35" t="s">
        <v>5</v>
      </c>
      <c s="6" t="s">
        <v>912</v>
      </c>
      <c s="36" t="s">
        <v>75</v>
      </c>
      <c s="37">
        <v>30</v>
      </c>
      <c s="36">
        <v>0</v>
      </c>
      <c s="36">
        <f>ROUND(G74*H74,6)</f>
      </c>
      <c r="L74" s="38">
        <v>0</v>
      </c>
      <c s="32">
        <f>ROUND(ROUND(L74,2)*ROUND(G74,3),2)</f>
      </c>
      <c s="36" t="s">
        <v>55</v>
      </c>
      <c>
        <f>(M74*21)/100</f>
      </c>
      <c t="s">
        <v>28</v>
      </c>
    </row>
    <row r="75" spans="1:5" ht="12.75">
      <c r="A75" s="35" t="s">
        <v>56</v>
      </c>
      <c r="E75" s="39" t="s">
        <v>5</v>
      </c>
    </row>
    <row r="76" spans="1:5" ht="12.75">
      <c r="A76" s="35" t="s">
        <v>57</v>
      </c>
      <c r="E76" s="40" t="s">
        <v>5</v>
      </c>
    </row>
    <row r="77" spans="1:5" ht="127.5">
      <c r="A77" t="s">
        <v>58</v>
      </c>
      <c r="E77" s="39" t="s">
        <v>1096</v>
      </c>
    </row>
    <row r="78" spans="1:16" ht="12.75">
      <c r="A78" t="s">
        <v>50</v>
      </c>
      <c s="34" t="s">
        <v>122</v>
      </c>
      <c s="34" t="s">
        <v>1216</v>
      </c>
      <c s="35" t="s">
        <v>5</v>
      </c>
      <c s="6" t="s">
        <v>1217</v>
      </c>
      <c s="36" t="s">
        <v>75</v>
      </c>
      <c s="37">
        <v>50</v>
      </c>
      <c s="36">
        <v>0</v>
      </c>
      <c s="36">
        <f>ROUND(G78*H78,6)</f>
      </c>
      <c r="L78" s="38">
        <v>0</v>
      </c>
      <c s="32">
        <f>ROUND(ROUND(L78,2)*ROUND(G78,3),2)</f>
      </c>
      <c s="36" t="s">
        <v>55</v>
      </c>
      <c>
        <f>(M78*21)/100</f>
      </c>
      <c t="s">
        <v>28</v>
      </c>
    </row>
    <row r="79" spans="1:5" ht="12.75">
      <c r="A79" s="35" t="s">
        <v>56</v>
      </c>
      <c r="E79" s="39" t="s">
        <v>5</v>
      </c>
    </row>
    <row r="80" spans="1:5" ht="12.75">
      <c r="A80" s="35" t="s">
        <v>57</v>
      </c>
      <c r="E80" s="40" t="s">
        <v>5</v>
      </c>
    </row>
    <row r="81" spans="1:5" ht="153">
      <c r="A81" t="s">
        <v>58</v>
      </c>
      <c r="E81" s="39" t="s">
        <v>1100</v>
      </c>
    </row>
    <row r="82" spans="1:16" ht="12.75">
      <c r="A82" t="s">
        <v>50</v>
      </c>
      <c s="34" t="s">
        <v>126</v>
      </c>
      <c s="34" t="s">
        <v>1218</v>
      </c>
      <c s="35" t="s">
        <v>5</v>
      </c>
      <c s="6" t="s">
        <v>1219</v>
      </c>
      <c s="36" t="s">
        <v>75</v>
      </c>
      <c s="37">
        <v>8</v>
      </c>
      <c s="36">
        <v>0</v>
      </c>
      <c s="36">
        <f>ROUND(G82*H82,6)</f>
      </c>
      <c r="L82" s="38">
        <v>0</v>
      </c>
      <c s="32">
        <f>ROUND(ROUND(L82,2)*ROUND(G82,3),2)</f>
      </c>
      <c s="36" t="s">
        <v>55</v>
      </c>
      <c>
        <f>(M82*21)/100</f>
      </c>
      <c t="s">
        <v>28</v>
      </c>
    </row>
    <row r="83" spans="1:5" ht="12.75">
      <c r="A83" s="35" t="s">
        <v>56</v>
      </c>
      <c r="E83" s="39" t="s">
        <v>5</v>
      </c>
    </row>
    <row r="84" spans="1:5" ht="12.75">
      <c r="A84" s="35" t="s">
        <v>57</v>
      </c>
      <c r="E84" s="40" t="s">
        <v>5</v>
      </c>
    </row>
    <row r="85" spans="1:5" ht="127.5">
      <c r="A85" t="s">
        <v>58</v>
      </c>
      <c r="E85" s="39" t="s">
        <v>1106</v>
      </c>
    </row>
    <row r="86" spans="1:16" ht="12.75">
      <c r="A86" t="s">
        <v>50</v>
      </c>
      <c s="34" t="s">
        <v>129</v>
      </c>
      <c s="34" t="s">
        <v>1220</v>
      </c>
      <c s="35" t="s">
        <v>5</v>
      </c>
      <c s="6" t="s">
        <v>1221</v>
      </c>
      <c s="36" t="s">
        <v>75</v>
      </c>
      <c s="37">
        <v>8</v>
      </c>
      <c s="36">
        <v>0</v>
      </c>
      <c s="36">
        <f>ROUND(G86*H86,6)</f>
      </c>
      <c r="L86" s="38">
        <v>0</v>
      </c>
      <c s="32">
        <f>ROUND(ROUND(L86,2)*ROUND(G86,3),2)</f>
      </c>
      <c s="36" t="s">
        <v>55</v>
      </c>
      <c>
        <f>(M86*21)/100</f>
      </c>
      <c t="s">
        <v>28</v>
      </c>
    </row>
    <row r="87" spans="1:5" ht="12.75">
      <c r="A87" s="35" t="s">
        <v>56</v>
      </c>
      <c r="E87" s="39" t="s">
        <v>5</v>
      </c>
    </row>
    <row r="88" spans="1:5" ht="12.75">
      <c r="A88" s="35" t="s">
        <v>57</v>
      </c>
      <c r="E88" s="40" t="s">
        <v>5</v>
      </c>
    </row>
    <row r="89" spans="1:5" ht="153">
      <c r="A89" t="s">
        <v>58</v>
      </c>
      <c r="E89" s="39" t="s">
        <v>1100</v>
      </c>
    </row>
    <row r="90" spans="1:16" ht="12.75">
      <c r="A90" t="s">
        <v>50</v>
      </c>
      <c s="34" t="s">
        <v>134</v>
      </c>
      <c s="34" t="s">
        <v>935</v>
      </c>
      <c s="35" t="s">
        <v>5</v>
      </c>
      <c s="6" t="s">
        <v>936</v>
      </c>
      <c s="36" t="s">
        <v>132</v>
      </c>
      <c s="37">
        <v>0.3</v>
      </c>
      <c s="36">
        <v>0</v>
      </c>
      <c s="36">
        <f>ROUND(G90*H90,6)</f>
      </c>
      <c r="L90" s="38">
        <v>0</v>
      </c>
      <c s="32">
        <f>ROUND(ROUND(L90,2)*ROUND(G90,3),2)</f>
      </c>
      <c s="36" t="s">
        <v>55</v>
      </c>
      <c>
        <f>(M90*21)/100</f>
      </c>
      <c t="s">
        <v>28</v>
      </c>
    </row>
    <row r="91" spans="1:5" ht="12.75">
      <c r="A91" s="35" t="s">
        <v>56</v>
      </c>
      <c r="E91" s="39" t="s">
        <v>5</v>
      </c>
    </row>
    <row r="92" spans="1:5" ht="12.75">
      <c r="A92" s="35" t="s">
        <v>57</v>
      </c>
      <c r="E92" s="40" t="s">
        <v>5</v>
      </c>
    </row>
    <row r="93" spans="1:5" ht="140.25">
      <c r="A93" t="s">
        <v>58</v>
      </c>
      <c r="E93" s="39" t="s">
        <v>1222</v>
      </c>
    </row>
    <row r="94" spans="1:16" ht="12.75">
      <c r="A94" t="s">
        <v>50</v>
      </c>
      <c s="34" t="s">
        <v>137</v>
      </c>
      <c s="34" t="s">
        <v>938</v>
      </c>
      <c s="35" t="s">
        <v>5</v>
      </c>
      <c s="6" t="s">
        <v>1223</v>
      </c>
      <c s="36" t="s">
        <v>79</v>
      </c>
      <c s="37">
        <v>30</v>
      </c>
      <c s="36">
        <v>0</v>
      </c>
      <c s="36">
        <f>ROUND(G94*H94,6)</f>
      </c>
      <c r="L94" s="38">
        <v>0</v>
      </c>
      <c s="32">
        <f>ROUND(ROUND(L94,2)*ROUND(G94,3),2)</f>
      </c>
      <c s="36" t="s">
        <v>55</v>
      </c>
      <c>
        <f>(M94*21)/100</f>
      </c>
      <c t="s">
        <v>28</v>
      </c>
    </row>
    <row r="95" spans="1:5" ht="12.75">
      <c r="A95" s="35" t="s">
        <v>56</v>
      </c>
      <c r="E95" s="39" t="s">
        <v>5</v>
      </c>
    </row>
    <row r="96" spans="1:5" ht="12.75">
      <c r="A96" s="35" t="s">
        <v>57</v>
      </c>
      <c r="E96" s="40" t="s">
        <v>5</v>
      </c>
    </row>
    <row r="97" spans="1:5" ht="102">
      <c r="A97" t="s">
        <v>58</v>
      </c>
      <c r="E97" s="39" t="s">
        <v>1115</v>
      </c>
    </row>
    <row r="98" spans="1:16" ht="12.75">
      <c r="A98" t="s">
        <v>50</v>
      </c>
      <c s="34" t="s">
        <v>140</v>
      </c>
      <c s="34" t="s">
        <v>1109</v>
      </c>
      <c s="35" t="s">
        <v>5</v>
      </c>
      <c s="6" t="s">
        <v>1110</v>
      </c>
      <c s="36" t="s">
        <v>132</v>
      </c>
      <c s="37">
        <v>0.06</v>
      </c>
      <c s="36">
        <v>0</v>
      </c>
      <c s="36">
        <f>ROUND(G98*H98,6)</f>
      </c>
      <c r="L98" s="38">
        <v>0</v>
      </c>
      <c s="32">
        <f>ROUND(ROUND(L98,2)*ROUND(G98,3),2)</f>
      </c>
      <c s="36" t="s">
        <v>55</v>
      </c>
      <c>
        <f>(M98*21)/100</f>
      </c>
      <c t="s">
        <v>28</v>
      </c>
    </row>
    <row r="99" spans="1:5" ht="12.75">
      <c r="A99" s="35" t="s">
        <v>56</v>
      </c>
      <c r="E99" s="39" t="s">
        <v>5</v>
      </c>
    </row>
    <row r="100" spans="1:5" ht="12.75">
      <c r="A100" s="35" t="s">
        <v>57</v>
      </c>
      <c r="E100" s="40" t="s">
        <v>5</v>
      </c>
    </row>
    <row r="101" spans="1:5" ht="102">
      <c r="A101" t="s">
        <v>58</v>
      </c>
      <c r="E101" s="39" t="s">
        <v>1224</v>
      </c>
    </row>
    <row r="102" spans="1:16" ht="12.75">
      <c r="A102" t="s">
        <v>50</v>
      </c>
      <c s="34" t="s">
        <v>143</v>
      </c>
      <c s="34" t="s">
        <v>1113</v>
      </c>
      <c s="35" t="s">
        <v>5</v>
      </c>
      <c s="6" t="s">
        <v>1114</v>
      </c>
      <c s="36" t="s">
        <v>132</v>
      </c>
      <c s="37">
        <v>0.06</v>
      </c>
      <c s="36">
        <v>0</v>
      </c>
      <c s="36">
        <f>ROUND(G102*H102,6)</f>
      </c>
      <c r="L102" s="38">
        <v>0</v>
      </c>
      <c s="32">
        <f>ROUND(ROUND(L102,2)*ROUND(G102,3),2)</f>
      </c>
      <c s="36" t="s">
        <v>55</v>
      </c>
      <c>
        <f>(M102*21)/100</f>
      </c>
      <c t="s">
        <v>28</v>
      </c>
    </row>
    <row r="103" spans="1:5" ht="12.75">
      <c r="A103" s="35" t="s">
        <v>56</v>
      </c>
      <c r="E103" s="39" t="s">
        <v>5</v>
      </c>
    </row>
    <row r="104" spans="1:5" ht="12.75">
      <c r="A104" s="35" t="s">
        <v>57</v>
      </c>
      <c r="E104" s="40" t="s">
        <v>5</v>
      </c>
    </row>
    <row r="105" spans="1:5" ht="102">
      <c r="A105" t="s">
        <v>58</v>
      </c>
      <c r="E105" s="39" t="s">
        <v>1225</v>
      </c>
    </row>
    <row r="106" spans="1:16" ht="12.75">
      <c r="A106" t="s">
        <v>50</v>
      </c>
      <c s="34" t="s">
        <v>147</v>
      </c>
      <c s="34" t="s">
        <v>1226</v>
      </c>
      <c s="35" t="s">
        <v>5</v>
      </c>
      <c s="6" t="s">
        <v>1227</v>
      </c>
      <c s="36" t="s">
        <v>75</v>
      </c>
      <c s="37">
        <v>8</v>
      </c>
      <c s="36">
        <v>0</v>
      </c>
      <c s="36">
        <f>ROUND(G106*H106,6)</f>
      </c>
      <c r="L106" s="38">
        <v>0</v>
      </c>
      <c s="32">
        <f>ROUND(ROUND(L106,2)*ROUND(G106,3),2)</f>
      </c>
      <c s="36" t="s">
        <v>55</v>
      </c>
      <c>
        <f>(M106*21)/100</f>
      </c>
      <c t="s">
        <v>28</v>
      </c>
    </row>
    <row r="107" spans="1:5" ht="12.75">
      <c r="A107" s="35" t="s">
        <v>56</v>
      </c>
      <c r="E107" s="39" t="s">
        <v>5</v>
      </c>
    </row>
    <row r="108" spans="1:5" ht="12.75">
      <c r="A108" s="35" t="s">
        <v>57</v>
      </c>
      <c r="E108" s="40" t="s">
        <v>5</v>
      </c>
    </row>
    <row r="109" spans="1:5" ht="89.25">
      <c r="A109" t="s">
        <v>58</v>
      </c>
      <c r="E109" s="39" t="s">
        <v>1228</v>
      </c>
    </row>
    <row r="110" spans="1:16" ht="12.75">
      <c r="A110" t="s">
        <v>50</v>
      </c>
      <c s="34" t="s">
        <v>151</v>
      </c>
      <c s="34" t="s">
        <v>1229</v>
      </c>
      <c s="35" t="s">
        <v>5</v>
      </c>
      <c s="6" t="s">
        <v>1230</v>
      </c>
      <c s="36" t="s">
        <v>75</v>
      </c>
      <c s="37">
        <v>8</v>
      </c>
      <c s="36">
        <v>0</v>
      </c>
      <c s="36">
        <f>ROUND(G110*H110,6)</f>
      </c>
      <c r="L110" s="38">
        <v>0</v>
      </c>
      <c s="32">
        <f>ROUND(ROUND(L110,2)*ROUND(G110,3),2)</f>
      </c>
      <c s="36" t="s">
        <v>55</v>
      </c>
      <c>
        <f>(M110*21)/100</f>
      </c>
      <c t="s">
        <v>28</v>
      </c>
    </row>
    <row r="111" spans="1:5" ht="12.75">
      <c r="A111" s="35" t="s">
        <v>56</v>
      </c>
      <c r="E111" s="39" t="s">
        <v>5</v>
      </c>
    </row>
    <row r="112" spans="1:5" ht="12.75">
      <c r="A112" s="35" t="s">
        <v>57</v>
      </c>
      <c r="E112" s="40" t="s">
        <v>5</v>
      </c>
    </row>
    <row r="113" spans="1:5" ht="76.5">
      <c r="A113" t="s">
        <v>58</v>
      </c>
      <c r="E113" s="39" t="s">
        <v>1231</v>
      </c>
    </row>
    <row r="114" spans="1:16" ht="12.75">
      <c r="A114" t="s">
        <v>50</v>
      </c>
      <c s="34" t="s">
        <v>155</v>
      </c>
      <c s="34" t="s">
        <v>1232</v>
      </c>
      <c s="35" t="s">
        <v>5</v>
      </c>
      <c s="6" t="s">
        <v>1233</v>
      </c>
      <c s="36" t="s">
        <v>75</v>
      </c>
      <c s="37">
        <v>10</v>
      </c>
      <c s="36">
        <v>0</v>
      </c>
      <c s="36">
        <f>ROUND(G114*H114,6)</f>
      </c>
      <c r="L114" s="38">
        <v>0</v>
      </c>
      <c s="32">
        <f>ROUND(ROUND(L114,2)*ROUND(G114,3),2)</f>
      </c>
      <c s="36" t="s">
        <v>55</v>
      </c>
      <c>
        <f>(M114*21)/100</f>
      </c>
      <c t="s">
        <v>28</v>
      </c>
    </row>
    <row r="115" spans="1:5" ht="12.75">
      <c r="A115" s="35" t="s">
        <v>56</v>
      </c>
      <c r="E115" s="39" t="s">
        <v>5</v>
      </c>
    </row>
    <row r="116" spans="1:5" ht="12.75">
      <c r="A116" s="35" t="s">
        <v>57</v>
      </c>
      <c r="E116" s="40" t="s">
        <v>5</v>
      </c>
    </row>
    <row r="117" spans="1:5" ht="114.75">
      <c r="A117" t="s">
        <v>58</v>
      </c>
      <c r="E117" s="39" t="s">
        <v>1234</v>
      </c>
    </row>
    <row r="118" spans="1:16" ht="12.75">
      <c r="A118" t="s">
        <v>50</v>
      </c>
      <c s="34" t="s">
        <v>158</v>
      </c>
      <c s="34" t="s">
        <v>1235</v>
      </c>
      <c s="35" t="s">
        <v>5</v>
      </c>
      <c s="6" t="s">
        <v>1236</v>
      </c>
      <c s="36" t="s">
        <v>75</v>
      </c>
      <c s="37">
        <v>10</v>
      </c>
      <c s="36">
        <v>0</v>
      </c>
      <c s="36">
        <f>ROUND(G118*H118,6)</f>
      </c>
      <c r="L118" s="38">
        <v>0</v>
      </c>
      <c s="32">
        <f>ROUND(ROUND(L118,2)*ROUND(G118,3),2)</f>
      </c>
      <c s="36" t="s">
        <v>55</v>
      </c>
      <c>
        <f>(M118*21)/100</f>
      </c>
      <c t="s">
        <v>28</v>
      </c>
    </row>
    <row r="119" spans="1:5" ht="12.75">
      <c r="A119" s="35" t="s">
        <v>56</v>
      </c>
      <c r="E119" s="39" t="s">
        <v>5</v>
      </c>
    </row>
    <row r="120" spans="1:5" ht="12.75">
      <c r="A120" s="35" t="s">
        <v>57</v>
      </c>
      <c r="E120" s="40" t="s">
        <v>5</v>
      </c>
    </row>
    <row r="121" spans="1:5" ht="140.25">
      <c r="A121" t="s">
        <v>58</v>
      </c>
      <c r="E121" s="39" t="s">
        <v>1123</v>
      </c>
    </row>
    <row r="122" spans="1:16" ht="12.75">
      <c r="A122" t="s">
        <v>50</v>
      </c>
      <c s="34" t="s">
        <v>162</v>
      </c>
      <c s="34" t="s">
        <v>1237</v>
      </c>
      <c s="35" t="s">
        <v>5</v>
      </c>
      <c s="6" t="s">
        <v>1238</v>
      </c>
      <c s="36" t="s">
        <v>75</v>
      </c>
      <c s="37">
        <v>13</v>
      </c>
      <c s="36">
        <v>0</v>
      </c>
      <c s="36">
        <f>ROUND(G122*H122,6)</f>
      </c>
      <c r="L122" s="38">
        <v>0</v>
      </c>
      <c s="32">
        <f>ROUND(ROUND(L122,2)*ROUND(G122,3),2)</f>
      </c>
      <c s="36" t="s">
        <v>55</v>
      </c>
      <c>
        <f>(M122*21)/100</f>
      </c>
      <c t="s">
        <v>28</v>
      </c>
    </row>
    <row r="123" spans="1:5" ht="12.75">
      <c r="A123" s="35" t="s">
        <v>56</v>
      </c>
      <c r="E123" s="39" t="s">
        <v>5</v>
      </c>
    </row>
    <row r="124" spans="1:5" ht="12.75">
      <c r="A124" s="35" t="s">
        <v>57</v>
      </c>
      <c r="E124" s="40" t="s">
        <v>5</v>
      </c>
    </row>
    <row r="125" spans="1:5" ht="153">
      <c r="A125" t="s">
        <v>58</v>
      </c>
      <c r="E125" s="39" t="s">
        <v>1100</v>
      </c>
    </row>
    <row r="126" spans="1:16" ht="12.75">
      <c r="A126" t="s">
        <v>50</v>
      </c>
      <c s="34" t="s">
        <v>165</v>
      </c>
      <c s="34" t="s">
        <v>1239</v>
      </c>
      <c s="35" t="s">
        <v>5</v>
      </c>
      <c s="6" t="s">
        <v>1240</v>
      </c>
      <c s="36" t="s">
        <v>75</v>
      </c>
      <c s="37">
        <v>1</v>
      </c>
      <c s="36">
        <v>0</v>
      </c>
      <c s="36">
        <f>ROUND(G126*H126,6)</f>
      </c>
      <c r="L126" s="38">
        <v>0</v>
      </c>
      <c s="32">
        <f>ROUND(ROUND(L126,2)*ROUND(G126,3),2)</f>
      </c>
      <c s="36" t="s">
        <v>55</v>
      </c>
      <c>
        <f>(M126*21)/100</f>
      </c>
      <c t="s">
        <v>28</v>
      </c>
    </row>
    <row r="127" spans="1:5" ht="12.75">
      <c r="A127" s="35" t="s">
        <v>56</v>
      </c>
      <c r="E127" s="39" t="s">
        <v>5</v>
      </c>
    </row>
    <row r="128" spans="1:5" ht="12.75">
      <c r="A128" s="35" t="s">
        <v>57</v>
      </c>
      <c r="E128" s="40" t="s">
        <v>5</v>
      </c>
    </row>
    <row r="129" spans="1:5" ht="140.25">
      <c r="A129" t="s">
        <v>58</v>
      </c>
      <c r="E129" s="39" t="s">
        <v>1123</v>
      </c>
    </row>
    <row r="130" spans="1:16" ht="12.75">
      <c r="A130" t="s">
        <v>50</v>
      </c>
      <c s="34" t="s">
        <v>169</v>
      </c>
      <c s="34" t="s">
        <v>1241</v>
      </c>
      <c s="35" t="s">
        <v>5</v>
      </c>
      <c s="6" t="s">
        <v>1242</v>
      </c>
      <c s="36" t="s">
        <v>75</v>
      </c>
      <c s="37">
        <v>2</v>
      </c>
      <c s="36">
        <v>0</v>
      </c>
      <c s="36">
        <f>ROUND(G130*H130,6)</f>
      </c>
      <c r="L130" s="38">
        <v>0</v>
      </c>
      <c s="32">
        <f>ROUND(ROUND(L130,2)*ROUND(G130,3),2)</f>
      </c>
      <c s="36" t="s">
        <v>55</v>
      </c>
      <c>
        <f>(M130*21)/100</f>
      </c>
      <c t="s">
        <v>28</v>
      </c>
    </row>
    <row r="131" spans="1:5" ht="12.75">
      <c r="A131" s="35" t="s">
        <v>56</v>
      </c>
      <c r="E131" s="39" t="s">
        <v>5</v>
      </c>
    </row>
    <row r="132" spans="1:5" ht="12.75">
      <c r="A132" s="35" t="s">
        <v>57</v>
      </c>
      <c r="E132" s="40" t="s">
        <v>5</v>
      </c>
    </row>
    <row r="133" spans="1:5" ht="153">
      <c r="A133" t="s">
        <v>58</v>
      </c>
      <c r="E133" s="39" t="s">
        <v>1100</v>
      </c>
    </row>
    <row r="134" spans="1:16" ht="12.75">
      <c r="A134" t="s">
        <v>50</v>
      </c>
      <c s="34" t="s">
        <v>173</v>
      </c>
      <c s="34" t="s">
        <v>1243</v>
      </c>
      <c s="35" t="s">
        <v>5</v>
      </c>
      <c s="6" t="s">
        <v>1244</v>
      </c>
      <c s="36" t="s">
        <v>75</v>
      </c>
      <c s="37">
        <v>1</v>
      </c>
      <c s="36">
        <v>0</v>
      </c>
      <c s="36">
        <f>ROUND(G134*H134,6)</f>
      </c>
      <c r="L134" s="38">
        <v>0</v>
      </c>
      <c s="32">
        <f>ROUND(ROUND(L134,2)*ROUND(G134,3),2)</f>
      </c>
      <c s="36" t="s">
        <v>55</v>
      </c>
      <c>
        <f>(M134*21)/100</f>
      </c>
      <c t="s">
        <v>28</v>
      </c>
    </row>
    <row r="135" spans="1:5" ht="12.75">
      <c r="A135" s="35" t="s">
        <v>56</v>
      </c>
      <c r="E135" s="39" t="s">
        <v>5</v>
      </c>
    </row>
    <row r="136" spans="1:5" ht="12.75">
      <c r="A136" s="35" t="s">
        <v>57</v>
      </c>
      <c r="E136" s="40" t="s">
        <v>5</v>
      </c>
    </row>
    <row r="137" spans="1:5" ht="140.25">
      <c r="A137" t="s">
        <v>58</v>
      </c>
      <c r="E137" s="39" t="s">
        <v>1123</v>
      </c>
    </row>
    <row r="138" spans="1:16" ht="12.75">
      <c r="A138" t="s">
        <v>50</v>
      </c>
      <c s="34" t="s">
        <v>177</v>
      </c>
      <c s="34" t="s">
        <v>1245</v>
      </c>
      <c s="35" t="s">
        <v>5</v>
      </c>
      <c s="6" t="s">
        <v>1246</v>
      </c>
      <c s="36" t="s">
        <v>75</v>
      </c>
      <c s="37">
        <v>2</v>
      </c>
      <c s="36">
        <v>0</v>
      </c>
      <c s="36">
        <f>ROUND(G138*H138,6)</f>
      </c>
      <c r="L138" s="38">
        <v>0</v>
      </c>
      <c s="32">
        <f>ROUND(ROUND(L138,2)*ROUND(G138,3),2)</f>
      </c>
      <c s="36" t="s">
        <v>55</v>
      </c>
      <c>
        <f>(M138*21)/100</f>
      </c>
      <c t="s">
        <v>28</v>
      </c>
    </row>
    <row r="139" spans="1:5" ht="12.75">
      <c r="A139" s="35" t="s">
        <v>56</v>
      </c>
      <c r="E139" s="39" t="s">
        <v>5</v>
      </c>
    </row>
    <row r="140" spans="1:5" ht="12.75">
      <c r="A140" s="35" t="s">
        <v>57</v>
      </c>
      <c r="E140" s="40" t="s">
        <v>5</v>
      </c>
    </row>
    <row r="141" spans="1:5" ht="153">
      <c r="A141" t="s">
        <v>58</v>
      </c>
      <c r="E141" s="39" t="s">
        <v>1100</v>
      </c>
    </row>
    <row r="142" spans="1:16" ht="12.75">
      <c r="A142" t="s">
        <v>50</v>
      </c>
      <c s="34" t="s">
        <v>181</v>
      </c>
      <c s="34" t="s">
        <v>1247</v>
      </c>
      <c s="35" t="s">
        <v>5</v>
      </c>
      <c s="6" t="s">
        <v>1248</v>
      </c>
      <c s="36" t="s">
        <v>79</v>
      </c>
      <c s="37">
        <v>10</v>
      </c>
      <c s="36">
        <v>0</v>
      </c>
      <c s="36">
        <f>ROUND(G142*H142,6)</f>
      </c>
      <c r="L142" s="38">
        <v>0</v>
      </c>
      <c s="32">
        <f>ROUND(ROUND(L142,2)*ROUND(G142,3),2)</f>
      </c>
      <c s="36" t="s">
        <v>55</v>
      </c>
      <c>
        <f>(M142*21)/100</f>
      </c>
      <c t="s">
        <v>28</v>
      </c>
    </row>
    <row r="143" spans="1:5" ht="12.75">
      <c r="A143" s="35" t="s">
        <v>56</v>
      </c>
      <c r="E143" s="39" t="s">
        <v>5</v>
      </c>
    </row>
    <row r="144" spans="1:5" ht="12.75">
      <c r="A144" s="35" t="s">
        <v>57</v>
      </c>
      <c r="E144" s="40" t="s">
        <v>5</v>
      </c>
    </row>
    <row r="145" spans="1:5" ht="153">
      <c r="A145" t="s">
        <v>58</v>
      </c>
      <c r="E145" s="39" t="s">
        <v>1249</v>
      </c>
    </row>
    <row r="146" spans="1:16" ht="12.75">
      <c r="A146" t="s">
        <v>50</v>
      </c>
      <c s="34" t="s">
        <v>185</v>
      </c>
      <c s="34" t="s">
        <v>1250</v>
      </c>
      <c s="35" t="s">
        <v>5</v>
      </c>
      <c s="6" t="s">
        <v>1251</v>
      </c>
      <c s="36" t="s">
        <v>75</v>
      </c>
      <c s="37">
        <v>2</v>
      </c>
      <c s="36">
        <v>0</v>
      </c>
      <c s="36">
        <f>ROUND(G146*H146,6)</f>
      </c>
      <c r="L146" s="38">
        <v>0</v>
      </c>
      <c s="32">
        <f>ROUND(ROUND(L146,2)*ROUND(G146,3),2)</f>
      </c>
      <c s="36" t="s">
        <v>55</v>
      </c>
      <c>
        <f>(M146*21)/100</f>
      </c>
      <c t="s">
        <v>28</v>
      </c>
    </row>
    <row r="147" spans="1:5" ht="12.75">
      <c r="A147" s="35" t="s">
        <v>56</v>
      </c>
      <c r="E147" s="39" t="s">
        <v>5</v>
      </c>
    </row>
    <row r="148" spans="1:5" ht="12.75">
      <c r="A148" s="35" t="s">
        <v>57</v>
      </c>
      <c r="E148" s="40" t="s">
        <v>5</v>
      </c>
    </row>
    <row r="149" spans="1:5" ht="153">
      <c r="A149" t="s">
        <v>58</v>
      </c>
      <c r="E149" s="39" t="s">
        <v>1100</v>
      </c>
    </row>
    <row r="150" spans="1:16" ht="12.75">
      <c r="A150" t="s">
        <v>50</v>
      </c>
      <c s="34" t="s">
        <v>682</v>
      </c>
      <c s="34" t="s">
        <v>1252</v>
      </c>
      <c s="35" t="s">
        <v>5</v>
      </c>
      <c s="6" t="s">
        <v>1253</v>
      </c>
      <c s="36" t="s">
        <v>75</v>
      </c>
      <c s="37">
        <v>1</v>
      </c>
      <c s="36">
        <v>0</v>
      </c>
      <c s="36">
        <f>ROUND(G150*H150,6)</f>
      </c>
      <c r="L150" s="38">
        <v>0</v>
      </c>
      <c s="32">
        <f>ROUND(ROUND(L150,2)*ROUND(G150,3),2)</f>
      </c>
      <c s="36" t="s">
        <v>55</v>
      </c>
      <c>
        <f>(M150*21)/100</f>
      </c>
      <c t="s">
        <v>28</v>
      </c>
    </row>
    <row r="151" spans="1:5" ht="12.75">
      <c r="A151" s="35" t="s">
        <v>56</v>
      </c>
      <c r="E151" s="39" t="s">
        <v>5</v>
      </c>
    </row>
    <row r="152" spans="1:5" ht="12.75">
      <c r="A152" s="35" t="s">
        <v>57</v>
      </c>
      <c r="E152" s="40" t="s">
        <v>5</v>
      </c>
    </row>
    <row r="153" spans="1:5" ht="153">
      <c r="A153" t="s">
        <v>58</v>
      </c>
      <c r="E153" s="39" t="s">
        <v>1100</v>
      </c>
    </row>
    <row r="154" spans="1:16" ht="12.75">
      <c r="A154" t="s">
        <v>50</v>
      </c>
      <c s="34" t="s">
        <v>686</v>
      </c>
      <c s="34" t="s">
        <v>1254</v>
      </c>
      <c s="35" t="s">
        <v>5</v>
      </c>
      <c s="6" t="s">
        <v>1255</v>
      </c>
      <c s="36" t="s">
        <v>75</v>
      </c>
      <c s="37">
        <v>1</v>
      </c>
      <c s="36">
        <v>0</v>
      </c>
      <c s="36">
        <f>ROUND(G154*H154,6)</f>
      </c>
      <c r="L154" s="38">
        <v>0</v>
      </c>
      <c s="32">
        <f>ROUND(ROUND(L154,2)*ROUND(G154,3),2)</f>
      </c>
      <c s="36" t="s">
        <v>55</v>
      </c>
      <c>
        <f>(M154*21)/100</f>
      </c>
      <c t="s">
        <v>28</v>
      </c>
    </row>
    <row r="155" spans="1:5" ht="12.75">
      <c r="A155" s="35" t="s">
        <v>56</v>
      </c>
      <c r="E155" s="39" t="s">
        <v>5</v>
      </c>
    </row>
    <row r="156" spans="1:5" ht="12.75">
      <c r="A156" s="35" t="s">
        <v>57</v>
      </c>
      <c r="E156" s="40" t="s">
        <v>5</v>
      </c>
    </row>
    <row r="157" spans="1:5" ht="140.25">
      <c r="A157" t="s">
        <v>58</v>
      </c>
      <c r="E157" s="39" t="s">
        <v>1123</v>
      </c>
    </row>
    <row r="158" spans="1:16" ht="12.75">
      <c r="A158" t="s">
        <v>50</v>
      </c>
      <c s="34" t="s">
        <v>189</v>
      </c>
      <c s="34" t="s">
        <v>1256</v>
      </c>
      <c s="35" t="s">
        <v>5</v>
      </c>
      <c s="6" t="s">
        <v>1257</v>
      </c>
      <c s="36" t="s">
        <v>75</v>
      </c>
      <c s="37">
        <v>2</v>
      </c>
      <c s="36">
        <v>0</v>
      </c>
      <c s="36">
        <f>ROUND(G158*H158,6)</f>
      </c>
      <c r="L158" s="38">
        <v>0</v>
      </c>
      <c s="32">
        <f>ROUND(ROUND(L158,2)*ROUND(G158,3),2)</f>
      </c>
      <c s="36" t="s">
        <v>55</v>
      </c>
      <c>
        <f>(M158*21)/100</f>
      </c>
      <c t="s">
        <v>28</v>
      </c>
    </row>
    <row r="159" spans="1:5" ht="12.75">
      <c r="A159" s="35" t="s">
        <v>56</v>
      </c>
      <c r="E159" s="39" t="s">
        <v>5</v>
      </c>
    </row>
    <row r="160" spans="1:5" ht="12.75">
      <c r="A160" s="35" t="s">
        <v>57</v>
      </c>
      <c r="E160" s="40" t="s">
        <v>5</v>
      </c>
    </row>
    <row r="161" spans="1:5" ht="153">
      <c r="A161" t="s">
        <v>58</v>
      </c>
      <c r="E161" s="39" t="s">
        <v>1100</v>
      </c>
    </row>
    <row r="162" spans="1:16" ht="12.75">
      <c r="A162" t="s">
        <v>50</v>
      </c>
      <c s="34" t="s">
        <v>193</v>
      </c>
      <c s="34" t="s">
        <v>1258</v>
      </c>
      <c s="35" t="s">
        <v>5</v>
      </c>
      <c s="6" t="s">
        <v>1259</v>
      </c>
      <c s="36" t="s">
        <v>75</v>
      </c>
      <c s="37">
        <v>2</v>
      </c>
      <c s="36">
        <v>0</v>
      </c>
      <c s="36">
        <f>ROUND(G162*H162,6)</f>
      </c>
      <c r="L162" s="38">
        <v>0</v>
      </c>
      <c s="32">
        <f>ROUND(ROUND(L162,2)*ROUND(G162,3),2)</f>
      </c>
      <c s="36" t="s">
        <v>55</v>
      </c>
      <c>
        <f>(M162*21)/100</f>
      </c>
      <c t="s">
        <v>28</v>
      </c>
    </row>
    <row r="163" spans="1:5" ht="12.75">
      <c r="A163" s="35" t="s">
        <v>56</v>
      </c>
      <c r="E163" s="39" t="s">
        <v>5</v>
      </c>
    </row>
    <row r="164" spans="1:5" ht="12.75">
      <c r="A164" s="35" t="s">
        <v>57</v>
      </c>
      <c r="E164" s="40" t="s">
        <v>5</v>
      </c>
    </row>
    <row r="165" spans="1:5" ht="140.25">
      <c r="A165" t="s">
        <v>58</v>
      </c>
      <c r="E165" s="39" t="s">
        <v>1123</v>
      </c>
    </row>
    <row r="166" spans="1:16" ht="12.75">
      <c r="A166" t="s">
        <v>50</v>
      </c>
      <c s="34" t="s">
        <v>197</v>
      </c>
      <c s="34" t="s">
        <v>1260</v>
      </c>
      <c s="35" t="s">
        <v>5</v>
      </c>
      <c s="6" t="s">
        <v>1261</v>
      </c>
      <c s="36" t="s">
        <v>75</v>
      </c>
      <c s="37">
        <v>4</v>
      </c>
      <c s="36">
        <v>0</v>
      </c>
      <c s="36">
        <f>ROUND(G166*H166,6)</f>
      </c>
      <c r="L166" s="38">
        <v>0</v>
      </c>
      <c s="32">
        <f>ROUND(ROUND(L166,2)*ROUND(G166,3),2)</f>
      </c>
      <c s="36" t="s">
        <v>55</v>
      </c>
      <c>
        <f>(M166*21)/100</f>
      </c>
      <c t="s">
        <v>28</v>
      </c>
    </row>
    <row r="167" spans="1:5" ht="12.75">
      <c r="A167" s="35" t="s">
        <v>56</v>
      </c>
      <c r="E167" s="39" t="s">
        <v>5</v>
      </c>
    </row>
    <row r="168" spans="1:5" ht="12.75">
      <c r="A168" s="35" t="s">
        <v>57</v>
      </c>
      <c r="E168" s="40" t="s">
        <v>5</v>
      </c>
    </row>
    <row r="169" spans="1:5" ht="153">
      <c r="A169" t="s">
        <v>58</v>
      </c>
      <c r="E169" s="39" t="s">
        <v>1100</v>
      </c>
    </row>
    <row r="170" spans="1:16" ht="25.5">
      <c r="A170" t="s">
        <v>50</v>
      </c>
      <c s="34" t="s">
        <v>201</v>
      </c>
      <c s="34" t="s">
        <v>1262</v>
      </c>
      <c s="35" t="s">
        <v>5</v>
      </c>
      <c s="6" t="s">
        <v>1263</v>
      </c>
      <c s="36" t="s">
        <v>75</v>
      </c>
      <c s="37">
        <v>1</v>
      </c>
      <c s="36">
        <v>0</v>
      </c>
      <c s="36">
        <f>ROUND(G170*H170,6)</f>
      </c>
      <c r="L170" s="38">
        <v>0</v>
      </c>
      <c s="32">
        <f>ROUND(ROUND(L170,2)*ROUND(G170,3),2)</f>
      </c>
      <c s="36" t="s">
        <v>55</v>
      </c>
      <c>
        <f>(M170*21)/100</f>
      </c>
      <c t="s">
        <v>28</v>
      </c>
    </row>
    <row r="171" spans="1:5" ht="12.75">
      <c r="A171" s="35" t="s">
        <v>56</v>
      </c>
      <c r="E171" s="39" t="s">
        <v>5</v>
      </c>
    </row>
    <row r="172" spans="1:5" ht="12.75">
      <c r="A172" s="35" t="s">
        <v>57</v>
      </c>
      <c r="E172" s="40" t="s">
        <v>5</v>
      </c>
    </row>
    <row r="173" spans="1:5" ht="140.25">
      <c r="A173" t="s">
        <v>58</v>
      </c>
      <c r="E173" s="39" t="s">
        <v>1123</v>
      </c>
    </row>
    <row r="174" spans="1:16" ht="12.75">
      <c r="A174" t="s">
        <v>50</v>
      </c>
      <c s="34" t="s">
        <v>205</v>
      </c>
      <c s="34" t="s">
        <v>1264</v>
      </c>
      <c s="35" t="s">
        <v>5</v>
      </c>
      <c s="6" t="s">
        <v>1265</v>
      </c>
      <c s="36" t="s">
        <v>75</v>
      </c>
      <c s="37">
        <v>1</v>
      </c>
      <c s="36">
        <v>0</v>
      </c>
      <c s="36">
        <f>ROUND(G174*H174,6)</f>
      </c>
      <c r="L174" s="38">
        <v>0</v>
      </c>
      <c s="32">
        <f>ROUND(ROUND(L174,2)*ROUND(G174,3),2)</f>
      </c>
      <c s="36" t="s">
        <v>55</v>
      </c>
      <c>
        <f>(M174*21)/100</f>
      </c>
      <c t="s">
        <v>28</v>
      </c>
    </row>
    <row r="175" spans="1:5" ht="12.75">
      <c r="A175" s="35" t="s">
        <v>56</v>
      </c>
      <c r="E175" s="39" t="s">
        <v>5</v>
      </c>
    </row>
    <row r="176" spans="1:5" ht="12.75">
      <c r="A176" s="35" t="s">
        <v>57</v>
      </c>
      <c r="E176" s="40" t="s">
        <v>5</v>
      </c>
    </row>
    <row r="177" spans="1:5" ht="140.25">
      <c r="A177" t="s">
        <v>58</v>
      </c>
      <c r="E177" s="39" t="s">
        <v>1123</v>
      </c>
    </row>
    <row r="178" spans="1:16" ht="25.5">
      <c r="A178" t="s">
        <v>50</v>
      </c>
      <c s="34" t="s">
        <v>209</v>
      </c>
      <c s="34" t="s">
        <v>1266</v>
      </c>
      <c s="35" t="s">
        <v>5</v>
      </c>
      <c s="6" t="s">
        <v>1267</v>
      </c>
      <c s="36" t="s">
        <v>75</v>
      </c>
      <c s="37">
        <v>2</v>
      </c>
      <c s="36">
        <v>0</v>
      </c>
      <c s="36">
        <f>ROUND(G178*H178,6)</f>
      </c>
      <c r="L178" s="38">
        <v>0</v>
      </c>
      <c s="32">
        <f>ROUND(ROUND(L178,2)*ROUND(G178,3),2)</f>
      </c>
      <c s="36" t="s">
        <v>55</v>
      </c>
      <c>
        <f>(M178*21)/100</f>
      </c>
      <c t="s">
        <v>28</v>
      </c>
    </row>
    <row r="179" spans="1:5" ht="12.75">
      <c r="A179" s="35" t="s">
        <v>56</v>
      </c>
      <c r="E179" s="39" t="s">
        <v>5</v>
      </c>
    </row>
    <row r="180" spans="1:5" ht="12.75">
      <c r="A180" s="35" t="s">
        <v>57</v>
      </c>
      <c r="E180" s="40" t="s">
        <v>5</v>
      </c>
    </row>
    <row r="181" spans="1:5" ht="153">
      <c r="A181" t="s">
        <v>58</v>
      </c>
      <c r="E181" s="39" t="s">
        <v>1100</v>
      </c>
    </row>
    <row r="182" spans="1:16" ht="12.75">
      <c r="A182" t="s">
        <v>50</v>
      </c>
      <c s="34" t="s">
        <v>213</v>
      </c>
      <c s="34" t="s">
        <v>1268</v>
      </c>
      <c s="35" t="s">
        <v>5</v>
      </c>
      <c s="6" t="s">
        <v>1269</v>
      </c>
      <c s="36" t="s">
        <v>75</v>
      </c>
      <c s="37">
        <v>1</v>
      </c>
      <c s="36">
        <v>0</v>
      </c>
      <c s="36">
        <f>ROUND(G182*H182,6)</f>
      </c>
      <c r="L182" s="38">
        <v>0</v>
      </c>
      <c s="32">
        <f>ROUND(ROUND(L182,2)*ROUND(G182,3),2)</f>
      </c>
      <c s="36" t="s">
        <v>55</v>
      </c>
      <c>
        <f>(M182*21)/100</f>
      </c>
      <c t="s">
        <v>28</v>
      </c>
    </row>
    <row r="183" spans="1:5" ht="12.75">
      <c r="A183" s="35" t="s">
        <v>56</v>
      </c>
      <c r="E183" s="39" t="s">
        <v>5</v>
      </c>
    </row>
    <row r="184" spans="1:5" ht="12.75">
      <c r="A184" s="35" t="s">
        <v>57</v>
      </c>
      <c r="E184" s="40" t="s">
        <v>5</v>
      </c>
    </row>
    <row r="185" spans="1:5" ht="114.75">
      <c r="A185" t="s">
        <v>58</v>
      </c>
      <c r="E185" s="39" t="s">
        <v>1234</v>
      </c>
    </row>
    <row r="186" spans="1:16" ht="12.75">
      <c r="A186" t="s">
        <v>50</v>
      </c>
      <c s="34" t="s">
        <v>218</v>
      </c>
      <c s="34" t="s">
        <v>1270</v>
      </c>
      <c s="35" t="s">
        <v>5</v>
      </c>
      <c s="6" t="s">
        <v>1271</v>
      </c>
      <c s="36" t="s">
        <v>75</v>
      </c>
      <c s="37">
        <v>5</v>
      </c>
      <c s="36">
        <v>0</v>
      </c>
      <c s="36">
        <f>ROUND(G186*H186,6)</f>
      </c>
      <c r="L186" s="38">
        <v>0</v>
      </c>
      <c s="32">
        <f>ROUND(ROUND(L186,2)*ROUND(G186,3),2)</f>
      </c>
      <c s="36" t="s">
        <v>55</v>
      </c>
      <c>
        <f>(M186*21)/100</f>
      </c>
      <c t="s">
        <v>28</v>
      </c>
    </row>
    <row r="187" spans="1:5" ht="12.75">
      <c r="A187" s="35" t="s">
        <v>56</v>
      </c>
      <c r="E187" s="39" t="s">
        <v>5</v>
      </c>
    </row>
    <row r="188" spans="1:5" ht="12.75">
      <c r="A188" s="35" t="s">
        <v>57</v>
      </c>
      <c r="E188" s="40" t="s">
        <v>5</v>
      </c>
    </row>
    <row r="189" spans="1:5" ht="140.25">
      <c r="A189" t="s">
        <v>58</v>
      </c>
      <c r="E189" s="39" t="s">
        <v>1123</v>
      </c>
    </row>
    <row r="190" spans="1:16" ht="12.75">
      <c r="A190" t="s">
        <v>50</v>
      </c>
      <c s="34" t="s">
        <v>222</v>
      </c>
      <c s="34" t="s">
        <v>1272</v>
      </c>
      <c s="35" t="s">
        <v>5</v>
      </c>
      <c s="6" t="s">
        <v>1273</v>
      </c>
      <c s="36" t="s">
        <v>75</v>
      </c>
      <c s="37">
        <v>6</v>
      </c>
      <c s="36">
        <v>0</v>
      </c>
      <c s="36">
        <f>ROUND(G190*H190,6)</f>
      </c>
      <c r="L190" s="38">
        <v>0</v>
      </c>
      <c s="32">
        <f>ROUND(ROUND(L190,2)*ROUND(G190,3),2)</f>
      </c>
      <c s="36" t="s">
        <v>55</v>
      </c>
      <c>
        <f>(M190*21)/100</f>
      </c>
      <c t="s">
        <v>28</v>
      </c>
    </row>
    <row r="191" spans="1:5" ht="12.75">
      <c r="A191" s="35" t="s">
        <v>56</v>
      </c>
      <c r="E191" s="39" t="s">
        <v>5</v>
      </c>
    </row>
    <row r="192" spans="1:5" ht="12.75">
      <c r="A192" s="35" t="s">
        <v>57</v>
      </c>
      <c r="E192" s="40" t="s">
        <v>5</v>
      </c>
    </row>
    <row r="193" spans="1:5" ht="153">
      <c r="A193" t="s">
        <v>58</v>
      </c>
      <c r="E193" s="39" t="s">
        <v>1100</v>
      </c>
    </row>
    <row r="194" spans="1:16" ht="12.75">
      <c r="A194" t="s">
        <v>50</v>
      </c>
      <c s="34" t="s">
        <v>226</v>
      </c>
      <c s="34" t="s">
        <v>1274</v>
      </c>
      <c s="35" t="s">
        <v>5</v>
      </c>
      <c s="6" t="s">
        <v>1275</v>
      </c>
      <c s="36" t="s">
        <v>75</v>
      </c>
      <c s="37">
        <v>1</v>
      </c>
      <c s="36">
        <v>0</v>
      </c>
      <c s="36">
        <f>ROUND(G194*H194,6)</f>
      </c>
      <c r="L194" s="38">
        <v>0</v>
      </c>
      <c s="32">
        <f>ROUND(ROUND(L194,2)*ROUND(G194,3),2)</f>
      </c>
      <c s="36" t="s">
        <v>55</v>
      </c>
      <c>
        <f>(M194*21)/100</f>
      </c>
      <c t="s">
        <v>28</v>
      </c>
    </row>
    <row r="195" spans="1:5" ht="12.75">
      <c r="A195" s="35" t="s">
        <v>56</v>
      </c>
      <c r="E195" s="39" t="s">
        <v>5</v>
      </c>
    </row>
    <row r="196" spans="1:5" ht="12.75">
      <c r="A196" s="35" t="s">
        <v>57</v>
      </c>
      <c r="E196" s="40" t="s">
        <v>5</v>
      </c>
    </row>
    <row r="197" spans="1:5" ht="191.25">
      <c r="A197" t="s">
        <v>58</v>
      </c>
      <c r="E197" s="39" t="s">
        <v>1276</v>
      </c>
    </row>
    <row r="198" spans="1:16" ht="12.75">
      <c r="A198" t="s">
        <v>50</v>
      </c>
      <c s="34" t="s">
        <v>230</v>
      </c>
      <c s="34" t="s">
        <v>1277</v>
      </c>
      <c s="35" t="s">
        <v>5</v>
      </c>
      <c s="6" t="s">
        <v>1278</v>
      </c>
      <c s="36" t="s">
        <v>75</v>
      </c>
      <c s="37">
        <v>1</v>
      </c>
      <c s="36">
        <v>0</v>
      </c>
      <c s="36">
        <f>ROUND(G198*H198,6)</f>
      </c>
      <c r="L198" s="38">
        <v>0</v>
      </c>
      <c s="32">
        <f>ROUND(ROUND(L198,2)*ROUND(G198,3),2)</f>
      </c>
      <c s="36" t="s">
        <v>55</v>
      </c>
      <c>
        <f>(M198*21)/100</f>
      </c>
      <c t="s">
        <v>28</v>
      </c>
    </row>
    <row r="199" spans="1:5" ht="12.75">
      <c r="A199" s="35" t="s">
        <v>56</v>
      </c>
      <c r="E199" s="39" t="s">
        <v>5</v>
      </c>
    </row>
    <row r="200" spans="1:5" ht="12.75">
      <c r="A200" s="35" t="s">
        <v>57</v>
      </c>
      <c r="E200" s="40" t="s">
        <v>5</v>
      </c>
    </row>
    <row r="201" spans="1:5" ht="191.25">
      <c r="A201" t="s">
        <v>58</v>
      </c>
      <c r="E201" s="39" t="s">
        <v>1276</v>
      </c>
    </row>
    <row r="202" spans="1:16" ht="12.75">
      <c r="A202" t="s">
        <v>50</v>
      </c>
      <c s="34" t="s">
        <v>234</v>
      </c>
      <c s="34" t="s">
        <v>1279</v>
      </c>
      <c s="35" t="s">
        <v>5</v>
      </c>
      <c s="6" t="s">
        <v>1280</v>
      </c>
      <c s="36" t="s">
        <v>75</v>
      </c>
      <c s="37">
        <v>1</v>
      </c>
      <c s="36">
        <v>0</v>
      </c>
      <c s="36">
        <f>ROUND(G202*H202,6)</f>
      </c>
      <c r="L202" s="38">
        <v>0</v>
      </c>
      <c s="32">
        <f>ROUND(ROUND(L202,2)*ROUND(G202,3),2)</f>
      </c>
      <c s="36" t="s">
        <v>55</v>
      </c>
      <c>
        <f>(M202*21)/100</f>
      </c>
      <c t="s">
        <v>28</v>
      </c>
    </row>
    <row r="203" spans="1:5" ht="12.75">
      <c r="A203" s="35" t="s">
        <v>56</v>
      </c>
      <c r="E203" s="39" t="s">
        <v>5</v>
      </c>
    </row>
    <row r="204" spans="1:5" ht="12.75">
      <c r="A204" s="35" t="s">
        <v>57</v>
      </c>
      <c r="E204" s="40" t="s">
        <v>5</v>
      </c>
    </row>
    <row r="205" spans="1:5" ht="140.25">
      <c r="A205" t="s">
        <v>58</v>
      </c>
      <c r="E205" s="39" t="s">
        <v>1123</v>
      </c>
    </row>
    <row r="206" spans="1:16" ht="12.75">
      <c r="A206" t="s">
        <v>50</v>
      </c>
      <c s="34" t="s">
        <v>238</v>
      </c>
      <c s="34" t="s">
        <v>1281</v>
      </c>
      <c s="35" t="s">
        <v>5</v>
      </c>
      <c s="6" t="s">
        <v>1282</v>
      </c>
      <c s="36" t="s">
        <v>75</v>
      </c>
      <c s="37">
        <v>2</v>
      </c>
      <c s="36">
        <v>0</v>
      </c>
      <c s="36">
        <f>ROUND(G206*H206,6)</f>
      </c>
      <c r="L206" s="38">
        <v>0</v>
      </c>
      <c s="32">
        <f>ROUND(ROUND(L206,2)*ROUND(G206,3),2)</f>
      </c>
      <c s="36" t="s">
        <v>55</v>
      </c>
      <c>
        <f>(M206*21)/100</f>
      </c>
      <c t="s">
        <v>28</v>
      </c>
    </row>
    <row r="207" spans="1:5" ht="12.75">
      <c r="A207" s="35" t="s">
        <v>56</v>
      </c>
      <c r="E207" s="39" t="s">
        <v>5</v>
      </c>
    </row>
    <row r="208" spans="1:5" ht="12.75">
      <c r="A208" s="35" t="s">
        <v>57</v>
      </c>
      <c r="E208" s="40" t="s">
        <v>5</v>
      </c>
    </row>
    <row r="209" spans="1:5" ht="153">
      <c r="A209" t="s">
        <v>58</v>
      </c>
      <c r="E209" s="39" t="s">
        <v>1100</v>
      </c>
    </row>
    <row r="210" spans="1:16" ht="12.75">
      <c r="A210" t="s">
        <v>50</v>
      </c>
      <c s="34" t="s">
        <v>721</v>
      </c>
      <c s="34" t="s">
        <v>1283</v>
      </c>
      <c s="35" t="s">
        <v>571</v>
      </c>
      <c s="6" t="s">
        <v>1284</v>
      </c>
      <c s="36" t="s">
        <v>75</v>
      </c>
      <c s="37">
        <v>1</v>
      </c>
      <c s="36">
        <v>0</v>
      </c>
      <c s="36">
        <f>ROUND(G210*H210,6)</f>
      </c>
      <c r="L210" s="38">
        <v>0</v>
      </c>
      <c s="32">
        <f>ROUND(ROUND(L210,2)*ROUND(G210,3),2)</f>
      </c>
      <c s="36" t="s">
        <v>55</v>
      </c>
      <c>
        <f>(M210*21)/100</f>
      </c>
      <c t="s">
        <v>28</v>
      </c>
    </row>
    <row r="211" spans="1:5" ht="12.75">
      <c r="A211" s="35" t="s">
        <v>56</v>
      </c>
      <c r="E211" s="39" t="s">
        <v>5</v>
      </c>
    </row>
    <row r="212" spans="1:5" ht="12.75">
      <c r="A212" s="35" t="s">
        <v>57</v>
      </c>
      <c r="E212" s="40" t="s">
        <v>5</v>
      </c>
    </row>
    <row r="213" spans="1:5" ht="114.75">
      <c r="A213" t="s">
        <v>58</v>
      </c>
      <c r="E213" s="39" t="s">
        <v>1234</v>
      </c>
    </row>
    <row r="214" spans="1:16" ht="12.75">
      <c r="A214" t="s">
        <v>50</v>
      </c>
      <c s="34" t="s">
        <v>242</v>
      </c>
      <c s="34" t="s">
        <v>1285</v>
      </c>
      <c s="35" t="s">
        <v>571</v>
      </c>
      <c s="6" t="s">
        <v>1286</v>
      </c>
      <c s="36" t="s">
        <v>75</v>
      </c>
      <c s="37">
        <v>1</v>
      </c>
      <c s="36">
        <v>0</v>
      </c>
      <c s="36">
        <f>ROUND(G214*H214,6)</f>
      </c>
      <c r="L214" s="38">
        <v>0</v>
      </c>
      <c s="32">
        <f>ROUND(ROUND(L214,2)*ROUND(G214,3),2)</f>
      </c>
      <c s="36" t="s">
        <v>55</v>
      </c>
      <c>
        <f>(M214*21)/100</f>
      </c>
      <c t="s">
        <v>28</v>
      </c>
    </row>
    <row r="215" spans="1:5" ht="12.75">
      <c r="A215" s="35" t="s">
        <v>56</v>
      </c>
      <c r="E215" s="39" t="s">
        <v>5</v>
      </c>
    </row>
    <row r="216" spans="1:5" ht="12.75">
      <c r="A216" s="35" t="s">
        <v>57</v>
      </c>
      <c r="E216" s="40" t="s">
        <v>5</v>
      </c>
    </row>
    <row r="217" spans="1:5" ht="114.75">
      <c r="A217" t="s">
        <v>58</v>
      </c>
      <c r="E217" s="39" t="s">
        <v>1234</v>
      </c>
    </row>
    <row r="218" spans="1:16" ht="25.5">
      <c r="A218" t="s">
        <v>50</v>
      </c>
      <c s="34" t="s">
        <v>246</v>
      </c>
      <c s="34" t="s">
        <v>1287</v>
      </c>
      <c s="35" t="s">
        <v>571</v>
      </c>
      <c s="6" t="s">
        <v>1288</v>
      </c>
      <c s="36" t="s">
        <v>75</v>
      </c>
      <c s="37">
        <v>1</v>
      </c>
      <c s="36">
        <v>0</v>
      </c>
      <c s="36">
        <f>ROUND(G218*H218,6)</f>
      </c>
      <c r="L218" s="38">
        <v>0</v>
      </c>
      <c s="32">
        <f>ROUND(ROUND(L218,2)*ROUND(G218,3),2)</f>
      </c>
      <c s="36" t="s">
        <v>55</v>
      </c>
      <c>
        <f>(M218*21)/100</f>
      </c>
      <c t="s">
        <v>28</v>
      </c>
    </row>
    <row r="219" spans="1:5" ht="12.75">
      <c r="A219" s="35" t="s">
        <v>56</v>
      </c>
      <c r="E219" s="39" t="s">
        <v>5</v>
      </c>
    </row>
    <row r="220" spans="1:5" ht="12.75">
      <c r="A220" s="35" t="s">
        <v>57</v>
      </c>
      <c r="E220" s="40" t="s">
        <v>5</v>
      </c>
    </row>
    <row r="221" spans="1:5" ht="140.25">
      <c r="A221" t="s">
        <v>58</v>
      </c>
      <c r="E221" s="39" t="s">
        <v>1123</v>
      </c>
    </row>
    <row r="222" spans="1:16" ht="25.5">
      <c r="A222" t="s">
        <v>50</v>
      </c>
      <c s="34" t="s">
        <v>250</v>
      </c>
      <c s="34" t="s">
        <v>1289</v>
      </c>
      <c s="35" t="s">
        <v>571</v>
      </c>
      <c s="6" t="s">
        <v>1290</v>
      </c>
      <c s="36" t="s">
        <v>75</v>
      </c>
      <c s="37">
        <v>1</v>
      </c>
      <c s="36">
        <v>0</v>
      </c>
      <c s="36">
        <f>ROUND(G222*H222,6)</f>
      </c>
      <c r="L222" s="38">
        <v>0</v>
      </c>
      <c s="32">
        <f>ROUND(ROUND(L222,2)*ROUND(G222,3),2)</f>
      </c>
      <c s="36" t="s">
        <v>55</v>
      </c>
      <c>
        <f>(M222*21)/100</f>
      </c>
      <c t="s">
        <v>28</v>
      </c>
    </row>
    <row r="223" spans="1:5" ht="12.75">
      <c r="A223" s="35" t="s">
        <v>56</v>
      </c>
      <c r="E223" s="39" t="s">
        <v>5</v>
      </c>
    </row>
    <row r="224" spans="1:5" ht="12.75">
      <c r="A224" s="35" t="s">
        <v>57</v>
      </c>
      <c r="E224" s="40" t="s">
        <v>5</v>
      </c>
    </row>
    <row r="225" spans="1:5" ht="153">
      <c r="A225" t="s">
        <v>58</v>
      </c>
      <c r="E225" s="39" t="s">
        <v>1100</v>
      </c>
    </row>
    <row r="226" spans="1:16" ht="12.75">
      <c r="A226" t="s">
        <v>50</v>
      </c>
      <c s="34" t="s">
        <v>254</v>
      </c>
      <c s="34" t="s">
        <v>1291</v>
      </c>
      <c s="35" t="s">
        <v>571</v>
      </c>
      <c s="6" t="s">
        <v>1292</v>
      </c>
      <c s="36" t="s">
        <v>75</v>
      </c>
      <c s="37">
        <v>1</v>
      </c>
      <c s="36">
        <v>0</v>
      </c>
      <c s="36">
        <f>ROUND(G226*H226,6)</f>
      </c>
      <c r="L226" s="38">
        <v>0</v>
      </c>
      <c s="32">
        <f>ROUND(ROUND(L226,2)*ROUND(G226,3),2)</f>
      </c>
      <c s="36" t="s">
        <v>55</v>
      </c>
      <c>
        <f>(M226*21)/100</f>
      </c>
      <c t="s">
        <v>28</v>
      </c>
    </row>
    <row r="227" spans="1:5" ht="12.75">
      <c r="A227" s="35" t="s">
        <v>56</v>
      </c>
      <c r="E227" s="39" t="s">
        <v>5</v>
      </c>
    </row>
    <row r="228" spans="1:5" ht="12.75">
      <c r="A228" s="35" t="s">
        <v>57</v>
      </c>
      <c r="E228" s="40" t="s">
        <v>5</v>
      </c>
    </row>
    <row r="229" spans="1:5" ht="12.75">
      <c r="A229" t="s">
        <v>58</v>
      </c>
      <c r="E229" s="39" t="s">
        <v>48</v>
      </c>
    </row>
    <row r="230" spans="1:16" ht="12.75">
      <c r="A230" t="s">
        <v>50</v>
      </c>
      <c s="34" t="s">
        <v>258</v>
      </c>
      <c s="34" t="s">
        <v>1293</v>
      </c>
      <c s="35" t="s">
        <v>571</v>
      </c>
      <c s="6" t="s">
        <v>1294</v>
      </c>
      <c s="36" t="s">
        <v>75</v>
      </c>
      <c s="37">
        <v>1</v>
      </c>
      <c s="36">
        <v>0</v>
      </c>
      <c s="36">
        <f>ROUND(G230*H230,6)</f>
      </c>
      <c r="L230" s="38">
        <v>0</v>
      </c>
      <c s="32">
        <f>ROUND(ROUND(L230,2)*ROUND(G230,3),2)</f>
      </c>
      <c s="36" t="s">
        <v>55</v>
      </c>
      <c>
        <f>(M230*21)/100</f>
      </c>
      <c t="s">
        <v>28</v>
      </c>
    </row>
    <row r="231" spans="1:5" ht="12.75">
      <c r="A231" s="35" t="s">
        <v>56</v>
      </c>
      <c r="E231" s="39" t="s">
        <v>5</v>
      </c>
    </row>
    <row r="232" spans="1:5" ht="12.75">
      <c r="A232" s="35" t="s">
        <v>57</v>
      </c>
      <c r="E232" s="40" t="s">
        <v>5</v>
      </c>
    </row>
    <row r="233" spans="1:5" ht="127.5">
      <c r="A233" t="s">
        <v>58</v>
      </c>
      <c r="E233" s="39" t="s">
        <v>1096</v>
      </c>
    </row>
    <row r="234" spans="1:16" ht="12.75">
      <c r="A234" t="s">
        <v>50</v>
      </c>
      <c s="34" t="s">
        <v>262</v>
      </c>
      <c s="34" t="s">
        <v>1295</v>
      </c>
      <c s="35" t="s">
        <v>571</v>
      </c>
      <c s="6" t="s">
        <v>1296</v>
      </c>
      <c s="36" t="s">
        <v>75</v>
      </c>
      <c s="37">
        <v>2</v>
      </c>
      <c s="36">
        <v>0</v>
      </c>
      <c s="36">
        <f>ROUND(G234*H234,6)</f>
      </c>
      <c r="L234" s="38">
        <v>0</v>
      </c>
      <c s="32">
        <f>ROUND(ROUND(L234,2)*ROUND(G234,3),2)</f>
      </c>
      <c s="36" t="s">
        <v>55</v>
      </c>
      <c>
        <f>(M234*21)/100</f>
      </c>
      <c t="s">
        <v>28</v>
      </c>
    </row>
    <row r="235" spans="1:5" ht="12.75">
      <c r="A235" s="35" t="s">
        <v>56</v>
      </c>
      <c r="E235" s="39" t="s">
        <v>5</v>
      </c>
    </row>
    <row r="236" spans="1:5" ht="12.75">
      <c r="A236" s="35" t="s">
        <v>57</v>
      </c>
      <c r="E236" s="40" t="s">
        <v>5</v>
      </c>
    </row>
    <row r="237" spans="1:5" ht="102">
      <c r="A237" t="s">
        <v>58</v>
      </c>
      <c r="E237" s="39" t="s">
        <v>1297</v>
      </c>
    </row>
    <row r="238" spans="1:13" ht="12.75">
      <c r="A238" t="s">
        <v>47</v>
      </c>
      <c r="C238" s="31" t="s">
        <v>551</v>
      </c>
      <c r="E238" s="33" t="s">
        <v>1178</v>
      </c>
      <c r="J238" s="32">
        <f>0</f>
      </c>
      <c s="32">
        <f>0</f>
      </c>
      <c s="32">
        <f>0+L239+L243+L247+L251+L255+L259+L263+L267+L271</f>
      </c>
      <c s="32">
        <f>0+M239+M243+M247+M251+M255+M259+M263+M267+M271</f>
      </c>
    </row>
    <row r="239" spans="1:16" ht="25.5">
      <c r="A239" t="s">
        <v>50</v>
      </c>
      <c s="34" t="s">
        <v>266</v>
      </c>
      <c s="34" t="s">
        <v>1298</v>
      </c>
      <c s="35" t="s">
        <v>555</v>
      </c>
      <c s="6" t="s">
        <v>1299</v>
      </c>
      <c s="36" t="s">
        <v>557</v>
      </c>
      <c s="37">
        <v>0.1</v>
      </c>
      <c s="36">
        <v>0</v>
      </c>
      <c s="36">
        <f>ROUND(G239*H239,6)</f>
      </c>
      <c r="L239" s="38">
        <v>0</v>
      </c>
      <c s="32">
        <f>ROUND(ROUND(L239,2)*ROUND(G239,3),2)</f>
      </c>
      <c s="36" t="s">
        <v>55</v>
      </c>
      <c>
        <f>(M239*21)/100</f>
      </c>
      <c t="s">
        <v>28</v>
      </c>
    </row>
    <row r="240" spans="1:5" ht="12.75">
      <c r="A240" s="35" t="s">
        <v>56</v>
      </c>
      <c r="E240" s="39" t="s">
        <v>558</v>
      </c>
    </row>
    <row r="241" spans="1:5" ht="12.75">
      <c r="A241" s="35" t="s">
        <v>57</v>
      </c>
      <c r="E241" s="40" t="s">
        <v>5</v>
      </c>
    </row>
    <row r="242" spans="1:5" ht="165.75">
      <c r="A242" t="s">
        <v>58</v>
      </c>
      <c r="E242" s="39" t="s">
        <v>1181</v>
      </c>
    </row>
    <row r="243" spans="1:16" ht="38.25">
      <c r="A243" t="s">
        <v>50</v>
      </c>
      <c s="34" t="s">
        <v>270</v>
      </c>
      <c s="34" t="s">
        <v>1184</v>
      </c>
      <c s="35" t="s">
        <v>555</v>
      </c>
      <c s="6" t="s">
        <v>1185</v>
      </c>
      <c s="36" t="s">
        <v>557</v>
      </c>
      <c s="37">
        <v>0.4</v>
      </c>
      <c s="36">
        <v>0</v>
      </c>
      <c s="36">
        <f>ROUND(G243*H243,6)</f>
      </c>
      <c r="L243" s="38">
        <v>0</v>
      </c>
      <c s="32">
        <f>ROUND(ROUND(L243,2)*ROUND(G243,3),2)</f>
      </c>
      <c s="36" t="s">
        <v>55</v>
      </c>
      <c>
        <f>(M243*21)/100</f>
      </c>
      <c t="s">
        <v>28</v>
      </c>
    </row>
    <row r="244" spans="1:5" ht="25.5">
      <c r="A244" s="35" t="s">
        <v>56</v>
      </c>
      <c r="E244" s="39" t="s">
        <v>1186</v>
      </c>
    </row>
    <row r="245" spans="1:5" ht="12.75">
      <c r="A245" s="35" t="s">
        <v>57</v>
      </c>
      <c r="E245" s="40" t="s">
        <v>5</v>
      </c>
    </row>
    <row r="246" spans="1:5" ht="165.75">
      <c r="A246" t="s">
        <v>58</v>
      </c>
      <c r="E246" s="39" t="s">
        <v>1181</v>
      </c>
    </row>
    <row r="247" spans="1:16" ht="25.5">
      <c r="A247" t="s">
        <v>50</v>
      </c>
      <c s="34" t="s">
        <v>274</v>
      </c>
      <c s="34" t="s">
        <v>1300</v>
      </c>
      <c s="35" t="s">
        <v>555</v>
      </c>
      <c s="6" t="s">
        <v>1301</v>
      </c>
      <c s="36" t="s">
        <v>557</v>
      </c>
      <c s="37">
        <v>0.2</v>
      </c>
      <c s="36">
        <v>0</v>
      </c>
      <c s="36">
        <f>ROUND(G247*H247,6)</f>
      </c>
      <c r="L247" s="38">
        <v>0</v>
      </c>
      <c s="32">
        <f>ROUND(ROUND(L247,2)*ROUND(G247,3),2)</f>
      </c>
      <c s="36" t="s">
        <v>55</v>
      </c>
      <c>
        <f>(M247*21)/100</f>
      </c>
      <c t="s">
        <v>28</v>
      </c>
    </row>
    <row r="248" spans="1:5" ht="38.25">
      <c r="A248" s="35" t="s">
        <v>56</v>
      </c>
      <c r="E248" s="39" t="s">
        <v>1302</v>
      </c>
    </row>
    <row r="249" spans="1:5" ht="12.75">
      <c r="A249" s="35" t="s">
        <v>57</v>
      </c>
      <c r="E249" s="40" t="s">
        <v>5</v>
      </c>
    </row>
    <row r="250" spans="1:5" ht="165.75">
      <c r="A250" t="s">
        <v>58</v>
      </c>
      <c r="E250" s="39" t="s">
        <v>1181</v>
      </c>
    </row>
    <row r="251" spans="1:16" ht="25.5">
      <c r="A251" t="s">
        <v>50</v>
      </c>
      <c s="34" t="s">
        <v>278</v>
      </c>
      <c s="34" t="s">
        <v>1303</v>
      </c>
      <c s="35" t="s">
        <v>555</v>
      </c>
      <c s="6" t="s">
        <v>1304</v>
      </c>
      <c s="36" t="s">
        <v>557</v>
      </c>
      <c s="37">
        <v>0.2</v>
      </c>
      <c s="36">
        <v>0</v>
      </c>
      <c s="36">
        <f>ROUND(G251*H251,6)</f>
      </c>
      <c r="L251" s="38">
        <v>0</v>
      </c>
      <c s="32">
        <f>ROUND(ROUND(L251,2)*ROUND(G251,3),2)</f>
      </c>
      <c s="36" t="s">
        <v>55</v>
      </c>
      <c>
        <f>(M251*21)/100</f>
      </c>
      <c t="s">
        <v>28</v>
      </c>
    </row>
    <row r="252" spans="1:5" ht="38.25">
      <c r="A252" s="35" t="s">
        <v>56</v>
      </c>
      <c r="E252" s="39" t="s">
        <v>1302</v>
      </c>
    </row>
    <row r="253" spans="1:5" ht="12.75">
      <c r="A253" s="35" t="s">
        <v>57</v>
      </c>
      <c r="E253" s="40" t="s">
        <v>5</v>
      </c>
    </row>
    <row r="254" spans="1:5" ht="165.75">
      <c r="A254" t="s">
        <v>58</v>
      </c>
      <c r="E254" s="39" t="s">
        <v>1181</v>
      </c>
    </row>
    <row r="255" spans="1:16" ht="25.5">
      <c r="A255" t="s">
        <v>50</v>
      </c>
      <c s="34" t="s">
        <v>282</v>
      </c>
      <c s="34" t="s">
        <v>1305</v>
      </c>
      <c s="35" t="s">
        <v>555</v>
      </c>
      <c s="6" t="s">
        <v>1306</v>
      </c>
      <c s="36" t="s">
        <v>557</v>
      </c>
      <c s="37">
        <v>0.2</v>
      </c>
      <c s="36">
        <v>0</v>
      </c>
      <c s="36">
        <f>ROUND(G255*H255,6)</f>
      </c>
      <c r="L255" s="38">
        <v>0</v>
      </c>
      <c s="32">
        <f>ROUND(ROUND(L255,2)*ROUND(G255,3),2)</f>
      </c>
      <c s="36" t="s">
        <v>55</v>
      </c>
      <c>
        <f>(M255*21)/100</f>
      </c>
      <c t="s">
        <v>28</v>
      </c>
    </row>
    <row r="256" spans="1:5" ht="38.25">
      <c r="A256" s="35" t="s">
        <v>56</v>
      </c>
      <c r="E256" s="39" t="s">
        <v>1302</v>
      </c>
    </row>
    <row r="257" spans="1:5" ht="12.75">
      <c r="A257" s="35" t="s">
        <v>57</v>
      </c>
      <c r="E257" s="40" t="s">
        <v>5</v>
      </c>
    </row>
    <row r="258" spans="1:5" ht="165.75">
      <c r="A258" t="s">
        <v>58</v>
      </c>
      <c r="E258" s="39" t="s">
        <v>1181</v>
      </c>
    </row>
    <row r="259" spans="1:16" ht="38.25">
      <c r="A259" t="s">
        <v>50</v>
      </c>
      <c s="34" t="s">
        <v>286</v>
      </c>
      <c s="34" t="s">
        <v>1190</v>
      </c>
      <c s="35" t="s">
        <v>555</v>
      </c>
      <c s="6" t="s">
        <v>1191</v>
      </c>
      <c s="36" t="s">
        <v>557</v>
      </c>
      <c s="37">
        <v>1</v>
      </c>
      <c s="36">
        <v>0</v>
      </c>
      <c s="36">
        <f>ROUND(G259*H259,6)</f>
      </c>
      <c r="L259" s="38">
        <v>0</v>
      </c>
      <c s="32">
        <f>ROUND(ROUND(L259,2)*ROUND(G259,3),2)</f>
      </c>
      <c s="36" t="s">
        <v>55</v>
      </c>
      <c>
        <f>(M259*21)/100</f>
      </c>
      <c t="s">
        <v>28</v>
      </c>
    </row>
    <row r="260" spans="1:5" ht="25.5">
      <c r="A260" s="35" t="s">
        <v>56</v>
      </c>
      <c r="E260" s="39" t="s">
        <v>1189</v>
      </c>
    </row>
    <row r="261" spans="1:5" ht="12.75">
      <c r="A261" s="35" t="s">
        <v>57</v>
      </c>
      <c r="E261" s="40" t="s">
        <v>5</v>
      </c>
    </row>
    <row r="262" spans="1:5" ht="165.75">
      <c r="A262" t="s">
        <v>58</v>
      </c>
      <c r="E262" s="39" t="s">
        <v>1181</v>
      </c>
    </row>
    <row r="263" spans="1:16" ht="25.5">
      <c r="A263" t="s">
        <v>50</v>
      </c>
      <c s="34" t="s">
        <v>290</v>
      </c>
      <c s="34" t="s">
        <v>1192</v>
      </c>
      <c s="35" t="s">
        <v>555</v>
      </c>
      <c s="6" t="s">
        <v>1193</v>
      </c>
      <c s="36" t="s">
        <v>557</v>
      </c>
      <c s="37">
        <v>0.01</v>
      </c>
      <c s="36">
        <v>0</v>
      </c>
      <c s="36">
        <f>ROUND(G263*H263,6)</f>
      </c>
      <c r="L263" s="38">
        <v>0</v>
      </c>
      <c s="32">
        <f>ROUND(ROUND(L263,2)*ROUND(G263,3),2)</f>
      </c>
      <c s="36" t="s">
        <v>55</v>
      </c>
      <c>
        <f>(M263*21)/100</f>
      </c>
      <c t="s">
        <v>28</v>
      </c>
    </row>
    <row r="264" spans="1:5" ht="12.75">
      <c r="A264" s="35" t="s">
        <v>56</v>
      </c>
      <c r="E264" s="39" t="s">
        <v>558</v>
      </c>
    </row>
    <row r="265" spans="1:5" ht="12.75">
      <c r="A265" s="35" t="s">
        <v>57</v>
      </c>
      <c r="E265" s="40" t="s">
        <v>5</v>
      </c>
    </row>
    <row r="266" spans="1:5" ht="165.75">
      <c r="A266" t="s">
        <v>58</v>
      </c>
      <c r="E266" s="39" t="s">
        <v>1181</v>
      </c>
    </row>
    <row r="267" spans="1:16" ht="25.5">
      <c r="A267" t="s">
        <v>50</v>
      </c>
      <c s="34" t="s">
        <v>294</v>
      </c>
      <c s="34" t="s">
        <v>1194</v>
      </c>
      <c s="35" t="s">
        <v>555</v>
      </c>
      <c s="6" t="s">
        <v>1195</v>
      </c>
      <c s="36" t="s">
        <v>557</v>
      </c>
      <c s="37">
        <v>0.02</v>
      </c>
      <c s="36">
        <v>0</v>
      </c>
      <c s="36">
        <f>ROUND(G267*H267,6)</f>
      </c>
      <c r="L267" s="38">
        <v>0</v>
      </c>
      <c s="32">
        <f>ROUND(ROUND(L267,2)*ROUND(G267,3),2)</f>
      </c>
      <c s="36" t="s">
        <v>55</v>
      </c>
      <c>
        <f>(M267*21)/100</f>
      </c>
      <c t="s">
        <v>28</v>
      </c>
    </row>
    <row r="268" spans="1:5" ht="12.75">
      <c r="A268" s="35" t="s">
        <v>56</v>
      </c>
      <c r="E268" s="39" t="s">
        <v>558</v>
      </c>
    </row>
    <row r="269" spans="1:5" ht="12.75">
      <c r="A269" s="35" t="s">
        <v>57</v>
      </c>
      <c r="E269" s="40" t="s">
        <v>5</v>
      </c>
    </row>
    <row r="270" spans="1:5" ht="165.75">
      <c r="A270" t="s">
        <v>58</v>
      </c>
      <c r="E270" s="39" t="s">
        <v>1181</v>
      </c>
    </row>
    <row r="271" spans="1:16" ht="12.75">
      <c r="A271" t="s">
        <v>50</v>
      </c>
      <c s="34" t="s">
        <v>298</v>
      </c>
      <c s="34" t="s">
        <v>1307</v>
      </c>
      <c s="35" t="s">
        <v>5</v>
      </c>
      <c s="6" t="s">
        <v>1308</v>
      </c>
      <c s="36" t="s">
        <v>75</v>
      </c>
      <c s="37">
        <v>1</v>
      </c>
      <c s="36">
        <v>0</v>
      </c>
      <c s="36">
        <f>ROUND(G271*H271,6)</f>
      </c>
      <c r="L271" s="38">
        <v>0</v>
      </c>
      <c s="32">
        <f>ROUND(ROUND(L271,2)*ROUND(G271,3),2)</f>
      </c>
      <c s="36" t="s">
        <v>55</v>
      </c>
      <c>
        <f>(M271*21)/100</f>
      </c>
      <c t="s">
        <v>28</v>
      </c>
    </row>
    <row r="272" spans="1:5" ht="12.75">
      <c r="A272" s="35" t="s">
        <v>56</v>
      </c>
      <c r="E272" s="39" t="s">
        <v>5</v>
      </c>
    </row>
    <row r="273" spans="1:5" ht="12.75">
      <c r="A273" s="35" t="s">
        <v>57</v>
      </c>
      <c r="E273" s="40" t="s">
        <v>5</v>
      </c>
    </row>
    <row r="274" spans="1:5" ht="153">
      <c r="A274" t="s">
        <v>58</v>
      </c>
      <c r="E274" s="39" t="s">
        <v>1309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7351</v>
      </c>
      <c s="41">
        <f>Rekapitulace!C110</f>
      </c>
      <c s="20" t="s">
        <v>0</v>
      </c>
      <c t="s">
        <v>23</v>
      </c>
      <c t="s">
        <v>28</v>
      </c>
    </row>
    <row r="4" spans="1:16" ht="32" customHeight="1">
      <c r="A4" s="24" t="s">
        <v>20</v>
      </c>
      <c s="25" t="s">
        <v>29</v>
      </c>
      <c s="27" t="s">
        <v>7351</v>
      </c>
      <c r="E4" s="26" t="s">
        <v>7352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COUNTIFS(L8:L164,"=0",A8:A164,"P")+COUNTIFS(L8:L164,"",A8:A164,"P")+SUM(Q8:Q164)</f>
      </c>
    </row>
    <row r="8" spans="1:13" ht="12.75">
      <c r="A8" t="s">
        <v>45</v>
      </c>
      <c r="C8" s="28" t="s">
        <v>7631</v>
      </c>
      <c r="E8" s="30" t="s">
        <v>7630</v>
      </c>
      <c r="J8" s="29">
        <f>0+J9+J34+J39+J48+J57+J146+J151</f>
      </c>
      <c s="29">
        <f>0+K9+K34+K39+K48+K57+K146+K151</f>
      </c>
      <c s="29">
        <f>0+L9+L34+L39+L48+L57+L146+L151</f>
      </c>
      <c s="29">
        <f>0+M9+M34+M39+M48+M57+M146+M151</f>
      </c>
    </row>
    <row r="9" spans="1:13" ht="12.75">
      <c r="A9" t="s">
        <v>47</v>
      </c>
      <c r="C9" s="31" t="s">
        <v>51</v>
      </c>
      <c r="E9" s="33" t="s">
        <v>60</v>
      </c>
      <c r="J9" s="32">
        <f>0</f>
      </c>
      <c s="32">
        <f>0</f>
      </c>
      <c s="32">
        <f>0+L10+L14+L18+L22+L26+L30</f>
      </c>
      <c s="32">
        <f>0+M10+M14+M18+M22+M26+M30</f>
      </c>
    </row>
    <row r="10" spans="1:16" ht="12.75">
      <c r="A10" t="s">
        <v>50</v>
      </c>
      <c s="34" t="s">
        <v>51</v>
      </c>
      <c s="34" t="s">
        <v>2486</v>
      </c>
      <c s="35" t="s">
        <v>5</v>
      </c>
      <c s="6" t="s">
        <v>2487</v>
      </c>
      <c s="36" t="s">
        <v>68</v>
      </c>
      <c s="37">
        <v>200</v>
      </c>
      <c s="36">
        <v>0</v>
      </c>
      <c s="36">
        <f>ROUND(G10*H10,6)</f>
      </c>
      <c r="L10" s="38">
        <v>0</v>
      </c>
      <c s="32">
        <f>ROUND(ROUND(L10,2)*ROUND(G10,3),2)</f>
      </c>
      <c s="36" t="s">
        <v>970</v>
      </c>
      <c>
        <f>(M10*21)/100</f>
      </c>
      <c t="s">
        <v>28</v>
      </c>
    </row>
    <row r="11" spans="1:5" ht="12.75">
      <c r="A11" s="35" t="s">
        <v>56</v>
      </c>
      <c r="E11" s="39" t="s">
        <v>5</v>
      </c>
    </row>
    <row r="12" spans="1:5" ht="12.75">
      <c r="A12" s="35" t="s">
        <v>57</v>
      </c>
      <c r="E12" s="40" t="s">
        <v>7263</v>
      </c>
    </row>
    <row r="13" spans="1:5" ht="12.75">
      <c r="A13" t="s">
        <v>58</v>
      </c>
      <c r="E13" s="39" t="s">
        <v>2488</v>
      </c>
    </row>
    <row r="14" spans="1:16" ht="12.75">
      <c r="A14" t="s">
        <v>50</v>
      </c>
      <c s="34" t="s">
        <v>28</v>
      </c>
      <c s="34" t="s">
        <v>4759</v>
      </c>
      <c s="35" t="s">
        <v>5</v>
      </c>
      <c s="6" t="s">
        <v>4760</v>
      </c>
      <c s="36" t="s">
        <v>63</v>
      </c>
      <c s="37">
        <v>6</v>
      </c>
      <c s="36">
        <v>0</v>
      </c>
      <c s="36">
        <f>ROUND(G14*H14,6)</f>
      </c>
      <c r="L14" s="38">
        <v>0</v>
      </c>
      <c s="32">
        <f>ROUND(ROUND(L14,2)*ROUND(G14,3),2)</f>
      </c>
      <c s="36" t="s">
        <v>970</v>
      </c>
      <c>
        <f>(M14*21)/100</f>
      </c>
      <c t="s">
        <v>28</v>
      </c>
    </row>
    <row r="15" spans="1:5" ht="12.75">
      <c r="A15" s="35" t="s">
        <v>56</v>
      </c>
      <c r="E15" s="39" t="s">
        <v>5</v>
      </c>
    </row>
    <row r="16" spans="1:5" ht="12.75">
      <c r="A16" s="35" t="s">
        <v>57</v>
      </c>
      <c r="E16" s="40" t="s">
        <v>7263</v>
      </c>
    </row>
    <row r="17" spans="1:5" ht="63.75">
      <c r="A17" t="s">
        <v>58</v>
      </c>
      <c r="E17" s="39" t="s">
        <v>1074</v>
      </c>
    </row>
    <row r="18" spans="1:16" ht="25.5">
      <c r="A18" t="s">
        <v>50</v>
      </c>
      <c s="34" t="s">
        <v>26</v>
      </c>
      <c s="34" t="s">
        <v>4762</v>
      </c>
      <c s="35" t="s">
        <v>5</v>
      </c>
      <c s="6" t="s">
        <v>4763</v>
      </c>
      <c s="36" t="s">
        <v>63</v>
      </c>
      <c s="37">
        <v>6</v>
      </c>
      <c s="36">
        <v>0</v>
      </c>
      <c s="36">
        <f>ROUND(G18*H18,6)</f>
      </c>
      <c r="L18" s="38">
        <v>0</v>
      </c>
      <c s="32">
        <f>ROUND(ROUND(L18,2)*ROUND(G18,3),2)</f>
      </c>
      <c s="36" t="s">
        <v>970</v>
      </c>
      <c>
        <f>(M18*21)/100</f>
      </c>
      <c t="s">
        <v>28</v>
      </c>
    </row>
    <row r="19" spans="1:5" ht="12.75">
      <c r="A19" s="35" t="s">
        <v>56</v>
      </c>
      <c r="E19" s="39" t="s">
        <v>5</v>
      </c>
    </row>
    <row r="20" spans="1:5" ht="12.75">
      <c r="A20" s="35" t="s">
        <v>57</v>
      </c>
      <c r="E20" s="40" t="s">
        <v>7263</v>
      </c>
    </row>
    <row r="21" spans="1:5" ht="63.75">
      <c r="A21" t="s">
        <v>58</v>
      </c>
      <c r="E21" s="39" t="s">
        <v>1074</v>
      </c>
    </row>
    <row r="22" spans="1:16" ht="12.75">
      <c r="A22" t="s">
        <v>50</v>
      </c>
      <c s="34" t="s">
        <v>65</v>
      </c>
      <c s="34" t="s">
        <v>794</v>
      </c>
      <c s="35" t="s">
        <v>5</v>
      </c>
      <c s="6" t="s">
        <v>795</v>
      </c>
      <c s="36" t="s">
        <v>63</v>
      </c>
      <c s="37">
        <v>160</v>
      </c>
      <c s="36">
        <v>0</v>
      </c>
      <c s="36">
        <f>ROUND(G22*H22,6)</f>
      </c>
      <c r="L22" s="38">
        <v>0</v>
      </c>
      <c s="32">
        <f>ROUND(ROUND(L22,2)*ROUND(G22,3),2)</f>
      </c>
      <c s="36" t="s">
        <v>970</v>
      </c>
      <c>
        <f>(M22*21)/100</f>
      </c>
      <c t="s">
        <v>28</v>
      </c>
    </row>
    <row r="23" spans="1:5" ht="12.75">
      <c r="A23" s="35" t="s">
        <v>56</v>
      </c>
      <c r="E23" s="39" t="s">
        <v>5</v>
      </c>
    </row>
    <row r="24" spans="1:5" ht="12.75">
      <c r="A24" s="35" t="s">
        <v>57</v>
      </c>
      <c r="E24" s="40" t="s">
        <v>7263</v>
      </c>
    </row>
    <row r="25" spans="1:5" ht="318.75">
      <c r="A25" t="s">
        <v>58</v>
      </c>
      <c r="E25" s="39" t="s">
        <v>4631</v>
      </c>
    </row>
    <row r="26" spans="1:16" ht="12.75">
      <c r="A26" t="s">
        <v>50</v>
      </c>
      <c s="34" t="s">
        <v>72</v>
      </c>
      <c s="34" t="s">
        <v>61</v>
      </c>
      <c s="35" t="s">
        <v>5</v>
      </c>
      <c s="6" t="s">
        <v>62</v>
      </c>
      <c s="36" t="s">
        <v>63</v>
      </c>
      <c s="37">
        <v>144</v>
      </c>
      <c s="36">
        <v>0</v>
      </c>
      <c s="36">
        <f>ROUND(G26*H26,6)</f>
      </c>
      <c r="L26" s="38">
        <v>0</v>
      </c>
      <c s="32">
        <f>ROUND(ROUND(L26,2)*ROUND(G26,3),2)</f>
      </c>
      <c s="36" t="s">
        <v>970</v>
      </c>
      <c>
        <f>(M26*21)/100</f>
      </c>
      <c t="s">
        <v>28</v>
      </c>
    </row>
    <row r="27" spans="1:5" ht="12.75">
      <c r="A27" s="35" t="s">
        <v>56</v>
      </c>
      <c r="E27" s="39" t="s">
        <v>5</v>
      </c>
    </row>
    <row r="28" spans="1:5" ht="12.75">
      <c r="A28" s="35" t="s">
        <v>57</v>
      </c>
      <c r="E28" s="40" t="s">
        <v>7263</v>
      </c>
    </row>
    <row r="29" spans="1:5" ht="229.5">
      <c r="A29" t="s">
        <v>58</v>
      </c>
      <c r="E29" s="39" t="s">
        <v>1611</v>
      </c>
    </row>
    <row r="30" spans="1:16" ht="12.75">
      <c r="A30" t="s">
        <v>50</v>
      </c>
      <c s="34" t="s">
        <v>27</v>
      </c>
      <c s="34" t="s">
        <v>1712</v>
      </c>
      <c s="35" t="s">
        <v>5</v>
      </c>
      <c s="6" t="s">
        <v>1713</v>
      </c>
      <c s="36" t="s">
        <v>68</v>
      </c>
      <c s="37">
        <v>200</v>
      </c>
      <c s="36">
        <v>0</v>
      </c>
      <c s="36">
        <f>ROUND(G30*H30,6)</f>
      </c>
      <c r="L30" s="38">
        <v>0</v>
      </c>
      <c s="32">
        <f>ROUND(ROUND(L30,2)*ROUND(G30,3),2)</f>
      </c>
      <c s="36" t="s">
        <v>970</v>
      </c>
      <c>
        <f>(M30*21)/100</f>
      </c>
      <c t="s">
        <v>28</v>
      </c>
    </row>
    <row r="31" spans="1:5" ht="12.75">
      <c r="A31" s="35" t="s">
        <v>56</v>
      </c>
      <c r="E31" s="39" t="s">
        <v>5</v>
      </c>
    </row>
    <row r="32" spans="1:5" ht="12.75">
      <c r="A32" s="35" t="s">
        <v>57</v>
      </c>
      <c r="E32" s="40" t="s">
        <v>7263</v>
      </c>
    </row>
    <row r="33" spans="1:5" ht="38.25">
      <c r="A33" t="s">
        <v>58</v>
      </c>
      <c r="E33" s="39" t="s">
        <v>1715</v>
      </c>
    </row>
    <row r="34" spans="1:13" ht="12.75">
      <c r="A34" t="s">
        <v>47</v>
      </c>
      <c r="C34" s="31" t="s">
        <v>28</v>
      </c>
      <c r="E34" s="33" t="s">
        <v>1411</v>
      </c>
      <c r="J34" s="32">
        <f>0</f>
      </c>
      <c s="32">
        <f>0</f>
      </c>
      <c s="32">
        <f>0+L35</f>
      </c>
      <c s="32">
        <f>0+M35</f>
      </c>
    </row>
    <row r="35" spans="1:16" ht="12.75">
      <c r="A35" t="s">
        <v>50</v>
      </c>
      <c s="34" t="s">
        <v>70</v>
      </c>
      <c s="34" t="s">
        <v>5053</v>
      </c>
      <c s="35" t="s">
        <v>5</v>
      </c>
      <c s="6" t="s">
        <v>5054</v>
      </c>
      <c s="36" t="s">
        <v>68</v>
      </c>
      <c s="37">
        <v>50</v>
      </c>
      <c s="36">
        <v>0</v>
      </c>
      <c s="36">
        <f>ROUND(G35*H35,6)</f>
      </c>
      <c r="L35" s="38">
        <v>0</v>
      </c>
      <c s="32">
        <f>ROUND(ROUND(L35,2)*ROUND(G35,3),2)</f>
      </c>
      <c s="36" t="s">
        <v>970</v>
      </c>
      <c>
        <f>(M35*21)/100</f>
      </c>
      <c t="s">
        <v>28</v>
      </c>
    </row>
    <row r="36" spans="1:5" ht="12.75">
      <c r="A36" s="35" t="s">
        <v>56</v>
      </c>
      <c r="E36" s="39" t="s">
        <v>5</v>
      </c>
    </row>
    <row r="37" spans="1:5" ht="12.75">
      <c r="A37" s="35" t="s">
        <v>57</v>
      </c>
      <c r="E37" s="40" t="s">
        <v>7263</v>
      </c>
    </row>
    <row r="38" spans="1:5" ht="114.75">
      <c r="A38" t="s">
        <v>58</v>
      </c>
      <c r="E38" s="39" t="s">
        <v>7264</v>
      </c>
    </row>
    <row r="39" spans="1:13" ht="12.75">
      <c r="A39" t="s">
        <v>47</v>
      </c>
      <c r="C39" s="31" t="s">
        <v>65</v>
      </c>
      <c r="E39" s="33" t="s">
        <v>3308</v>
      </c>
      <c r="J39" s="32">
        <f>0</f>
      </c>
      <c s="32">
        <f>0</f>
      </c>
      <c s="32">
        <f>0+L40+L44</f>
      </c>
      <c s="32">
        <f>0+M40+M44</f>
      </c>
    </row>
    <row r="40" spans="1:16" ht="12.75">
      <c r="A40" t="s">
        <v>50</v>
      </c>
      <c s="34" t="s">
        <v>83</v>
      </c>
      <c s="34" t="s">
        <v>3314</v>
      </c>
      <c s="35" t="s">
        <v>5</v>
      </c>
      <c s="6" t="s">
        <v>3315</v>
      </c>
      <c s="36" t="s">
        <v>63</v>
      </c>
      <c s="37">
        <v>6</v>
      </c>
      <c s="36">
        <v>0</v>
      </c>
      <c s="36">
        <f>ROUND(G40*H40,6)</f>
      </c>
      <c r="L40" s="38">
        <v>0</v>
      </c>
      <c s="32">
        <f>ROUND(ROUND(L40,2)*ROUND(G40,3),2)</f>
      </c>
      <c s="36" t="s">
        <v>970</v>
      </c>
      <c>
        <f>(M40*21)/100</f>
      </c>
      <c t="s">
        <v>28</v>
      </c>
    </row>
    <row r="41" spans="1:5" ht="12.75">
      <c r="A41" s="35" t="s">
        <v>56</v>
      </c>
      <c r="E41" s="39" t="s">
        <v>5</v>
      </c>
    </row>
    <row r="42" spans="1:5" ht="12.75">
      <c r="A42" s="35" t="s">
        <v>57</v>
      </c>
      <c r="E42" s="40" t="s">
        <v>7263</v>
      </c>
    </row>
    <row r="43" spans="1:5" ht="38.25">
      <c r="A43" t="s">
        <v>58</v>
      </c>
      <c r="E43" s="39" t="s">
        <v>3511</v>
      </c>
    </row>
    <row r="44" spans="1:16" ht="12.75">
      <c r="A44" t="s">
        <v>50</v>
      </c>
      <c s="34" t="s">
        <v>87</v>
      </c>
      <c s="34" t="s">
        <v>4644</v>
      </c>
      <c s="35" t="s">
        <v>5</v>
      </c>
      <c s="6" t="s">
        <v>4645</v>
      </c>
      <c s="36" t="s">
        <v>63</v>
      </c>
      <c s="37">
        <v>36</v>
      </c>
      <c s="36">
        <v>0</v>
      </c>
      <c s="36">
        <f>ROUND(G44*H44,6)</f>
      </c>
      <c r="L44" s="38">
        <v>0</v>
      </c>
      <c s="32">
        <f>ROUND(ROUND(L44,2)*ROUND(G44,3),2)</f>
      </c>
      <c s="36" t="s">
        <v>970</v>
      </c>
      <c>
        <f>(M44*21)/100</f>
      </c>
      <c t="s">
        <v>28</v>
      </c>
    </row>
    <row r="45" spans="1:5" ht="12.75">
      <c r="A45" s="35" t="s">
        <v>56</v>
      </c>
      <c r="E45" s="39" t="s">
        <v>5</v>
      </c>
    </row>
    <row r="46" spans="1:5" ht="12.75">
      <c r="A46" s="35" t="s">
        <v>57</v>
      </c>
      <c r="E46" s="40" t="s">
        <v>7263</v>
      </c>
    </row>
    <row r="47" spans="1:5" ht="38.25">
      <c r="A47" t="s">
        <v>58</v>
      </c>
      <c r="E47" s="39" t="s">
        <v>3511</v>
      </c>
    </row>
    <row r="48" spans="1:13" ht="12.75">
      <c r="A48" t="s">
        <v>47</v>
      </c>
      <c r="C48" s="31" t="s">
        <v>72</v>
      </c>
      <c r="E48" s="33" t="s">
        <v>2716</v>
      </c>
      <c r="J48" s="32">
        <f>0</f>
      </c>
      <c s="32">
        <f>0</f>
      </c>
      <c s="32">
        <f>0+L49+L53</f>
      </c>
      <c s="32">
        <f>0+M49+M53</f>
      </c>
    </row>
    <row r="49" spans="1:16" ht="25.5">
      <c r="A49" t="s">
        <v>50</v>
      </c>
      <c s="34" t="s">
        <v>91</v>
      </c>
      <c s="34" t="s">
        <v>4951</v>
      </c>
      <c s="35" t="s">
        <v>5</v>
      </c>
      <c s="6" t="s">
        <v>4952</v>
      </c>
      <c s="36" t="s">
        <v>68</v>
      </c>
      <c s="37">
        <v>30</v>
      </c>
      <c s="36">
        <v>0</v>
      </c>
      <c s="36">
        <f>ROUND(G49*H49,6)</f>
      </c>
      <c r="L49" s="38">
        <v>0</v>
      </c>
      <c s="32">
        <f>ROUND(ROUND(L49,2)*ROUND(G49,3),2)</f>
      </c>
      <c s="36" t="s">
        <v>970</v>
      </c>
      <c>
        <f>(M49*21)/100</f>
      </c>
      <c t="s">
        <v>28</v>
      </c>
    </row>
    <row r="50" spans="1:5" ht="12.75">
      <c r="A50" s="35" t="s">
        <v>56</v>
      </c>
      <c r="E50" s="39" t="s">
        <v>5</v>
      </c>
    </row>
    <row r="51" spans="1:5" ht="12.75">
      <c r="A51" s="35" t="s">
        <v>57</v>
      </c>
      <c r="E51" s="40" t="s">
        <v>7263</v>
      </c>
    </row>
    <row r="52" spans="1:5" ht="51">
      <c r="A52" t="s">
        <v>58</v>
      </c>
      <c r="E52" s="39" t="s">
        <v>4331</v>
      </c>
    </row>
    <row r="53" spans="1:16" ht="12.75">
      <c r="A53" t="s">
        <v>50</v>
      </c>
      <c s="34" t="s">
        <v>95</v>
      </c>
      <c s="34" t="s">
        <v>7535</v>
      </c>
      <c s="35" t="s">
        <v>5</v>
      </c>
      <c s="6" t="s">
        <v>7536</v>
      </c>
      <c s="36" t="s">
        <v>63</v>
      </c>
      <c s="37">
        <v>3</v>
      </c>
      <c s="36">
        <v>0</v>
      </c>
      <c s="36">
        <f>ROUND(G53*H53,6)</f>
      </c>
      <c r="L53" s="38">
        <v>0</v>
      </c>
      <c s="32">
        <f>ROUND(ROUND(L53,2)*ROUND(G53,3),2)</f>
      </c>
      <c s="36" t="s">
        <v>970</v>
      </c>
      <c>
        <f>(M53*21)/100</f>
      </c>
      <c t="s">
        <v>28</v>
      </c>
    </row>
    <row r="54" spans="1:5" ht="12.75">
      <c r="A54" s="35" t="s">
        <v>56</v>
      </c>
      <c r="E54" s="39" t="s">
        <v>5</v>
      </c>
    </row>
    <row r="55" spans="1:5" ht="12.75">
      <c r="A55" s="35" t="s">
        <v>57</v>
      </c>
      <c r="E55" s="40" t="s">
        <v>7263</v>
      </c>
    </row>
    <row r="56" spans="1:5" ht="102">
      <c r="A56" t="s">
        <v>58</v>
      </c>
      <c r="E56" s="39" t="s">
        <v>7537</v>
      </c>
    </row>
    <row r="57" spans="1:13" ht="12.75">
      <c r="A57" t="s">
        <v>47</v>
      </c>
      <c r="C57" s="31" t="s">
        <v>70</v>
      </c>
      <c r="E57" s="33" t="s">
        <v>71</v>
      </c>
      <c r="J57" s="32">
        <f>0</f>
      </c>
      <c s="32">
        <f>0</f>
      </c>
      <c s="32">
        <f>0+L58+L62+L66+L70+L74+L78+L82+L86+L90+L94+L98+L102+L106+L110+L114+L118+L122+L126+L130+L134+L138+L142</f>
      </c>
      <c s="32">
        <f>0+M58+M62+M66+M70+M74+M78+M82+M86+M90+M94+M98+M102+M106+M110+M114+M118+M122+M126+M130+M134+M138+M142</f>
      </c>
    </row>
    <row r="58" spans="1:16" ht="25.5">
      <c r="A58" t="s">
        <v>50</v>
      </c>
      <c s="34" t="s">
        <v>99</v>
      </c>
      <c s="34" t="s">
        <v>6105</v>
      </c>
      <c s="35" t="s">
        <v>5</v>
      </c>
      <c s="6" t="s">
        <v>6106</v>
      </c>
      <c s="36" t="s">
        <v>75</v>
      </c>
      <c s="37">
        <v>200</v>
      </c>
      <c s="36">
        <v>0</v>
      </c>
      <c s="36">
        <f>ROUND(G58*H58,6)</f>
      </c>
      <c r="L58" s="38">
        <v>0</v>
      </c>
      <c s="32">
        <f>ROUND(ROUND(L58,2)*ROUND(G58,3),2)</f>
      </c>
      <c s="36" t="s">
        <v>970</v>
      </c>
      <c>
        <f>(M58*21)/100</f>
      </c>
      <c t="s">
        <v>28</v>
      </c>
    </row>
    <row r="59" spans="1:5" ht="12.75">
      <c r="A59" s="35" t="s">
        <v>56</v>
      </c>
      <c r="E59" s="39" t="s">
        <v>5</v>
      </c>
    </row>
    <row r="60" spans="1:5" ht="12.75">
      <c r="A60" s="35" t="s">
        <v>57</v>
      </c>
      <c r="E60" s="40" t="s">
        <v>7263</v>
      </c>
    </row>
    <row r="61" spans="1:5" ht="76.5">
      <c r="A61" t="s">
        <v>58</v>
      </c>
      <c r="E61" s="39" t="s">
        <v>7266</v>
      </c>
    </row>
    <row r="62" spans="1:16" ht="12.75">
      <c r="A62" t="s">
        <v>50</v>
      </c>
      <c s="34" t="s">
        <v>103</v>
      </c>
      <c s="34" t="s">
        <v>2506</v>
      </c>
      <c s="35" t="s">
        <v>5</v>
      </c>
      <c s="6" t="s">
        <v>2507</v>
      </c>
      <c s="36" t="s">
        <v>75</v>
      </c>
      <c s="37">
        <v>10</v>
      </c>
      <c s="36">
        <v>0</v>
      </c>
      <c s="36">
        <f>ROUND(G62*H62,6)</f>
      </c>
      <c r="L62" s="38">
        <v>0</v>
      </c>
      <c s="32">
        <f>ROUND(ROUND(L62,2)*ROUND(G62,3),2)</f>
      </c>
      <c s="36" t="s">
        <v>970</v>
      </c>
      <c>
        <f>(M62*21)/100</f>
      </c>
      <c t="s">
        <v>28</v>
      </c>
    </row>
    <row r="63" spans="1:5" ht="12.75">
      <c r="A63" s="35" t="s">
        <v>56</v>
      </c>
      <c r="E63" s="39" t="s">
        <v>5</v>
      </c>
    </row>
    <row r="64" spans="1:5" ht="12.75">
      <c r="A64" s="35" t="s">
        <v>57</v>
      </c>
      <c r="E64" s="40" t="s">
        <v>7263</v>
      </c>
    </row>
    <row r="65" spans="1:5" ht="114.75">
      <c r="A65" t="s">
        <v>58</v>
      </c>
      <c r="E65" s="39" t="s">
        <v>7267</v>
      </c>
    </row>
    <row r="66" spans="1:16" ht="12.75">
      <c r="A66" t="s">
        <v>50</v>
      </c>
      <c s="34" t="s">
        <v>107</v>
      </c>
      <c s="34" t="s">
        <v>809</v>
      </c>
      <c s="35" t="s">
        <v>5</v>
      </c>
      <c s="6" t="s">
        <v>810</v>
      </c>
      <c s="36" t="s">
        <v>79</v>
      </c>
      <c s="37">
        <v>240</v>
      </c>
      <c s="36">
        <v>0</v>
      </c>
      <c s="36">
        <f>ROUND(G66*H66,6)</f>
      </c>
      <c r="L66" s="38">
        <v>0</v>
      </c>
      <c s="32">
        <f>ROUND(ROUND(L66,2)*ROUND(G66,3),2)</f>
      </c>
      <c s="36" t="s">
        <v>970</v>
      </c>
      <c>
        <f>(M66*21)/100</f>
      </c>
      <c t="s">
        <v>28</v>
      </c>
    </row>
    <row r="67" spans="1:5" ht="12.75">
      <c r="A67" s="35" t="s">
        <v>56</v>
      </c>
      <c r="E67" s="39" t="s">
        <v>5</v>
      </c>
    </row>
    <row r="68" spans="1:5" ht="12.75">
      <c r="A68" s="35" t="s">
        <v>57</v>
      </c>
      <c r="E68" s="40" t="s">
        <v>7263</v>
      </c>
    </row>
    <row r="69" spans="1:5" ht="102">
      <c r="A69" t="s">
        <v>58</v>
      </c>
      <c r="E69" s="39" t="s">
        <v>4524</v>
      </c>
    </row>
    <row r="70" spans="1:16" ht="12.75">
      <c r="A70" t="s">
        <v>50</v>
      </c>
      <c s="34" t="s">
        <v>112</v>
      </c>
      <c s="34" t="s">
        <v>88</v>
      </c>
      <c s="35" t="s">
        <v>5</v>
      </c>
      <c s="6" t="s">
        <v>89</v>
      </c>
      <c s="36" t="s">
        <v>79</v>
      </c>
      <c s="37">
        <v>200</v>
      </c>
      <c s="36">
        <v>0</v>
      </c>
      <c s="36">
        <f>ROUND(G70*H70,6)</f>
      </c>
      <c r="L70" s="38">
        <v>0</v>
      </c>
      <c s="32">
        <f>ROUND(ROUND(L70,2)*ROUND(G70,3),2)</f>
      </c>
      <c s="36" t="s">
        <v>970</v>
      </c>
      <c>
        <f>(M70*21)/100</f>
      </c>
      <c t="s">
        <v>28</v>
      </c>
    </row>
    <row r="71" spans="1:5" ht="12.75">
      <c r="A71" s="35" t="s">
        <v>56</v>
      </c>
      <c r="E71" s="39" t="s">
        <v>5</v>
      </c>
    </row>
    <row r="72" spans="1:5" ht="12.75">
      <c r="A72" s="35" t="s">
        <v>57</v>
      </c>
      <c r="E72" s="40" t="s">
        <v>7263</v>
      </c>
    </row>
    <row r="73" spans="1:5" ht="140.25">
      <c r="A73" t="s">
        <v>58</v>
      </c>
      <c r="E73" s="39" t="s">
        <v>7240</v>
      </c>
    </row>
    <row r="74" spans="1:16" ht="25.5">
      <c r="A74" t="s">
        <v>50</v>
      </c>
      <c s="34" t="s">
        <v>116</v>
      </c>
      <c s="34" t="s">
        <v>2727</v>
      </c>
      <c s="35" t="s">
        <v>5</v>
      </c>
      <c s="6" t="s">
        <v>2728</v>
      </c>
      <c s="36" t="s">
        <v>75</v>
      </c>
      <c s="37">
        <v>12</v>
      </c>
      <c s="36">
        <v>0</v>
      </c>
      <c s="36">
        <f>ROUND(G74*H74,6)</f>
      </c>
      <c r="L74" s="38">
        <v>0</v>
      </c>
      <c s="32">
        <f>ROUND(ROUND(L74,2)*ROUND(G74,3),2)</f>
      </c>
      <c s="36" t="s">
        <v>970</v>
      </c>
      <c>
        <f>(M74*21)/100</f>
      </c>
      <c t="s">
        <v>28</v>
      </c>
    </row>
    <row r="75" spans="1:5" ht="12.75">
      <c r="A75" s="35" t="s">
        <v>56</v>
      </c>
      <c r="E75" s="39" t="s">
        <v>5</v>
      </c>
    </row>
    <row r="76" spans="1:5" ht="12.75">
      <c r="A76" s="35" t="s">
        <v>57</v>
      </c>
      <c r="E76" s="40" t="s">
        <v>7263</v>
      </c>
    </row>
    <row r="77" spans="1:5" ht="127.5">
      <c r="A77" t="s">
        <v>58</v>
      </c>
      <c r="E77" s="39" t="s">
        <v>7632</v>
      </c>
    </row>
    <row r="78" spans="1:16" ht="25.5">
      <c r="A78" t="s">
        <v>50</v>
      </c>
      <c s="34" t="s">
        <v>119</v>
      </c>
      <c s="34" t="s">
        <v>829</v>
      </c>
      <c s="35" t="s">
        <v>5</v>
      </c>
      <c s="6" t="s">
        <v>830</v>
      </c>
      <c s="36" t="s">
        <v>75</v>
      </c>
      <c s="37">
        <v>3</v>
      </c>
      <c s="36">
        <v>0</v>
      </c>
      <c s="36">
        <f>ROUND(G78*H78,6)</f>
      </c>
      <c r="L78" s="38">
        <v>0</v>
      </c>
      <c s="32">
        <f>ROUND(ROUND(L78,2)*ROUND(G78,3),2)</f>
      </c>
      <c s="36" t="s">
        <v>970</v>
      </c>
      <c>
        <f>(M78*21)/100</f>
      </c>
      <c t="s">
        <v>28</v>
      </c>
    </row>
    <row r="79" spans="1:5" ht="12.75">
      <c r="A79" s="35" t="s">
        <v>56</v>
      </c>
      <c r="E79" s="39" t="s">
        <v>5</v>
      </c>
    </row>
    <row r="80" spans="1:5" ht="12.75">
      <c r="A80" s="35" t="s">
        <v>57</v>
      </c>
      <c r="E80" s="40" t="s">
        <v>7263</v>
      </c>
    </row>
    <row r="81" spans="1:5" ht="38.25">
      <c r="A81" t="s">
        <v>58</v>
      </c>
      <c r="E81" s="39" t="s">
        <v>98</v>
      </c>
    </row>
    <row r="82" spans="1:16" ht="12.75">
      <c r="A82" t="s">
        <v>50</v>
      </c>
      <c s="34" t="s">
        <v>122</v>
      </c>
      <c s="34" t="s">
        <v>7270</v>
      </c>
      <c s="35" t="s">
        <v>5</v>
      </c>
      <c s="6" t="s">
        <v>7271</v>
      </c>
      <c s="36" t="s">
        <v>75</v>
      </c>
      <c s="37">
        <v>2</v>
      </c>
      <c s="36">
        <v>0</v>
      </c>
      <c s="36">
        <f>ROUND(G82*H82,6)</f>
      </c>
      <c r="L82" s="38">
        <v>0</v>
      </c>
      <c s="32">
        <f>ROUND(ROUND(L82,2)*ROUND(G82,3),2)</f>
      </c>
      <c s="36" t="s">
        <v>970</v>
      </c>
      <c>
        <f>(M82*21)/100</f>
      </c>
      <c t="s">
        <v>28</v>
      </c>
    </row>
    <row r="83" spans="1:5" ht="12.75">
      <c r="A83" s="35" t="s">
        <v>56</v>
      </c>
      <c r="E83" s="39" t="s">
        <v>5</v>
      </c>
    </row>
    <row r="84" spans="1:5" ht="12.75">
      <c r="A84" s="35" t="s">
        <v>57</v>
      </c>
      <c r="E84" s="40" t="s">
        <v>7263</v>
      </c>
    </row>
    <row r="85" spans="1:5" ht="102">
      <c r="A85" t="s">
        <v>58</v>
      </c>
      <c r="E85" s="39" t="s">
        <v>7272</v>
      </c>
    </row>
    <row r="86" spans="1:16" ht="25.5">
      <c r="A86" t="s">
        <v>50</v>
      </c>
      <c s="34" t="s">
        <v>126</v>
      </c>
      <c s="34" t="s">
        <v>831</v>
      </c>
      <c s="35" t="s">
        <v>5</v>
      </c>
      <c s="6" t="s">
        <v>832</v>
      </c>
      <c s="36" t="s">
        <v>75</v>
      </c>
      <c s="37">
        <v>5</v>
      </c>
      <c s="36">
        <v>0</v>
      </c>
      <c s="36">
        <f>ROUND(G86*H86,6)</f>
      </c>
      <c r="L86" s="38">
        <v>0</v>
      </c>
      <c s="32">
        <f>ROUND(ROUND(L86,2)*ROUND(G86,3),2)</f>
      </c>
      <c s="36" t="s">
        <v>970</v>
      </c>
      <c>
        <f>(M86*21)/100</f>
      </c>
      <c t="s">
        <v>28</v>
      </c>
    </row>
    <row r="87" spans="1:5" ht="12.75">
      <c r="A87" s="35" t="s">
        <v>56</v>
      </c>
      <c r="E87" s="39" t="s">
        <v>5</v>
      </c>
    </row>
    <row r="88" spans="1:5" ht="12.75">
      <c r="A88" s="35" t="s">
        <v>57</v>
      </c>
      <c r="E88" s="40" t="s">
        <v>7263</v>
      </c>
    </row>
    <row r="89" spans="1:5" ht="102">
      <c r="A89" t="s">
        <v>58</v>
      </c>
      <c r="E89" s="39" t="s">
        <v>1415</v>
      </c>
    </row>
    <row r="90" spans="1:16" ht="38.25">
      <c r="A90" t="s">
        <v>50</v>
      </c>
      <c s="34" t="s">
        <v>129</v>
      </c>
      <c s="34" t="s">
        <v>2355</v>
      </c>
      <c s="35" t="s">
        <v>5</v>
      </c>
      <c s="6" t="s">
        <v>2356</v>
      </c>
      <c s="36" t="s">
        <v>2357</v>
      </c>
      <c s="37">
        <v>200</v>
      </c>
      <c s="36">
        <v>0</v>
      </c>
      <c s="36">
        <f>ROUND(G90*H90,6)</f>
      </c>
      <c r="L90" s="38">
        <v>0</v>
      </c>
      <c s="32">
        <f>ROUND(ROUND(L90,2)*ROUND(G90,3),2)</f>
      </c>
      <c s="36" t="s">
        <v>970</v>
      </c>
      <c>
        <f>(M90*21)/100</f>
      </c>
      <c t="s">
        <v>28</v>
      </c>
    </row>
    <row r="91" spans="1:5" ht="12.75">
      <c r="A91" s="35" t="s">
        <v>56</v>
      </c>
      <c r="E91" s="39" t="s">
        <v>5</v>
      </c>
    </row>
    <row r="92" spans="1:5" ht="12.75">
      <c r="A92" s="35" t="s">
        <v>57</v>
      </c>
      <c r="E92" s="40" t="s">
        <v>7263</v>
      </c>
    </row>
    <row r="93" spans="1:5" ht="102">
      <c r="A93" t="s">
        <v>58</v>
      </c>
      <c r="E93" s="39" t="s">
        <v>7272</v>
      </c>
    </row>
    <row r="94" spans="1:16" ht="12.75">
      <c r="A94" t="s">
        <v>50</v>
      </c>
      <c s="34" t="s">
        <v>134</v>
      </c>
      <c s="34" t="s">
        <v>2380</v>
      </c>
      <c s="35" t="s">
        <v>5</v>
      </c>
      <c s="6" t="s">
        <v>2381</v>
      </c>
      <c s="36" t="s">
        <v>75</v>
      </c>
      <c s="37">
        <v>2</v>
      </c>
      <c s="36">
        <v>0</v>
      </c>
      <c s="36">
        <f>ROUND(G94*H94,6)</f>
      </c>
      <c r="L94" s="38">
        <v>0</v>
      </c>
      <c s="32">
        <f>ROUND(ROUND(L94,2)*ROUND(G94,3),2)</f>
      </c>
      <c s="36" t="s">
        <v>970</v>
      </c>
      <c>
        <f>(M94*21)/100</f>
      </c>
      <c t="s">
        <v>28</v>
      </c>
    </row>
    <row r="95" spans="1:5" ht="12.75">
      <c r="A95" s="35" t="s">
        <v>56</v>
      </c>
      <c r="E95" s="39" t="s">
        <v>5</v>
      </c>
    </row>
    <row r="96" spans="1:5" ht="12.75">
      <c r="A96" s="35" t="s">
        <v>57</v>
      </c>
      <c r="E96" s="40" t="s">
        <v>7263</v>
      </c>
    </row>
    <row r="97" spans="1:5" ht="102">
      <c r="A97" t="s">
        <v>58</v>
      </c>
      <c r="E97" s="39" t="s">
        <v>7273</v>
      </c>
    </row>
    <row r="98" spans="1:16" ht="12.75">
      <c r="A98" t="s">
        <v>50</v>
      </c>
      <c s="34" t="s">
        <v>137</v>
      </c>
      <c s="34" t="s">
        <v>7633</v>
      </c>
      <c s="35" t="s">
        <v>5</v>
      </c>
      <c s="6" t="s">
        <v>7634</v>
      </c>
      <c s="36" t="s">
        <v>75</v>
      </c>
      <c s="37">
        <v>3</v>
      </c>
      <c s="36">
        <v>0</v>
      </c>
      <c s="36">
        <f>ROUND(G98*H98,6)</f>
      </c>
      <c r="L98" s="38">
        <v>0</v>
      </c>
      <c s="32">
        <f>ROUND(ROUND(L98,2)*ROUND(G98,3),2)</f>
      </c>
      <c s="36" t="s">
        <v>970</v>
      </c>
      <c>
        <f>(M98*21)/100</f>
      </c>
      <c t="s">
        <v>28</v>
      </c>
    </row>
    <row r="99" spans="1:5" ht="12.75">
      <c r="A99" s="35" t="s">
        <v>56</v>
      </c>
      <c r="E99" s="39" t="s">
        <v>5</v>
      </c>
    </row>
    <row r="100" spans="1:5" ht="12.75">
      <c r="A100" s="35" t="s">
        <v>57</v>
      </c>
      <c r="E100" s="40" t="s">
        <v>7263</v>
      </c>
    </row>
    <row r="101" spans="1:5" ht="89.25">
      <c r="A101" t="s">
        <v>58</v>
      </c>
      <c r="E101" s="39" t="s">
        <v>7635</v>
      </c>
    </row>
    <row r="102" spans="1:16" ht="12.75">
      <c r="A102" t="s">
        <v>50</v>
      </c>
      <c s="34" t="s">
        <v>140</v>
      </c>
      <c s="34" t="s">
        <v>7636</v>
      </c>
      <c s="35" t="s">
        <v>5</v>
      </c>
      <c s="6" t="s">
        <v>7637</v>
      </c>
      <c s="36" t="s">
        <v>75</v>
      </c>
      <c s="37">
        <v>1</v>
      </c>
      <c s="36">
        <v>0</v>
      </c>
      <c s="36">
        <f>ROUND(G102*H102,6)</f>
      </c>
      <c r="L102" s="38">
        <v>0</v>
      </c>
      <c s="32">
        <f>ROUND(ROUND(L102,2)*ROUND(G102,3),2)</f>
      </c>
      <c s="36" t="s">
        <v>970</v>
      </c>
      <c>
        <f>(M102*21)/100</f>
      </c>
      <c t="s">
        <v>28</v>
      </c>
    </row>
    <row r="103" spans="1:5" ht="12.75">
      <c r="A103" s="35" t="s">
        <v>56</v>
      </c>
      <c r="E103" s="39" t="s">
        <v>5</v>
      </c>
    </row>
    <row r="104" spans="1:5" ht="12.75">
      <c r="A104" s="35" t="s">
        <v>57</v>
      </c>
      <c r="E104" s="40" t="s">
        <v>7263</v>
      </c>
    </row>
    <row r="105" spans="1:5" ht="89.25">
      <c r="A105" t="s">
        <v>58</v>
      </c>
      <c r="E105" s="39" t="s">
        <v>7635</v>
      </c>
    </row>
    <row r="106" spans="1:16" ht="12.75">
      <c r="A106" t="s">
        <v>50</v>
      </c>
      <c s="34" t="s">
        <v>143</v>
      </c>
      <c s="34" t="s">
        <v>7638</v>
      </c>
      <c s="35" t="s">
        <v>5</v>
      </c>
      <c s="6" t="s">
        <v>7639</v>
      </c>
      <c s="36" t="s">
        <v>79</v>
      </c>
      <c s="37">
        <v>690</v>
      </c>
      <c s="36">
        <v>0</v>
      </c>
      <c s="36">
        <f>ROUND(G106*H106,6)</f>
      </c>
      <c r="L106" s="38">
        <v>0</v>
      </c>
      <c s="32">
        <f>ROUND(ROUND(L106,2)*ROUND(G106,3),2)</f>
      </c>
      <c s="36" t="s">
        <v>970</v>
      </c>
      <c>
        <f>(M106*21)/100</f>
      </c>
      <c t="s">
        <v>28</v>
      </c>
    </row>
    <row r="107" spans="1:5" ht="12.75">
      <c r="A107" s="35" t="s">
        <v>56</v>
      </c>
      <c r="E107" s="39" t="s">
        <v>5</v>
      </c>
    </row>
    <row r="108" spans="1:5" ht="12.75">
      <c r="A108" s="35" t="s">
        <v>57</v>
      </c>
      <c r="E108" s="40" t="s">
        <v>7263</v>
      </c>
    </row>
    <row r="109" spans="1:5" ht="89.25">
      <c r="A109" t="s">
        <v>58</v>
      </c>
      <c r="E109" s="39" t="s">
        <v>1318</v>
      </c>
    </row>
    <row r="110" spans="1:16" ht="25.5">
      <c r="A110" t="s">
        <v>50</v>
      </c>
      <c s="34" t="s">
        <v>147</v>
      </c>
      <c s="34" t="s">
        <v>7640</v>
      </c>
      <c s="35" t="s">
        <v>5</v>
      </c>
      <c s="6" t="s">
        <v>7641</v>
      </c>
      <c s="36" t="s">
        <v>75</v>
      </c>
      <c s="37">
        <v>3</v>
      </c>
      <c s="36">
        <v>0</v>
      </c>
      <c s="36">
        <f>ROUND(G110*H110,6)</f>
      </c>
      <c r="L110" s="38">
        <v>0</v>
      </c>
      <c s="32">
        <f>ROUND(ROUND(L110,2)*ROUND(G110,3),2)</f>
      </c>
      <c s="36" t="s">
        <v>970</v>
      </c>
      <c>
        <f>(M110*21)/100</f>
      </c>
      <c t="s">
        <v>28</v>
      </c>
    </row>
    <row r="111" spans="1:5" ht="12.75">
      <c r="A111" s="35" t="s">
        <v>56</v>
      </c>
      <c r="E111" s="39" t="s">
        <v>5</v>
      </c>
    </row>
    <row r="112" spans="1:5" ht="12.75">
      <c r="A112" s="35" t="s">
        <v>57</v>
      </c>
      <c r="E112" s="40" t="s">
        <v>7263</v>
      </c>
    </row>
    <row r="113" spans="1:5" ht="102">
      <c r="A113" t="s">
        <v>58</v>
      </c>
      <c r="E113" s="39" t="s">
        <v>2082</v>
      </c>
    </row>
    <row r="114" spans="1:16" ht="25.5">
      <c r="A114" t="s">
        <v>50</v>
      </c>
      <c s="34" t="s">
        <v>151</v>
      </c>
      <c s="34" t="s">
        <v>2534</v>
      </c>
      <c s="35" t="s">
        <v>5</v>
      </c>
      <c s="6" t="s">
        <v>2535</v>
      </c>
      <c s="36" t="s">
        <v>75</v>
      </c>
      <c s="37">
        <v>3</v>
      </c>
      <c s="36">
        <v>0</v>
      </c>
      <c s="36">
        <f>ROUND(G114*H114,6)</f>
      </c>
      <c r="L114" s="38">
        <v>0</v>
      </c>
      <c s="32">
        <f>ROUND(ROUND(L114,2)*ROUND(G114,3),2)</f>
      </c>
      <c s="36" t="s">
        <v>970</v>
      </c>
      <c>
        <f>(M114*21)/100</f>
      </c>
      <c t="s">
        <v>28</v>
      </c>
    </row>
    <row r="115" spans="1:5" ht="12.75">
      <c r="A115" s="35" t="s">
        <v>56</v>
      </c>
      <c r="E115" s="39" t="s">
        <v>5</v>
      </c>
    </row>
    <row r="116" spans="1:5" ht="12.75">
      <c r="A116" s="35" t="s">
        <v>57</v>
      </c>
      <c r="E116" s="40" t="s">
        <v>7263</v>
      </c>
    </row>
    <row r="117" spans="1:5" ht="102">
      <c r="A117" t="s">
        <v>58</v>
      </c>
      <c r="E117" s="39" t="s">
        <v>2082</v>
      </c>
    </row>
    <row r="118" spans="1:16" ht="25.5">
      <c r="A118" t="s">
        <v>50</v>
      </c>
      <c s="34" t="s">
        <v>155</v>
      </c>
      <c s="34" t="s">
        <v>2536</v>
      </c>
      <c s="35" t="s">
        <v>5</v>
      </c>
      <c s="6" t="s">
        <v>2537</v>
      </c>
      <c s="36" t="s">
        <v>75</v>
      </c>
      <c s="37">
        <v>3</v>
      </c>
      <c s="36">
        <v>0</v>
      </c>
      <c s="36">
        <f>ROUND(G118*H118,6)</f>
      </c>
      <c r="L118" s="38">
        <v>0</v>
      </c>
      <c s="32">
        <f>ROUND(ROUND(L118,2)*ROUND(G118,3),2)</f>
      </c>
      <c s="36" t="s">
        <v>970</v>
      </c>
      <c>
        <f>(M118*21)/100</f>
      </c>
      <c t="s">
        <v>28</v>
      </c>
    </row>
    <row r="119" spans="1:5" ht="12.75">
      <c r="A119" s="35" t="s">
        <v>56</v>
      </c>
      <c r="E119" s="39" t="s">
        <v>5</v>
      </c>
    </row>
    <row r="120" spans="1:5" ht="12.75">
      <c r="A120" s="35" t="s">
        <v>57</v>
      </c>
      <c r="E120" s="40" t="s">
        <v>7263</v>
      </c>
    </row>
    <row r="121" spans="1:5" ht="102">
      <c r="A121" t="s">
        <v>58</v>
      </c>
      <c r="E121" s="39" t="s">
        <v>2082</v>
      </c>
    </row>
    <row r="122" spans="1:16" ht="12.75">
      <c r="A122" t="s">
        <v>50</v>
      </c>
      <c s="34" t="s">
        <v>158</v>
      </c>
      <c s="34" t="s">
        <v>2540</v>
      </c>
      <c s="35" t="s">
        <v>5</v>
      </c>
      <c s="6" t="s">
        <v>2541</v>
      </c>
      <c s="36" t="s">
        <v>79</v>
      </c>
      <c s="37">
        <v>690</v>
      </c>
      <c s="36">
        <v>0</v>
      </c>
      <c s="36">
        <f>ROUND(G122*H122,6)</f>
      </c>
      <c r="L122" s="38">
        <v>0</v>
      </c>
      <c s="32">
        <f>ROUND(ROUND(L122,2)*ROUND(G122,3),2)</f>
      </c>
      <c s="36" t="s">
        <v>970</v>
      </c>
      <c>
        <f>(M122*21)/100</f>
      </c>
      <c t="s">
        <v>28</v>
      </c>
    </row>
    <row r="123" spans="1:5" ht="12.75">
      <c r="A123" s="35" t="s">
        <v>56</v>
      </c>
      <c r="E123" s="39" t="s">
        <v>5</v>
      </c>
    </row>
    <row r="124" spans="1:5" ht="12.75">
      <c r="A124" s="35" t="s">
        <v>57</v>
      </c>
      <c r="E124" s="40" t="s">
        <v>7263</v>
      </c>
    </row>
    <row r="125" spans="1:5" ht="76.5">
      <c r="A125" t="s">
        <v>58</v>
      </c>
      <c r="E125" s="39" t="s">
        <v>7290</v>
      </c>
    </row>
    <row r="126" spans="1:16" ht="12.75">
      <c r="A126" t="s">
        <v>50</v>
      </c>
      <c s="34" t="s">
        <v>162</v>
      </c>
      <c s="34" t="s">
        <v>2403</v>
      </c>
      <c s="35" t="s">
        <v>5</v>
      </c>
      <c s="6" t="s">
        <v>2404</v>
      </c>
      <c s="36" t="s">
        <v>75</v>
      </c>
      <c s="37">
        <v>230</v>
      </c>
      <c s="36">
        <v>0</v>
      </c>
      <c s="36">
        <f>ROUND(G126*H126,6)</f>
      </c>
      <c r="L126" s="38">
        <v>0</v>
      </c>
      <c s="32">
        <f>ROUND(ROUND(L126,2)*ROUND(G126,3),2)</f>
      </c>
      <c s="36" t="s">
        <v>970</v>
      </c>
      <c>
        <f>(M126*21)/100</f>
      </c>
      <c t="s">
        <v>28</v>
      </c>
    </row>
    <row r="127" spans="1:5" ht="12.75">
      <c r="A127" s="35" t="s">
        <v>56</v>
      </c>
      <c r="E127" s="39" t="s">
        <v>5</v>
      </c>
    </row>
    <row r="128" spans="1:5" ht="12.75">
      <c r="A128" s="35" t="s">
        <v>57</v>
      </c>
      <c r="E128" s="40" t="s">
        <v>7263</v>
      </c>
    </row>
    <row r="129" spans="1:5" ht="89.25">
      <c r="A129" t="s">
        <v>58</v>
      </c>
      <c r="E129" s="39" t="s">
        <v>7241</v>
      </c>
    </row>
    <row r="130" spans="1:16" ht="25.5">
      <c r="A130" t="s">
        <v>50</v>
      </c>
      <c s="34" t="s">
        <v>165</v>
      </c>
      <c s="34" t="s">
        <v>2286</v>
      </c>
      <c s="35" t="s">
        <v>5</v>
      </c>
      <c s="6" t="s">
        <v>2287</v>
      </c>
      <c s="36" t="s">
        <v>75</v>
      </c>
      <c s="37">
        <v>1</v>
      </c>
      <c s="36">
        <v>0</v>
      </c>
      <c s="36">
        <f>ROUND(G130*H130,6)</f>
      </c>
      <c r="L130" s="38">
        <v>0</v>
      </c>
      <c s="32">
        <f>ROUND(ROUND(L130,2)*ROUND(G130,3),2)</f>
      </c>
      <c s="36" t="s">
        <v>970</v>
      </c>
      <c>
        <f>(M130*21)/100</f>
      </c>
      <c t="s">
        <v>28</v>
      </c>
    </row>
    <row r="131" spans="1:5" ht="12.75">
      <c r="A131" s="35" t="s">
        <v>56</v>
      </c>
      <c r="E131" s="39" t="s">
        <v>5</v>
      </c>
    </row>
    <row r="132" spans="1:5" ht="12.75">
      <c r="A132" s="35" t="s">
        <v>57</v>
      </c>
      <c r="E132" s="40" t="s">
        <v>7263</v>
      </c>
    </row>
    <row r="133" spans="1:5" ht="114.75">
      <c r="A133" t="s">
        <v>58</v>
      </c>
      <c r="E133" s="39" t="s">
        <v>7335</v>
      </c>
    </row>
    <row r="134" spans="1:16" ht="25.5">
      <c r="A134" t="s">
        <v>50</v>
      </c>
      <c s="34" t="s">
        <v>169</v>
      </c>
      <c s="34" t="s">
        <v>2294</v>
      </c>
      <c s="35" t="s">
        <v>5</v>
      </c>
      <c s="6" t="s">
        <v>2295</v>
      </c>
      <c s="36" t="s">
        <v>75</v>
      </c>
      <c s="37">
        <v>1</v>
      </c>
      <c s="36">
        <v>0</v>
      </c>
      <c s="36">
        <f>ROUND(G134*H134,6)</f>
      </c>
      <c r="L134" s="38">
        <v>0</v>
      </c>
      <c s="32">
        <f>ROUND(ROUND(L134,2)*ROUND(G134,3),2)</f>
      </c>
      <c s="36" t="s">
        <v>970</v>
      </c>
      <c>
        <f>(M134*21)/100</f>
      </c>
      <c t="s">
        <v>28</v>
      </c>
    </row>
    <row r="135" spans="1:5" ht="12.75">
      <c r="A135" s="35" t="s">
        <v>56</v>
      </c>
      <c r="E135" s="39" t="s">
        <v>5</v>
      </c>
    </row>
    <row r="136" spans="1:5" ht="12.75">
      <c r="A136" s="35" t="s">
        <v>57</v>
      </c>
      <c r="E136" s="40" t="s">
        <v>7263</v>
      </c>
    </row>
    <row r="137" spans="1:5" ht="89.25">
      <c r="A137" t="s">
        <v>58</v>
      </c>
      <c r="E137" s="39" t="s">
        <v>7336</v>
      </c>
    </row>
    <row r="138" spans="1:16" ht="12.75">
      <c r="A138" t="s">
        <v>50</v>
      </c>
      <c s="34" t="s">
        <v>173</v>
      </c>
      <c s="34" t="s">
        <v>2298</v>
      </c>
      <c s="35" t="s">
        <v>5</v>
      </c>
      <c s="6" t="s">
        <v>2299</v>
      </c>
      <c s="36" t="s">
        <v>54</v>
      </c>
      <c s="37">
        <v>120</v>
      </c>
      <c s="36">
        <v>0</v>
      </c>
      <c s="36">
        <f>ROUND(G138*H138,6)</f>
      </c>
      <c r="L138" s="38">
        <v>0</v>
      </c>
      <c s="32">
        <f>ROUND(ROUND(L138,2)*ROUND(G138,3),2)</f>
      </c>
      <c s="36" t="s">
        <v>970</v>
      </c>
      <c>
        <f>(M138*21)/100</f>
      </c>
      <c t="s">
        <v>28</v>
      </c>
    </row>
    <row r="139" spans="1:5" ht="12.75">
      <c r="A139" s="35" t="s">
        <v>56</v>
      </c>
      <c r="E139" s="39" t="s">
        <v>5</v>
      </c>
    </row>
    <row r="140" spans="1:5" ht="12.75">
      <c r="A140" s="35" t="s">
        <v>57</v>
      </c>
      <c r="E140" s="40" t="s">
        <v>7263</v>
      </c>
    </row>
    <row r="141" spans="1:5" ht="89.25">
      <c r="A141" t="s">
        <v>58</v>
      </c>
      <c r="E141" s="39" t="s">
        <v>7339</v>
      </c>
    </row>
    <row r="142" spans="1:16" ht="12.75">
      <c r="A142" t="s">
        <v>50</v>
      </c>
      <c s="34" t="s">
        <v>177</v>
      </c>
      <c s="34" t="s">
        <v>974</v>
      </c>
      <c s="35" t="s">
        <v>5</v>
      </c>
      <c s="6" t="s">
        <v>975</v>
      </c>
      <c s="36" t="s">
        <v>54</v>
      </c>
      <c s="37">
        <v>80</v>
      </c>
      <c s="36">
        <v>0</v>
      </c>
      <c s="36">
        <f>ROUND(G142*H142,6)</f>
      </c>
      <c r="L142" s="38">
        <v>0</v>
      </c>
      <c s="32">
        <f>ROUND(ROUND(L142,2)*ROUND(G142,3),2)</f>
      </c>
      <c s="36" t="s">
        <v>970</v>
      </c>
      <c>
        <f>(M142*21)/100</f>
      </c>
      <c t="s">
        <v>28</v>
      </c>
    </row>
    <row r="143" spans="1:5" ht="12.75">
      <c r="A143" s="35" t="s">
        <v>56</v>
      </c>
      <c r="E143" s="39" t="s">
        <v>5</v>
      </c>
    </row>
    <row r="144" spans="1:5" ht="12.75">
      <c r="A144" s="35" t="s">
        <v>57</v>
      </c>
      <c r="E144" s="40" t="s">
        <v>7263</v>
      </c>
    </row>
    <row r="145" spans="1:5" ht="89.25">
      <c r="A145" t="s">
        <v>58</v>
      </c>
      <c r="E145" s="39" t="s">
        <v>7340</v>
      </c>
    </row>
    <row r="146" spans="1:13" ht="12.75">
      <c r="A146" t="s">
        <v>47</v>
      </c>
      <c r="C146" s="31" t="s">
        <v>87</v>
      </c>
      <c r="E146" s="33" t="s">
        <v>1506</v>
      </c>
      <c r="J146" s="32">
        <f>0</f>
      </c>
      <c s="32">
        <f>0</f>
      </c>
      <c s="32">
        <f>0+L147</f>
      </c>
      <c s="32">
        <f>0+M147</f>
      </c>
    </row>
    <row r="147" spans="1:16" ht="12.75">
      <c r="A147" t="s">
        <v>50</v>
      </c>
      <c s="34" t="s">
        <v>181</v>
      </c>
      <c s="34" t="s">
        <v>7347</v>
      </c>
      <c s="35" t="s">
        <v>5</v>
      </c>
      <c s="6" t="s">
        <v>7348</v>
      </c>
      <c s="36" t="s">
        <v>63</v>
      </c>
      <c s="37">
        <v>2</v>
      </c>
      <c s="36">
        <v>0</v>
      </c>
      <c s="36">
        <f>ROUND(G147*H147,6)</f>
      </c>
      <c r="L147" s="38">
        <v>0</v>
      </c>
      <c s="32">
        <f>ROUND(ROUND(L147,2)*ROUND(G147,3),2)</f>
      </c>
      <c s="36" t="s">
        <v>970</v>
      </c>
      <c>
        <f>(M147*21)/100</f>
      </c>
      <c t="s">
        <v>28</v>
      </c>
    </row>
    <row r="148" spans="1:5" ht="12.75">
      <c r="A148" s="35" t="s">
        <v>56</v>
      </c>
      <c r="E148" s="39" t="s">
        <v>5</v>
      </c>
    </row>
    <row r="149" spans="1:5" ht="12.75">
      <c r="A149" s="35" t="s">
        <v>57</v>
      </c>
      <c r="E149" s="40" t="s">
        <v>7263</v>
      </c>
    </row>
    <row r="150" spans="1:5" ht="102">
      <c r="A150" t="s">
        <v>58</v>
      </c>
      <c r="E150" s="39" t="s">
        <v>7349</v>
      </c>
    </row>
    <row r="151" spans="1:13" ht="12.75">
      <c r="A151" t="s">
        <v>47</v>
      </c>
      <c r="C151" s="31" t="s">
        <v>551</v>
      </c>
      <c r="E151" s="33" t="s">
        <v>552</v>
      </c>
      <c r="J151" s="32">
        <f>0</f>
      </c>
      <c s="32">
        <f>0</f>
      </c>
      <c s="32">
        <f>0+L152+L156+L160+L164</f>
      </c>
      <c s="32">
        <f>0+M152+M156+M160+M164</f>
      </c>
    </row>
    <row r="152" spans="1:16" ht="38.25">
      <c r="A152" t="s">
        <v>50</v>
      </c>
      <c s="34" t="s">
        <v>185</v>
      </c>
      <c s="34" t="s">
        <v>3483</v>
      </c>
      <c s="35" t="s">
        <v>555</v>
      </c>
      <c s="6" t="s">
        <v>3484</v>
      </c>
      <c s="36" t="s">
        <v>557</v>
      </c>
      <c s="37">
        <v>77</v>
      </c>
      <c s="36">
        <v>0</v>
      </c>
      <c s="36">
        <f>ROUND(G152*H152,6)</f>
      </c>
      <c r="L152" s="38">
        <v>0</v>
      </c>
      <c s="32">
        <f>ROUND(ROUND(L152,2)*ROUND(G152,3),2)</f>
      </c>
      <c s="36" t="s">
        <v>55</v>
      </c>
      <c>
        <f>(M152*21)/100</f>
      </c>
      <c t="s">
        <v>28</v>
      </c>
    </row>
    <row r="153" spans="1:5" ht="12.75">
      <c r="A153" s="35" t="s">
        <v>56</v>
      </c>
      <c r="E153" s="39" t="s">
        <v>558</v>
      </c>
    </row>
    <row r="154" spans="1:5" ht="12.75">
      <c r="A154" s="35" t="s">
        <v>57</v>
      </c>
      <c r="E154" s="40" t="s">
        <v>5</v>
      </c>
    </row>
    <row r="155" spans="1:5" ht="165.75">
      <c r="A155" t="s">
        <v>58</v>
      </c>
      <c r="E155" s="39" t="s">
        <v>3529</v>
      </c>
    </row>
    <row r="156" spans="1:16" ht="38.25">
      <c r="A156" t="s">
        <v>50</v>
      </c>
      <c s="34" t="s">
        <v>682</v>
      </c>
      <c s="34" t="s">
        <v>561</v>
      </c>
      <c s="35" t="s">
        <v>555</v>
      </c>
      <c s="6" t="s">
        <v>562</v>
      </c>
      <c s="36" t="s">
        <v>557</v>
      </c>
      <c s="37">
        <v>5.2</v>
      </c>
      <c s="36">
        <v>0</v>
      </c>
      <c s="36">
        <f>ROUND(G156*H156,6)</f>
      </c>
      <c r="L156" s="38">
        <v>0</v>
      </c>
      <c s="32">
        <f>ROUND(ROUND(L156,2)*ROUND(G156,3),2)</f>
      </c>
      <c s="36" t="s">
        <v>55</v>
      </c>
      <c>
        <f>(M156*21)/100</f>
      </c>
      <c t="s">
        <v>28</v>
      </c>
    </row>
    <row r="157" spans="1:5" ht="12.75">
      <c r="A157" s="35" t="s">
        <v>56</v>
      </c>
      <c r="E157" s="39" t="s">
        <v>558</v>
      </c>
    </row>
    <row r="158" spans="1:5" ht="12.75">
      <c r="A158" s="35" t="s">
        <v>57</v>
      </c>
      <c r="E158" s="40" t="s">
        <v>5</v>
      </c>
    </row>
    <row r="159" spans="1:5" ht="165.75">
      <c r="A159" t="s">
        <v>58</v>
      </c>
      <c r="E159" s="39" t="s">
        <v>3529</v>
      </c>
    </row>
    <row r="160" spans="1:16" ht="25.5">
      <c r="A160" t="s">
        <v>50</v>
      </c>
      <c s="34" t="s">
        <v>686</v>
      </c>
      <c s="34" t="s">
        <v>3152</v>
      </c>
      <c s="35" t="s">
        <v>555</v>
      </c>
      <c s="6" t="s">
        <v>3153</v>
      </c>
      <c s="36" t="s">
        <v>557</v>
      </c>
      <c s="37">
        <v>15.6</v>
      </c>
      <c s="36">
        <v>0</v>
      </c>
      <c s="36">
        <f>ROUND(G160*H160,6)</f>
      </c>
      <c r="L160" s="38">
        <v>0</v>
      </c>
      <c s="32">
        <f>ROUND(ROUND(L160,2)*ROUND(G160,3),2)</f>
      </c>
      <c s="36" t="s">
        <v>55</v>
      </c>
      <c>
        <f>(M160*21)/100</f>
      </c>
      <c t="s">
        <v>28</v>
      </c>
    </row>
    <row r="161" spans="1:5" ht="12.75">
      <c r="A161" s="35" t="s">
        <v>56</v>
      </c>
      <c r="E161" s="39" t="s">
        <v>558</v>
      </c>
    </row>
    <row r="162" spans="1:5" ht="12.75">
      <c r="A162" s="35" t="s">
        <v>57</v>
      </c>
      <c r="E162" s="40" t="s">
        <v>5</v>
      </c>
    </row>
    <row r="163" spans="1:5" ht="165.75">
      <c r="A163" t="s">
        <v>58</v>
      </c>
      <c r="E163" s="39" t="s">
        <v>3529</v>
      </c>
    </row>
    <row r="164" spans="1:16" ht="25.5">
      <c r="A164" t="s">
        <v>50</v>
      </c>
      <c s="34" t="s">
        <v>189</v>
      </c>
      <c s="34" t="s">
        <v>1298</v>
      </c>
      <c s="35" t="s">
        <v>555</v>
      </c>
      <c s="6" t="s">
        <v>1299</v>
      </c>
      <c s="36" t="s">
        <v>557</v>
      </c>
      <c s="37">
        <v>0.5</v>
      </c>
      <c s="36">
        <v>0</v>
      </c>
      <c s="36">
        <f>ROUND(G164*H164,6)</f>
      </c>
      <c r="L164" s="38">
        <v>0</v>
      </c>
      <c s="32">
        <f>ROUND(ROUND(L164,2)*ROUND(G164,3),2)</f>
      </c>
      <c s="36" t="s">
        <v>55</v>
      </c>
      <c>
        <f>(M164*21)/100</f>
      </c>
      <c t="s">
        <v>28</v>
      </c>
    </row>
    <row r="165" spans="1:5" ht="12.75">
      <c r="A165" s="35" t="s">
        <v>56</v>
      </c>
      <c r="E165" s="39" t="s">
        <v>558</v>
      </c>
    </row>
    <row r="166" spans="1:5" ht="12.75">
      <c r="A166" s="35" t="s">
        <v>57</v>
      </c>
      <c r="E166" s="40" t="s">
        <v>5</v>
      </c>
    </row>
    <row r="167" spans="1:5" ht="165.75">
      <c r="A167" t="s">
        <v>58</v>
      </c>
      <c r="E167"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7642</v>
      </c>
      <c s="41">
        <f>Rekapitulace!C120</f>
      </c>
      <c s="20" t="s">
        <v>0</v>
      </c>
      <c t="s">
        <v>23</v>
      </c>
      <c t="s">
        <v>28</v>
      </c>
    </row>
    <row r="4" spans="1:16" ht="32" customHeight="1">
      <c r="A4" s="24" t="s">
        <v>20</v>
      </c>
      <c s="25" t="s">
        <v>29</v>
      </c>
      <c s="27" t="s">
        <v>7642</v>
      </c>
      <c r="E4" s="26" t="s">
        <v>7643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COUNTIFS(L8:L114,"=0",A8:A114,"P")+COUNTIFS(L8:L114,"",A8:A114,"P")+SUM(Q8:Q114)</f>
      </c>
    </row>
    <row r="8" spans="1:13" ht="12.75">
      <c r="A8" t="s">
        <v>45</v>
      </c>
      <c r="C8" s="28" t="s">
        <v>7646</v>
      </c>
      <c r="E8" s="30" t="s">
        <v>7645</v>
      </c>
      <c r="J8" s="29">
        <f>0+J9+J66+J71+J92+J109</f>
      </c>
      <c s="29">
        <f>0+K9+K66+K71+K92+K109</f>
      </c>
      <c s="29">
        <f>0+L9+L66+L71+L92+L109</f>
      </c>
      <c s="29">
        <f>0+M9+M66+M71+M92+M109</f>
      </c>
    </row>
    <row r="9" spans="1:13" ht="12.75">
      <c r="A9" t="s">
        <v>47</v>
      </c>
      <c r="C9" s="31" t="s">
        <v>6908</v>
      </c>
      <c r="E9" s="33" t="s">
        <v>6909</v>
      </c>
      <c r="J9" s="32">
        <f>0</f>
      </c>
      <c s="32">
        <f>0</f>
      </c>
      <c s="32">
        <f>0+L10+L14+L18+L22+L26+L30+L34+L38+L42+L46+L50+L54+L58+L62</f>
      </c>
      <c s="32">
        <f>0+M10+M14+M18+M22+M26+M30+M34+M38+M42+M46+M50+M54+M58+M62</f>
      </c>
    </row>
    <row r="10" spans="1:16" ht="25.5">
      <c r="A10" t="s">
        <v>50</v>
      </c>
      <c s="34" t="s">
        <v>51</v>
      </c>
      <c s="34" t="s">
        <v>7044</v>
      </c>
      <c s="35" t="s">
        <v>5</v>
      </c>
      <c s="6" t="s">
        <v>7045</v>
      </c>
      <c s="36" t="s">
        <v>75</v>
      </c>
      <c s="37">
        <v>11</v>
      </c>
      <c s="36">
        <v>0</v>
      </c>
      <c s="36">
        <f>ROUND(G10*H10,6)</f>
      </c>
      <c r="L10" s="38">
        <v>0</v>
      </c>
      <c s="32">
        <f>ROUND(ROUND(L10,2)*ROUND(G10,3),2)</f>
      </c>
      <c s="36" t="s">
        <v>970</v>
      </c>
      <c>
        <f>(M10*21)/100</f>
      </c>
      <c t="s">
        <v>28</v>
      </c>
    </row>
    <row r="11" spans="1:5" ht="12.75">
      <c r="A11" s="35" t="s">
        <v>56</v>
      </c>
      <c r="E11" s="39" t="s">
        <v>5</v>
      </c>
    </row>
    <row r="12" spans="1:5" ht="12.75">
      <c r="A12" s="35" t="s">
        <v>57</v>
      </c>
      <c r="E12" s="40" t="s">
        <v>7647</v>
      </c>
    </row>
    <row r="13" spans="1:5" ht="102">
      <c r="A13" t="s">
        <v>58</v>
      </c>
      <c r="E13" s="39" t="s">
        <v>7200</v>
      </c>
    </row>
    <row r="14" spans="1:16" ht="25.5">
      <c r="A14" t="s">
        <v>50</v>
      </c>
      <c s="34" t="s">
        <v>28</v>
      </c>
      <c s="34" t="s">
        <v>7648</v>
      </c>
      <c s="35" t="s">
        <v>5</v>
      </c>
      <c s="6" t="s">
        <v>7649</v>
      </c>
      <c s="36" t="s">
        <v>75</v>
      </c>
      <c s="37">
        <v>45</v>
      </c>
      <c s="36">
        <v>0</v>
      </c>
      <c s="36">
        <f>ROUND(G14*H14,6)</f>
      </c>
      <c r="L14" s="38">
        <v>0</v>
      </c>
      <c s="32">
        <f>ROUND(ROUND(L14,2)*ROUND(G14,3),2)</f>
      </c>
      <c s="36" t="s">
        <v>970</v>
      </c>
      <c>
        <f>(M14*21)/100</f>
      </c>
      <c t="s">
        <v>28</v>
      </c>
    </row>
    <row r="15" spans="1:5" ht="12.75">
      <c r="A15" s="35" t="s">
        <v>56</v>
      </c>
      <c r="E15" s="39" t="s">
        <v>5</v>
      </c>
    </row>
    <row r="16" spans="1:5" ht="12.75">
      <c r="A16" s="35" t="s">
        <v>57</v>
      </c>
      <c r="E16" s="40" t="s">
        <v>7647</v>
      </c>
    </row>
    <row r="17" spans="1:5" ht="114.75">
      <c r="A17" t="s">
        <v>58</v>
      </c>
      <c r="E17" s="39" t="s">
        <v>7192</v>
      </c>
    </row>
    <row r="18" spans="1:16" ht="25.5">
      <c r="A18" t="s">
        <v>50</v>
      </c>
      <c s="34" t="s">
        <v>26</v>
      </c>
      <c s="34" t="s">
        <v>7650</v>
      </c>
      <c s="35" t="s">
        <v>5</v>
      </c>
      <c s="6" t="s">
        <v>7651</v>
      </c>
      <c s="36" t="s">
        <v>75</v>
      </c>
      <c s="37">
        <v>13</v>
      </c>
      <c s="36">
        <v>0</v>
      </c>
      <c s="36">
        <f>ROUND(G18*H18,6)</f>
      </c>
      <c r="L18" s="38">
        <v>0</v>
      </c>
      <c s="32">
        <f>ROUND(ROUND(L18,2)*ROUND(G18,3),2)</f>
      </c>
      <c s="36" t="s">
        <v>970</v>
      </c>
      <c>
        <f>(M18*21)/100</f>
      </c>
      <c t="s">
        <v>28</v>
      </c>
    </row>
    <row r="19" spans="1:5" ht="12.75">
      <c r="A19" s="35" t="s">
        <v>56</v>
      </c>
      <c r="E19" s="39" t="s">
        <v>5</v>
      </c>
    </row>
    <row r="20" spans="1:5" ht="12.75">
      <c r="A20" s="35" t="s">
        <v>57</v>
      </c>
      <c r="E20" s="40" t="s">
        <v>7647</v>
      </c>
    </row>
    <row r="21" spans="1:5" ht="114.75">
      <c r="A21" t="s">
        <v>58</v>
      </c>
      <c r="E21" s="39" t="s">
        <v>7192</v>
      </c>
    </row>
    <row r="22" spans="1:16" ht="25.5">
      <c r="A22" t="s">
        <v>50</v>
      </c>
      <c s="34" t="s">
        <v>65</v>
      </c>
      <c s="34" t="s">
        <v>7652</v>
      </c>
      <c s="35" t="s">
        <v>5</v>
      </c>
      <c s="6" t="s">
        <v>7653</v>
      </c>
      <c s="36" t="s">
        <v>75</v>
      </c>
      <c s="37">
        <v>45</v>
      </c>
      <c s="36">
        <v>0</v>
      </c>
      <c s="36">
        <f>ROUND(G22*H22,6)</f>
      </c>
      <c r="L22" s="38">
        <v>0</v>
      </c>
      <c s="32">
        <f>ROUND(ROUND(L22,2)*ROUND(G22,3),2)</f>
      </c>
      <c s="36" t="s">
        <v>970</v>
      </c>
      <c>
        <f>(M22*21)/100</f>
      </c>
      <c t="s">
        <v>28</v>
      </c>
    </row>
    <row r="23" spans="1:5" ht="12.75">
      <c r="A23" s="35" t="s">
        <v>56</v>
      </c>
      <c r="E23" s="39" t="s">
        <v>5</v>
      </c>
    </row>
    <row r="24" spans="1:5" ht="12.75">
      <c r="A24" s="35" t="s">
        <v>57</v>
      </c>
      <c r="E24" s="40" t="s">
        <v>7647</v>
      </c>
    </row>
    <row r="25" spans="1:5" ht="114.75">
      <c r="A25" t="s">
        <v>58</v>
      </c>
      <c r="E25" s="39" t="s">
        <v>7192</v>
      </c>
    </row>
    <row r="26" spans="1:16" ht="25.5">
      <c r="A26" t="s">
        <v>50</v>
      </c>
      <c s="34" t="s">
        <v>72</v>
      </c>
      <c s="34" t="s">
        <v>7654</v>
      </c>
      <c s="35" t="s">
        <v>5</v>
      </c>
      <c s="6" t="s">
        <v>7655</v>
      </c>
      <c s="36" t="s">
        <v>75</v>
      </c>
      <c s="37">
        <v>5</v>
      </c>
      <c s="36">
        <v>0</v>
      </c>
      <c s="36">
        <f>ROUND(G26*H26,6)</f>
      </c>
      <c r="L26" s="38">
        <v>0</v>
      </c>
      <c s="32">
        <f>ROUND(ROUND(L26,2)*ROUND(G26,3),2)</f>
      </c>
      <c s="36" t="s">
        <v>970</v>
      </c>
      <c>
        <f>(M26*21)/100</f>
      </c>
      <c t="s">
        <v>28</v>
      </c>
    </row>
    <row r="27" spans="1:5" ht="12.75">
      <c r="A27" s="35" t="s">
        <v>56</v>
      </c>
      <c r="E27" s="39" t="s">
        <v>5</v>
      </c>
    </row>
    <row r="28" spans="1:5" ht="12.75">
      <c r="A28" s="35" t="s">
        <v>57</v>
      </c>
      <c r="E28" s="40" t="s">
        <v>7647</v>
      </c>
    </row>
    <row r="29" spans="1:5" ht="114.75">
      <c r="A29" t="s">
        <v>58</v>
      </c>
      <c r="E29" s="39" t="s">
        <v>7192</v>
      </c>
    </row>
    <row r="30" spans="1:16" ht="12.75">
      <c r="A30" t="s">
        <v>50</v>
      </c>
      <c s="34" t="s">
        <v>27</v>
      </c>
      <c s="34" t="s">
        <v>7656</v>
      </c>
      <c s="35" t="s">
        <v>5</v>
      </c>
      <c s="6" t="s">
        <v>7657</v>
      </c>
      <c s="36" t="s">
        <v>75</v>
      </c>
      <c s="37">
        <v>17</v>
      </c>
      <c s="36">
        <v>0</v>
      </c>
      <c s="36">
        <f>ROUND(G30*H30,6)</f>
      </c>
      <c r="L30" s="38">
        <v>0</v>
      </c>
      <c s="32">
        <f>ROUND(ROUND(L30,2)*ROUND(G30,3),2)</f>
      </c>
      <c s="36" t="s">
        <v>970</v>
      </c>
      <c>
        <f>(M30*21)/100</f>
      </c>
      <c t="s">
        <v>28</v>
      </c>
    </row>
    <row r="31" spans="1:5" ht="12.75">
      <c r="A31" s="35" t="s">
        <v>56</v>
      </c>
      <c r="E31" s="39" t="s">
        <v>5</v>
      </c>
    </row>
    <row r="32" spans="1:5" ht="12.75">
      <c r="A32" s="35" t="s">
        <v>57</v>
      </c>
      <c r="E32" s="40" t="s">
        <v>7647</v>
      </c>
    </row>
    <row r="33" spans="1:5" ht="114.75">
      <c r="A33" t="s">
        <v>58</v>
      </c>
      <c r="E33" s="39" t="s">
        <v>7192</v>
      </c>
    </row>
    <row r="34" spans="1:16" ht="12.75">
      <c r="A34" t="s">
        <v>50</v>
      </c>
      <c s="34" t="s">
        <v>70</v>
      </c>
      <c s="34" t="s">
        <v>7658</v>
      </c>
      <c s="35" t="s">
        <v>5</v>
      </c>
      <c s="6" t="s">
        <v>7659</v>
      </c>
      <c s="36" t="s">
        <v>75</v>
      </c>
      <c s="37">
        <v>8</v>
      </c>
      <c s="36">
        <v>0</v>
      </c>
      <c s="36">
        <f>ROUND(G34*H34,6)</f>
      </c>
      <c r="L34" s="38">
        <v>0</v>
      </c>
      <c s="32">
        <f>ROUND(ROUND(L34,2)*ROUND(G34,3),2)</f>
      </c>
      <c s="36" t="s">
        <v>970</v>
      </c>
      <c>
        <f>(M34*21)/100</f>
      </c>
      <c t="s">
        <v>28</v>
      </c>
    </row>
    <row r="35" spans="1:5" ht="12.75">
      <c r="A35" s="35" t="s">
        <v>56</v>
      </c>
      <c r="E35" s="39" t="s">
        <v>5</v>
      </c>
    </row>
    <row r="36" spans="1:5" ht="12.75">
      <c r="A36" s="35" t="s">
        <v>57</v>
      </c>
      <c r="E36" s="40" t="s">
        <v>7647</v>
      </c>
    </row>
    <row r="37" spans="1:5" ht="114.75">
      <c r="A37" t="s">
        <v>58</v>
      </c>
      <c r="E37" s="39" t="s">
        <v>7192</v>
      </c>
    </row>
    <row r="38" spans="1:16" ht="12.75">
      <c r="A38" t="s">
        <v>50</v>
      </c>
      <c s="34" t="s">
        <v>83</v>
      </c>
      <c s="34" t="s">
        <v>7660</v>
      </c>
      <c s="35" t="s">
        <v>5</v>
      </c>
      <c s="6" t="s">
        <v>7661</v>
      </c>
      <c s="36" t="s">
        <v>79</v>
      </c>
      <c s="37">
        <v>1660</v>
      </c>
      <c s="36">
        <v>0</v>
      </c>
      <c s="36">
        <f>ROUND(G38*H38,6)</f>
      </c>
      <c r="L38" s="38">
        <v>0</v>
      </c>
      <c s="32">
        <f>ROUND(ROUND(L38,2)*ROUND(G38,3),2)</f>
      </c>
      <c s="36" t="s">
        <v>970</v>
      </c>
      <c>
        <f>(M38*21)/100</f>
      </c>
      <c t="s">
        <v>28</v>
      </c>
    </row>
    <row r="39" spans="1:5" ht="12.75">
      <c r="A39" s="35" t="s">
        <v>56</v>
      </c>
      <c r="E39" s="39" t="s">
        <v>5</v>
      </c>
    </row>
    <row r="40" spans="1:5" ht="12.75">
      <c r="A40" s="35" t="s">
        <v>57</v>
      </c>
      <c r="E40" s="40" t="s">
        <v>7647</v>
      </c>
    </row>
    <row r="41" spans="1:5" ht="114.75">
      <c r="A41" t="s">
        <v>58</v>
      </c>
      <c r="E41" s="39" t="s">
        <v>7199</v>
      </c>
    </row>
    <row r="42" spans="1:16" ht="12.75">
      <c r="A42" t="s">
        <v>50</v>
      </c>
      <c s="34" t="s">
        <v>87</v>
      </c>
      <c s="34" t="s">
        <v>7662</v>
      </c>
      <c s="35" t="s">
        <v>5</v>
      </c>
      <c s="6" t="s">
        <v>7663</v>
      </c>
      <c s="36" t="s">
        <v>75</v>
      </c>
      <c s="37">
        <v>53</v>
      </c>
      <c s="36">
        <v>0</v>
      </c>
      <c s="36">
        <f>ROUND(G42*H42,6)</f>
      </c>
      <c r="L42" s="38">
        <v>0</v>
      </c>
      <c s="32">
        <f>ROUND(ROUND(L42,2)*ROUND(G42,3),2)</f>
      </c>
      <c s="36" t="s">
        <v>970</v>
      </c>
      <c>
        <f>(M42*21)/100</f>
      </c>
      <c t="s">
        <v>28</v>
      </c>
    </row>
    <row r="43" spans="1:5" ht="12.75">
      <c r="A43" s="35" t="s">
        <v>56</v>
      </c>
      <c r="E43" s="39" t="s">
        <v>5</v>
      </c>
    </row>
    <row r="44" spans="1:5" ht="12.75">
      <c r="A44" s="35" t="s">
        <v>57</v>
      </c>
      <c r="E44" s="40" t="s">
        <v>7647</v>
      </c>
    </row>
    <row r="45" spans="1:5" ht="114.75">
      <c r="A45" t="s">
        <v>58</v>
      </c>
      <c r="E45" s="39" t="s">
        <v>7192</v>
      </c>
    </row>
    <row r="46" spans="1:16" ht="25.5">
      <c r="A46" t="s">
        <v>50</v>
      </c>
      <c s="34" t="s">
        <v>91</v>
      </c>
      <c s="34" t="s">
        <v>7664</v>
      </c>
      <c s="35" t="s">
        <v>5</v>
      </c>
      <c s="6" t="s">
        <v>7665</v>
      </c>
      <c s="36" t="s">
        <v>75</v>
      </c>
      <c s="37">
        <v>130</v>
      </c>
      <c s="36">
        <v>0</v>
      </c>
      <c s="36">
        <f>ROUND(G46*H46,6)</f>
      </c>
      <c r="L46" s="38">
        <v>0</v>
      </c>
      <c s="32">
        <f>ROUND(ROUND(L46,2)*ROUND(G46,3),2)</f>
      </c>
      <c s="36" t="s">
        <v>970</v>
      </c>
      <c>
        <f>(M46*21)/100</f>
      </c>
      <c t="s">
        <v>28</v>
      </c>
    </row>
    <row r="47" spans="1:5" ht="12.75">
      <c r="A47" s="35" t="s">
        <v>56</v>
      </c>
      <c r="E47" s="39" t="s">
        <v>5</v>
      </c>
    </row>
    <row r="48" spans="1:5" ht="12.75">
      <c r="A48" s="35" t="s">
        <v>57</v>
      </c>
      <c r="E48" s="40" t="s">
        <v>7666</v>
      </c>
    </row>
    <row r="49" spans="1:5" ht="76.5">
      <c r="A49" t="s">
        <v>58</v>
      </c>
      <c r="E49" s="39" t="s">
        <v>7667</v>
      </c>
    </row>
    <row r="50" spans="1:16" ht="25.5">
      <c r="A50" t="s">
        <v>50</v>
      </c>
      <c s="34" t="s">
        <v>95</v>
      </c>
      <c s="34" t="s">
        <v>7668</v>
      </c>
      <c s="35" t="s">
        <v>5</v>
      </c>
      <c s="6" t="s">
        <v>7669</v>
      </c>
      <c s="36" t="s">
        <v>75</v>
      </c>
      <c s="37">
        <v>24</v>
      </c>
      <c s="36">
        <v>0</v>
      </c>
      <c s="36">
        <f>ROUND(G50*H50,6)</f>
      </c>
      <c r="L50" s="38">
        <v>0</v>
      </c>
      <c s="32">
        <f>ROUND(ROUND(L50,2)*ROUND(G50,3),2)</f>
      </c>
      <c s="36" t="s">
        <v>970</v>
      </c>
      <c>
        <f>(M50*21)/100</f>
      </c>
      <c t="s">
        <v>28</v>
      </c>
    </row>
    <row r="51" spans="1:5" ht="12.75">
      <c r="A51" s="35" t="s">
        <v>56</v>
      </c>
      <c r="E51" s="39" t="s">
        <v>5</v>
      </c>
    </row>
    <row r="52" spans="1:5" ht="12.75">
      <c r="A52" s="35" t="s">
        <v>57</v>
      </c>
      <c r="E52" s="40" t="s">
        <v>7666</v>
      </c>
    </row>
    <row r="53" spans="1:5" ht="89.25">
      <c r="A53" t="s">
        <v>58</v>
      </c>
      <c r="E53" s="39" t="s">
        <v>7670</v>
      </c>
    </row>
    <row r="54" spans="1:16" ht="12.75">
      <c r="A54" t="s">
        <v>50</v>
      </c>
      <c s="34" t="s">
        <v>99</v>
      </c>
      <c s="34" t="s">
        <v>7671</v>
      </c>
      <c s="35" t="s">
        <v>5</v>
      </c>
      <c s="6" t="s">
        <v>7672</v>
      </c>
      <c s="36" t="s">
        <v>79</v>
      </c>
      <c s="37">
        <v>170</v>
      </c>
      <c s="36">
        <v>0</v>
      </c>
      <c s="36">
        <f>ROUND(G54*H54,6)</f>
      </c>
      <c r="L54" s="38">
        <v>0</v>
      </c>
      <c s="32">
        <f>ROUND(ROUND(L54,2)*ROUND(G54,3),2)</f>
      </c>
      <c s="36" t="s">
        <v>55</v>
      </c>
      <c>
        <f>(M54*21)/100</f>
      </c>
      <c t="s">
        <v>28</v>
      </c>
    </row>
    <row r="55" spans="1:5" ht="12.75">
      <c r="A55" s="35" t="s">
        <v>56</v>
      </c>
      <c r="E55" s="39" t="s">
        <v>5</v>
      </c>
    </row>
    <row r="56" spans="1:5" ht="12.75">
      <c r="A56" s="35" t="s">
        <v>57</v>
      </c>
      <c r="E56" s="40" t="s">
        <v>7647</v>
      </c>
    </row>
    <row r="57" spans="1:5" ht="114.75">
      <c r="A57" t="s">
        <v>58</v>
      </c>
      <c r="E57" s="39" t="s">
        <v>7199</v>
      </c>
    </row>
    <row r="58" spans="1:16" ht="12.75">
      <c r="A58" t="s">
        <v>50</v>
      </c>
      <c s="34" t="s">
        <v>103</v>
      </c>
      <c s="34" t="s">
        <v>7673</v>
      </c>
      <c s="35" t="s">
        <v>5</v>
      </c>
      <c s="6" t="s">
        <v>7674</v>
      </c>
      <c s="36" t="s">
        <v>79</v>
      </c>
      <c s="37">
        <v>15</v>
      </c>
      <c s="36">
        <v>0</v>
      </c>
      <c s="36">
        <f>ROUND(G58*H58,6)</f>
      </c>
      <c r="L58" s="38">
        <v>0</v>
      </c>
      <c s="32">
        <f>ROUND(ROUND(L58,2)*ROUND(G58,3),2)</f>
      </c>
      <c s="36" t="s">
        <v>55</v>
      </c>
      <c>
        <f>(M58*21)/100</f>
      </c>
      <c t="s">
        <v>28</v>
      </c>
    </row>
    <row r="59" spans="1:5" ht="12.75">
      <c r="A59" s="35" t="s">
        <v>56</v>
      </c>
      <c r="E59" s="39" t="s">
        <v>5</v>
      </c>
    </row>
    <row r="60" spans="1:5" ht="12.75">
      <c r="A60" s="35" t="s">
        <v>57</v>
      </c>
      <c r="E60" s="40" t="s">
        <v>7647</v>
      </c>
    </row>
    <row r="61" spans="1:5" ht="114.75">
      <c r="A61" t="s">
        <v>58</v>
      </c>
      <c r="E61" s="39" t="s">
        <v>7199</v>
      </c>
    </row>
    <row r="62" spans="1:16" ht="12.75">
      <c r="A62" t="s">
        <v>50</v>
      </c>
      <c s="34" t="s">
        <v>107</v>
      </c>
      <c s="34" t="s">
        <v>7675</v>
      </c>
      <c s="35" t="s">
        <v>5</v>
      </c>
      <c s="6" t="s">
        <v>7676</v>
      </c>
      <c s="36" t="s">
        <v>75</v>
      </c>
      <c s="37">
        <v>5</v>
      </c>
      <c s="36">
        <v>0</v>
      </c>
      <c s="36">
        <f>ROUND(G62*H62,6)</f>
      </c>
      <c r="L62" s="38">
        <v>0</v>
      </c>
      <c s="32">
        <f>ROUND(ROUND(L62,2)*ROUND(G62,3),2)</f>
      </c>
      <c s="36" t="s">
        <v>55</v>
      </c>
      <c>
        <f>(M62*21)/100</f>
      </c>
      <c t="s">
        <v>28</v>
      </c>
    </row>
    <row r="63" spans="1:5" ht="12.75">
      <c r="A63" s="35" t="s">
        <v>56</v>
      </c>
      <c r="E63" s="39" t="s">
        <v>5</v>
      </c>
    </row>
    <row r="64" spans="1:5" ht="12.75">
      <c r="A64" s="35" t="s">
        <v>57</v>
      </c>
      <c r="E64" s="40" t="s">
        <v>7647</v>
      </c>
    </row>
    <row r="65" spans="1:5" ht="114.75">
      <c r="A65" t="s">
        <v>58</v>
      </c>
      <c r="E65" s="39" t="s">
        <v>7192</v>
      </c>
    </row>
    <row r="66" spans="1:13" ht="12.75">
      <c r="A66" t="s">
        <v>47</v>
      </c>
      <c r="C66" s="31" t="s">
        <v>7677</v>
      </c>
      <c r="E66" s="33" t="s">
        <v>7117</v>
      </c>
      <c r="J66" s="32">
        <f>0</f>
      </c>
      <c s="32">
        <f>0</f>
      </c>
      <c s="32">
        <f>0+L67</f>
      </c>
      <c s="32">
        <f>0+M67</f>
      </c>
    </row>
    <row r="67" spans="1:16" ht="25.5">
      <c r="A67" t="s">
        <v>50</v>
      </c>
      <c s="34" t="s">
        <v>112</v>
      </c>
      <c s="34" t="s">
        <v>7678</v>
      </c>
      <c s="35" t="s">
        <v>5</v>
      </c>
      <c s="6" t="s">
        <v>7679</v>
      </c>
      <c s="36" t="s">
        <v>75</v>
      </c>
      <c s="37">
        <v>75</v>
      </c>
      <c s="36">
        <v>0</v>
      </c>
      <c s="36">
        <f>ROUND(G67*H67,6)</f>
      </c>
      <c r="L67" s="38">
        <v>0</v>
      </c>
      <c s="32">
        <f>ROUND(ROUND(L67,2)*ROUND(G67,3),2)</f>
      </c>
      <c s="36" t="s">
        <v>970</v>
      </c>
      <c>
        <f>(M67*21)/100</f>
      </c>
      <c t="s">
        <v>28</v>
      </c>
    </row>
    <row r="68" spans="1:5" ht="12.75">
      <c r="A68" s="35" t="s">
        <v>56</v>
      </c>
      <c r="E68" s="39" t="s">
        <v>5</v>
      </c>
    </row>
    <row r="69" spans="1:5" ht="12.75">
      <c r="A69" s="35" t="s">
        <v>57</v>
      </c>
      <c r="E69" s="40" t="s">
        <v>7680</v>
      </c>
    </row>
    <row r="70" spans="1:5" ht="102">
      <c r="A70" t="s">
        <v>58</v>
      </c>
      <c r="E70" s="39" t="s">
        <v>7681</v>
      </c>
    </row>
    <row r="71" spans="1:13" ht="12.75">
      <c r="A71" t="s">
        <v>47</v>
      </c>
      <c r="C71" s="31" t="s">
        <v>7177</v>
      </c>
      <c r="E71" s="33" t="s">
        <v>7682</v>
      </c>
      <c r="J71" s="32">
        <f>0</f>
      </c>
      <c s="32">
        <f>0</f>
      </c>
      <c s="32">
        <f>0+L72+L76+L80+L84+L88</f>
      </c>
      <c s="32">
        <f>0+M72+M76+M80+M84+M88</f>
      </c>
    </row>
    <row r="72" spans="1:16" ht="12.75">
      <c r="A72" t="s">
        <v>50</v>
      </c>
      <c s="34" t="s">
        <v>116</v>
      </c>
      <c s="34" t="s">
        <v>7683</v>
      </c>
      <c s="35" t="s">
        <v>5</v>
      </c>
      <c s="6" t="s">
        <v>7684</v>
      </c>
      <c s="36" t="s">
        <v>75</v>
      </c>
      <c s="37">
        <v>90</v>
      </c>
      <c s="36">
        <v>0</v>
      </c>
      <c s="36">
        <f>ROUND(G72*H72,6)</f>
      </c>
      <c r="L72" s="38">
        <v>0</v>
      </c>
      <c s="32">
        <f>ROUND(ROUND(L72,2)*ROUND(G72,3),2)</f>
      </c>
      <c s="36" t="s">
        <v>970</v>
      </c>
      <c>
        <f>(M72*21)/100</f>
      </c>
      <c t="s">
        <v>28</v>
      </c>
    </row>
    <row r="73" spans="1:5" ht="12.75">
      <c r="A73" s="35" t="s">
        <v>56</v>
      </c>
      <c r="E73" s="39" t="s">
        <v>5</v>
      </c>
    </row>
    <row r="74" spans="1:5" ht="12.75">
      <c r="A74" s="35" t="s">
        <v>57</v>
      </c>
      <c r="E74" s="40" t="s">
        <v>7680</v>
      </c>
    </row>
    <row r="75" spans="1:5" ht="89.25">
      <c r="A75" t="s">
        <v>58</v>
      </c>
      <c r="E75" s="39" t="s">
        <v>7257</v>
      </c>
    </row>
    <row r="76" spans="1:16" ht="12.75">
      <c r="A76" t="s">
        <v>50</v>
      </c>
      <c s="34" t="s">
        <v>119</v>
      </c>
      <c s="34" t="s">
        <v>7102</v>
      </c>
      <c s="35" t="s">
        <v>5</v>
      </c>
      <c s="6" t="s">
        <v>7103</v>
      </c>
      <c s="36" t="s">
        <v>75</v>
      </c>
      <c s="37">
        <v>1</v>
      </c>
      <c s="36">
        <v>0</v>
      </c>
      <c s="36">
        <f>ROUND(G76*H76,6)</f>
      </c>
      <c r="L76" s="38">
        <v>0</v>
      </c>
      <c s="32">
        <f>ROUND(ROUND(L76,2)*ROUND(G76,3),2)</f>
      </c>
      <c s="36" t="s">
        <v>970</v>
      </c>
      <c>
        <f>(M76*21)/100</f>
      </c>
      <c t="s">
        <v>28</v>
      </c>
    </row>
    <row r="77" spans="1:5" ht="12.75">
      <c r="A77" s="35" t="s">
        <v>56</v>
      </c>
      <c r="E77" s="39" t="s">
        <v>5</v>
      </c>
    </row>
    <row r="78" spans="1:5" ht="12.75">
      <c r="A78" s="35" t="s">
        <v>57</v>
      </c>
      <c r="E78" s="40" t="s">
        <v>7680</v>
      </c>
    </row>
    <row r="79" spans="1:5" ht="89.25">
      <c r="A79" t="s">
        <v>58</v>
      </c>
      <c r="E79" s="39" t="s">
        <v>7202</v>
      </c>
    </row>
    <row r="80" spans="1:16" ht="12.75">
      <c r="A80" t="s">
        <v>50</v>
      </c>
      <c s="34" t="s">
        <v>122</v>
      </c>
      <c s="34" t="s">
        <v>7105</v>
      </c>
      <c s="35" t="s">
        <v>5</v>
      </c>
      <c s="6" t="s">
        <v>7106</v>
      </c>
      <c s="36" t="s">
        <v>75</v>
      </c>
      <c s="37">
        <v>1</v>
      </c>
      <c s="36">
        <v>0</v>
      </c>
      <c s="36">
        <f>ROUND(G80*H80,6)</f>
      </c>
      <c r="L80" s="38">
        <v>0</v>
      </c>
      <c s="32">
        <f>ROUND(ROUND(L80,2)*ROUND(G80,3),2)</f>
      </c>
      <c s="36" t="s">
        <v>970</v>
      </c>
      <c>
        <f>(M80*21)/100</f>
      </c>
      <c t="s">
        <v>28</v>
      </c>
    </row>
    <row r="81" spans="1:5" ht="12.75">
      <c r="A81" s="35" t="s">
        <v>56</v>
      </c>
      <c r="E81" s="39" t="s">
        <v>5</v>
      </c>
    </row>
    <row r="82" spans="1:5" ht="12.75">
      <c r="A82" s="35" t="s">
        <v>57</v>
      </c>
      <c r="E82" s="40" t="s">
        <v>7680</v>
      </c>
    </row>
    <row r="83" spans="1:5" ht="89.25">
      <c r="A83" t="s">
        <v>58</v>
      </c>
      <c r="E83" s="39" t="s">
        <v>7203</v>
      </c>
    </row>
    <row r="84" spans="1:16" ht="12.75">
      <c r="A84" t="s">
        <v>50</v>
      </c>
      <c s="34" t="s">
        <v>126</v>
      </c>
      <c s="34" t="s">
        <v>7108</v>
      </c>
      <c s="35" t="s">
        <v>5</v>
      </c>
      <c s="6" t="s">
        <v>523</v>
      </c>
      <c s="36" t="s">
        <v>75</v>
      </c>
      <c s="37">
        <v>1</v>
      </c>
      <c s="36">
        <v>0</v>
      </c>
      <c s="36">
        <f>ROUND(G84*H84,6)</f>
      </c>
      <c r="L84" s="38">
        <v>0</v>
      </c>
      <c s="32">
        <f>ROUND(ROUND(L84,2)*ROUND(G84,3),2)</f>
      </c>
      <c s="36" t="s">
        <v>970</v>
      </c>
      <c>
        <f>(M84*21)/100</f>
      </c>
      <c t="s">
        <v>28</v>
      </c>
    </row>
    <row r="85" spans="1:5" ht="12.75">
      <c r="A85" s="35" t="s">
        <v>56</v>
      </c>
      <c r="E85" s="39" t="s">
        <v>5</v>
      </c>
    </row>
    <row r="86" spans="1:5" ht="12.75">
      <c r="A86" s="35" t="s">
        <v>57</v>
      </c>
      <c r="E86" s="40" t="s">
        <v>7680</v>
      </c>
    </row>
    <row r="87" spans="1:5" ht="89.25">
      <c r="A87" t="s">
        <v>58</v>
      </c>
      <c r="E87" s="39" t="s">
        <v>7204</v>
      </c>
    </row>
    <row r="88" spans="1:16" ht="12.75">
      <c r="A88" t="s">
        <v>50</v>
      </c>
      <c s="34" t="s">
        <v>129</v>
      </c>
      <c s="34" t="s">
        <v>7685</v>
      </c>
      <c s="35" t="s">
        <v>5</v>
      </c>
      <c s="6" t="s">
        <v>7686</v>
      </c>
      <c s="36" t="s">
        <v>75</v>
      </c>
      <c s="37">
        <v>1</v>
      </c>
      <c s="36">
        <v>0</v>
      </c>
      <c s="36">
        <f>ROUND(G88*H88,6)</f>
      </c>
      <c r="L88" s="38">
        <v>0</v>
      </c>
      <c s="32">
        <f>ROUND(ROUND(L88,2)*ROUND(G88,3),2)</f>
      </c>
      <c s="36" t="s">
        <v>55</v>
      </c>
      <c>
        <f>(M88*21)/100</f>
      </c>
      <c t="s">
        <v>28</v>
      </c>
    </row>
    <row r="89" spans="1:5" ht="12.75">
      <c r="A89" s="35" t="s">
        <v>56</v>
      </c>
      <c r="E89" s="39" t="s">
        <v>5</v>
      </c>
    </row>
    <row r="90" spans="1:5" ht="12.75">
      <c r="A90" s="35" t="s">
        <v>57</v>
      </c>
      <c r="E90" s="40" t="s">
        <v>7680</v>
      </c>
    </row>
    <row r="91" spans="1:5" ht="114.75">
      <c r="A91" t="s">
        <v>58</v>
      </c>
      <c r="E91" s="39" t="s">
        <v>7687</v>
      </c>
    </row>
    <row r="92" spans="1:13" ht="12.75">
      <c r="A92" t="s">
        <v>47</v>
      </c>
      <c r="C92" s="31" t="s">
        <v>7688</v>
      </c>
      <c r="E92" s="33" t="s">
        <v>7689</v>
      </c>
      <c r="J92" s="32">
        <f>0</f>
      </c>
      <c s="32">
        <f>0</f>
      </c>
      <c s="32">
        <f>0+L93+L97+L101+L105</f>
      </c>
      <c s="32">
        <f>0+M93+M97+M101+M105</f>
      </c>
    </row>
    <row r="93" spans="1:16" ht="12.75">
      <c r="A93" t="s">
        <v>50</v>
      </c>
      <c s="34" t="s">
        <v>134</v>
      </c>
      <c s="34" t="s">
        <v>7690</v>
      </c>
      <c s="35" t="s">
        <v>5</v>
      </c>
      <c s="6" t="s">
        <v>7691</v>
      </c>
      <c s="36" t="s">
        <v>75</v>
      </c>
      <c s="37">
        <v>8</v>
      </c>
      <c s="36">
        <v>0</v>
      </c>
      <c s="36">
        <f>ROUND(G93*H93,6)</f>
      </c>
      <c r="L93" s="38">
        <v>0</v>
      </c>
      <c s="32">
        <f>ROUND(ROUND(L93,2)*ROUND(G93,3),2)</f>
      </c>
      <c s="36" t="s">
        <v>55</v>
      </c>
      <c>
        <f>(M93*21)/100</f>
      </c>
      <c t="s">
        <v>28</v>
      </c>
    </row>
    <row r="94" spans="1:5" ht="12.75">
      <c r="A94" s="35" t="s">
        <v>56</v>
      </c>
      <c r="E94" s="39" t="s">
        <v>5</v>
      </c>
    </row>
    <row r="95" spans="1:5" ht="12.75">
      <c r="A95" s="35" t="s">
        <v>57</v>
      </c>
      <c r="E95" s="40" t="s">
        <v>7692</v>
      </c>
    </row>
    <row r="96" spans="1:5" ht="38.25">
      <c r="A96" t="s">
        <v>58</v>
      </c>
      <c r="E96" s="39" t="s">
        <v>7693</v>
      </c>
    </row>
    <row r="97" spans="1:16" ht="25.5">
      <c r="A97" t="s">
        <v>50</v>
      </c>
      <c s="34" t="s">
        <v>137</v>
      </c>
      <c s="34" t="s">
        <v>7694</v>
      </c>
      <c s="35" t="s">
        <v>5</v>
      </c>
      <c s="6" t="s">
        <v>7695</v>
      </c>
      <c s="36" t="s">
        <v>75</v>
      </c>
      <c s="37">
        <v>12</v>
      </c>
      <c s="36">
        <v>0</v>
      </c>
      <c s="36">
        <f>ROUND(G97*H97,6)</f>
      </c>
      <c r="L97" s="38">
        <v>0</v>
      </c>
      <c s="32">
        <f>ROUND(ROUND(L97,2)*ROUND(G97,3),2)</f>
      </c>
      <c s="36" t="s">
        <v>55</v>
      </c>
      <c>
        <f>(M97*21)/100</f>
      </c>
      <c t="s">
        <v>28</v>
      </c>
    </row>
    <row r="98" spans="1:5" ht="12.75">
      <c r="A98" s="35" t="s">
        <v>56</v>
      </c>
      <c r="E98" s="39" t="s">
        <v>5</v>
      </c>
    </row>
    <row r="99" spans="1:5" ht="12.75">
      <c r="A99" s="35" t="s">
        <v>57</v>
      </c>
      <c r="E99" s="40" t="s">
        <v>7692</v>
      </c>
    </row>
    <row r="100" spans="1:5" ht="38.25">
      <c r="A100" t="s">
        <v>58</v>
      </c>
      <c r="E100" s="39" t="s">
        <v>7696</v>
      </c>
    </row>
    <row r="101" spans="1:16" ht="12.75">
      <c r="A101" t="s">
        <v>50</v>
      </c>
      <c s="34" t="s">
        <v>140</v>
      </c>
      <c s="34" t="s">
        <v>7697</v>
      </c>
      <c s="35" t="s">
        <v>5</v>
      </c>
      <c s="6" t="s">
        <v>7698</v>
      </c>
      <c s="36" t="s">
        <v>75</v>
      </c>
      <c s="37">
        <v>8</v>
      </c>
      <c s="36">
        <v>0</v>
      </c>
      <c s="36">
        <f>ROUND(G101*H101,6)</f>
      </c>
      <c r="L101" s="38">
        <v>0</v>
      </c>
      <c s="32">
        <f>ROUND(ROUND(L101,2)*ROUND(G101,3),2)</f>
      </c>
      <c s="36" t="s">
        <v>55</v>
      </c>
      <c>
        <f>(M101*21)/100</f>
      </c>
      <c t="s">
        <v>28</v>
      </c>
    </row>
    <row r="102" spans="1:5" ht="12.75">
      <c r="A102" s="35" t="s">
        <v>56</v>
      </c>
      <c r="E102" s="39" t="s">
        <v>5</v>
      </c>
    </row>
    <row r="103" spans="1:5" ht="12.75">
      <c r="A103" s="35" t="s">
        <v>57</v>
      </c>
      <c r="E103" s="40" t="s">
        <v>7692</v>
      </c>
    </row>
    <row r="104" spans="1:5" ht="51">
      <c r="A104" t="s">
        <v>58</v>
      </c>
      <c r="E104" s="39" t="s">
        <v>7699</v>
      </c>
    </row>
    <row r="105" spans="1:16" ht="25.5">
      <c r="A105" t="s">
        <v>50</v>
      </c>
      <c s="34" t="s">
        <v>143</v>
      </c>
      <c s="34" t="s">
        <v>7700</v>
      </c>
      <c s="35" t="s">
        <v>5</v>
      </c>
      <c s="6" t="s">
        <v>7701</v>
      </c>
      <c s="36" t="s">
        <v>75</v>
      </c>
      <c s="37">
        <v>12</v>
      </c>
      <c s="36">
        <v>0</v>
      </c>
      <c s="36">
        <f>ROUND(G105*H105,6)</f>
      </c>
      <c r="L105" s="38">
        <v>0</v>
      </c>
      <c s="32">
        <f>ROUND(ROUND(L105,2)*ROUND(G105,3),2)</f>
      </c>
      <c s="36" t="s">
        <v>55</v>
      </c>
      <c>
        <f>(M105*21)/100</f>
      </c>
      <c t="s">
        <v>28</v>
      </c>
    </row>
    <row r="106" spans="1:5" ht="12.75">
      <c r="A106" s="35" t="s">
        <v>56</v>
      </c>
      <c r="E106" s="39" t="s">
        <v>5</v>
      </c>
    </row>
    <row r="107" spans="1:5" ht="12.75">
      <c r="A107" s="35" t="s">
        <v>57</v>
      </c>
      <c r="E107" s="40" t="s">
        <v>7692</v>
      </c>
    </row>
    <row r="108" spans="1:5" ht="76.5">
      <c r="A108" t="s">
        <v>58</v>
      </c>
      <c r="E108" s="39" t="s">
        <v>7702</v>
      </c>
    </row>
    <row r="109" spans="1:13" ht="12.75">
      <c r="A109" t="s">
        <v>47</v>
      </c>
      <c r="C109" s="31" t="s">
        <v>551</v>
      </c>
      <c r="E109" s="33" t="s">
        <v>1178</v>
      </c>
      <c r="J109" s="32">
        <f>0</f>
      </c>
      <c s="32">
        <f>0</f>
      </c>
      <c s="32">
        <f>0+L110+L114</f>
      </c>
      <c s="32">
        <f>0+M110+M114</f>
      </c>
    </row>
    <row r="110" spans="1:16" ht="25.5">
      <c r="A110" t="s">
        <v>50</v>
      </c>
      <c s="34" t="s">
        <v>147</v>
      </c>
      <c s="34" t="s">
        <v>2480</v>
      </c>
      <c s="35" t="s">
        <v>555</v>
      </c>
      <c s="6" t="s">
        <v>2481</v>
      </c>
      <c s="36" t="s">
        <v>557</v>
      </c>
      <c s="37">
        <v>1</v>
      </c>
      <c s="36">
        <v>0</v>
      </c>
      <c s="36">
        <f>ROUND(G110*H110,6)</f>
      </c>
      <c r="L110" s="38">
        <v>0</v>
      </c>
      <c s="32">
        <f>ROUND(ROUND(L110,2)*ROUND(G110,3),2)</f>
      </c>
      <c s="36" t="s">
        <v>55</v>
      </c>
      <c>
        <f>(M110*21)/100</f>
      </c>
      <c t="s">
        <v>28</v>
      </c>
    </row>
    <row r="111" spans="1:5" ht="25.5">
      <c r="A111" s="35" t="s">
        <v>56</v>
      </c>
      <c r="E111" s="39" t="s">
        <v>3535</v>
      </c>
    </row>
    <row r="112" spans="1:5" ht="12.75">
      <c r="A112" s="35" t="s">
        <v>57</v>
      </c>
      <c r="E112" s="40" t="s">
        <v>5</v>
      </c>
    </row>
    <row r="113" spans="1:5" ht="165.75">
      <c r="A113" t="s">
        <v>58</v>
      </c>
      <c r="E113" s="39" t="s">
        <v>3529</v>
      </c>
    </row>
    <row r="114" spans="1:16" ht="38.25">
      <c r="A114" t="s">
        <v>50</v>
      </c>
      <c s="34" t="s">
        <v>151</v>
      </c>
      <c s="34" t="s">
        <v>1190</v>
      </c>
      <c s="35" t="s">
        <v>555</v>
      </c>
      <c s="6" t="s">
        <v>1191</v>
      </c>
      <c s="36" t="s">
        <v>557</v>
      </c>
      <c s="37">
        <v>0.5</v>
      </c>
      <c s="36">
        <v>0</v>
      </c>
      <c s="36">
        <f>ROUND(G114*H114,6)</f>
      </c>
      <c r="L114" s="38">
        <v>0</v>
      </c>
      <c s="32">
        <f>ROUND(ROUND(L114,2)*ROUND(G114,3),2)</f>
      </c>
      <c s="36" t="s">
        <v>55</v>
      </c>
      <c>
        <f>(M114*21)/100</f>
      </c>
      <c t="s">
        <v>28</v>
      </c>
    </row>
    <row r="115" spans="1:5" ht="25.5">
      <c r="A115" s="35" t="s">
        <v>56</v>
      </c>
      <c r="E115" s="39" t="s">
        <v>3535</v>
      </c>
    </row>
    <row r="116" spans="1:5" ht="12.75">
      <c r="A116" s="35" t="s">
        <v>57</v>
      </c>
      <c r="E116" s="40" t="s">
        <v>5</v>
      </c>
    </row>
    <row r="117" spans="1:5" ht="165.75">
      <c r="A117" t="s">
        <v>58</v>
      </c>
      <c r="E117" s="39" t="s">
        <v>3529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7703</v>
      </c>
      <c s="41">
        <f>Rekapitulace!C122</f>
      </c>
      <c s="20" t="s">
        <v>0</v>
      </c>
      <c t="s">
        <v>23</v>
      </c>
      <c t="s">
        <v>28</v>
      </c>
    </row>
    <row r="4" spans="1:16" ht="32" customHeight="1">
      <c r="A4" s="24" t="s">
        <v>20</v>
      </c>
      <c s="25" t="s">
        <v>29</v>
      </c>
      <c s="27" t="s">
        <v>7703</v>
      </c>
      <c r="E4" s="26" t="s">
        <v>7704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COUNTIFS(L8:L86,"=0",A8:A86,"P")+COUNTIFS(L8:L86,"",A8:A86,"P")+SUM(Q8:Q86)</f>
      </c>
    </row>
    <row r="8" spans="1:13" ht="12.75">
      <c r="A8" t="s">
        <v>45</v>
      </c>
      <c r="C8" s="28" t="s">
        <v>7707</v>
      </c>
      <c r="E8" s="30" t="s">
        <v>7706</v>
      </c>
      <c r="J8" s="29">
        <f>0+J9+J26+J31+J68+J85</f>
      </c>
      <c s="29">
        <f>0+K9+K26+K31+K68+K85</f>
      </c>
      <c s="29">
        <f>0+L9+L26+L31+L68+L85</f>
      </c>
      <c s="29">
        <f>0+M9+M26+M31+M68+M85</f>
      </c>
    </row>
    <row r="9" spans="1:13" ht="12.75">
      <c r="A9" t="s">
        <v>47</v>
      </c>
      <c r="C9" s="31" t="s">
        <v>51</v>
      </c>
      <c r="E9" s="33" t="s">
        <v>60</v>
      </c>
      <c r="J9" s="32">
        <f>0</f>
      </c>
      <c s="32">
        <f>0</f>
      </c>
      <c s="32">
        <f>0+L10+L14+L18+L22</f>
      </c>
      <c s="32">
        <f>0+M10+M14+M18+M22</f>
      </c>
    </row>
    <row r="10" spans="1:16" ht="12.75">
      <c r="A10" t="s">
        <v>50</v>
      </c>
      <c s="34" t="s">
        <v>51</v>
      </c>
      <c s="34" t="s">
        <v>2486</v>
      </c>
      <c s="35" t="s">
        <v>5</v>
      </c>
      <c s="6" t="s">
        <v>2487</v>
      </c>
      <c s="36" t="s">
        <v>68</v>
      </c>
      <c s="37">
        <v>150</v>
      </c>
      <c s="36">
        <v>0</v>
      </c>
      <c s="36">
        <f>ROUND(G10*H10,6)</f>
      </c>
      <c r="L10" s="38">
        <v>0</v>
      </c>
      <c s="32">
        <f>ROUND(ROUND(L10,2)*ROUND(G10,3),2)</f>
      </c>
      <c s="36" t="s">
        <v>970</v>
      </c>
      <c>
        <f>(M10*21)/100</f>
      </c>
      <c t="s">
        <v>28</v>
      </c>
    </row>
    <row r="11" spans="1:5" ht="12.75">
      <c r="A11" s="35" t="s">
        <v>56</v>
      </c>
      <c r="E11" s="39" t="s">
        <v>5</v>
      </c>
    </row>
    <row r="12" spans="1:5" ht="12.75">
      <c r="A12" s="35" t="s">
        <v>57</v>
      </c>
      <c r="E12" s="40" t="s">
        <v>2353</v>
      </c>
    </row>
    <row r="13" spans="1:5" ht="12.75">
      <c r="A13" t="s">
        <v>58</v>
      </c>
      <c r="E13" s="39" t="s">
        <v>2488</v>
      </c>
    </row>
    <row r="14" spans="1:16" ht="12.75">
      <c r="A14" t="s">
        <v>50</v>
      </c>
      <c s="34" t="s">
        <v>28</v>
      </c>
      <c s="34" t="s">
        <v>2492</v>
      </c>
      <c s="35" t="s">
        <v>5</v>
      </c>
      <c s="6" t="s">
        <v>2493</v>
      </c>
      <c s="36" t="s">
        <v>63</v>
      </c>
      <c s="37">
        <v>25</v>
      </c>
      <c s="36">
        <v>0</v>
      </c>
      <c s="36">
        <f>ROUND(G14*H14,6)</f>
      </c>
      <c r="L14" s="38">
        <v>0</v>
      </c>
      <c s="32">
        <f>ROUND(ROUND(L14,2)*ROUND(G14,3),2)</f>
      </c>
      <c s="36" t="s">
        <v>970</v>
      </c>
      <c>
        <f>(M14*21)/100</f>
      </c>
      <c t="s">
        <v>28</v>
      </c>
    </row>
    <row r="15" spans="1:5" ht="12.75">
      <c r="A15" s="35" t="s">
        <v>56</v>
      </c>
      <c r="E15" s="39" t="s">
        <v>5</v>
      </c>
    </row>
    <row r="16" spans="1:5" ht="12.75">
      <c r="A16" s="35" t="s">
        <v>57</v>
      </c>
      <c r="E16" s="40" t="s">
        <v>2353</v>
      </c>
    </row>
    <row r="17" spans="1:5" ht="229.5">
      <c r="A17" t="s">
        <v>58</v>
      </c>
      <c r="E17" s="39" t="s">
        <v>2494</v>
      </c>
    </row>
    <row r="18" spans="1:16" ht="12.75">
      <c r="A18" t="s">
        <v>50</v>
      </c>
      <c s="34" t="s">
        <v>26</v>
      </c>
      <c s="34" t="s">
        <v>61</v>
      </c>
      <c s="35" t="s">
        <v>5</v>
      </c>
      <c s="6" t="s">
        <v>62</v>
      </c>
      <c s="36" t="s">
        <v>63</v>
      </c>
      <c s="37">
        <v>25</v>
      </c>
      <c s="36">
        <v>0</v>
      </c>
      <c s="36">
        <f>ROUND(G18*H18,6)</f>
      </c>
      <c r="L18" s="38">
        <v>0</v>
      </c>
      <c s="32">
        <f>ROUND(ROUND(L18,2)*ROUND(G18,3),2)</f>
      </c>
      <c s="36" t="s">
        <v>970</v>
      </c>
      <c>
        <f>(M18*21)/100</f>
      </c>
      <c t="s">
        <v>28</v>
      </c>
    </row>
    <row r="19" spans="1:5" ht="12.75">
      <c r="A19" s="35" t="s">
        <v>56</v>
      </c>
      <c r="E19" s="39" t="s">
        <v>5</v>
      </c>
    </row>
    <row r="20" spans="1:5" ht="12.75">
      <c r="A20" s="35" t="s">
        <v>57</v>
      </c>
      <c r="E20" s="40" t="s">
        <v>2353</v>
      </c>
    </row>
    <row r="21" spans="1:5" ht="153">
      <c r="A21" t="s">
        <v>58</v>
      </c>
      <c r="E21" s="39" t="s">
        <v>2495</v>
      </c>
    </row>
    <row r="22" spans="1:16" ht="12.75">
      <c r="A22" t="s">
        <v>50</v>
      </c>
      <c s="34" t="s">
        <v>65</v>
      </c>
      <c s="34" t="s">
        <v>1712</v>
      </c>
      <c s="35" t="s">
        <v>5</v>
      </c>
      <c s="6" t="s">
        <v>1713</v>
      </c>
      <c s="36" t="s">
        <v>68</v>
      </c>
      <c s="37">
        <v>150</v>
      </c>
      <c s="36">
        <v>0</v>
      </c>
      <c s="36">
        <f>ROUND(G22*H22,6)</f>
      </c>
      <c r="L22" s="38">
        <v>0</v>
      </c>
      <c s="32">
        <f>ROUND(ROUND(L22,2)*ROUND(G22,3),2)</f>
      </c>
      <c s="36" t="s">
        <v>970</v>
      </c>
      <c>
        <f>(M22*21)/100</f>
      </c>
      <c t="s">
        <v>28</v>
      </c>
    </row>
    <row r="23" spans="1:5" ht="12.75">
      <c r="A23" s="35" t="s">
        <v>56</v>
      </c>
      <c r="E23" s="39" t="s">
        <v>5</v>
      </c>
    </row>
    <row r="24" spans="1:5" ht="12.75">
      <c r="A24" s="35" t="s">
        <v>57</v>
      </c>
      <c r="E24" s="40" t="s">
        <v>2353</v>
      </c>
    </row>
    <row r="25" spans="1:5" ht="38.25">
      <c r="A25" t="s">
        <v>58</v>
      </c>
      <c r="E25" s="39" t="s">
        <v>1715</v>
      </c>
    </row>
    <row r="26" spans="1:13" ht="12.75">
      <c r="A26" t="s">
        <v>47</v>
      </c>
      <c r="C26" s="31" t="s">
        <v>314</v>
      </c>
      <c r="E26" s="33" t="s">
        <v>2089</v>
      </c>
      <c r="J26" s="32">
        <f>0</f>
      </c>
      <c s="32">
        <f>0</f>
      </c>
      <c s="32">
        <f>0+L27</f>
      </c>
      <c s="32">
        <f>0+M27</f>
      </c>
    </row>
    <row r="27" spans="1:16" ht="12.75">
      <c r="A27" t="s">
        <v>50</v>
      </c>
      <c s="34" t="s">
        <v>72</v>
      </c>
      <c s="34" t="s">
        <v>7708</v>
      </c>
      <c s="35" t="s">
        <v>5</v>
      </c>
      <c s="6" t="s">
        <v>7709</v>
      </c>
      <c s="36" t="s">
        <v>75</v>
      </c>
      <c s="37">
        <v>4</v>
      </c>
      <c s="36">
        <v>0</v>
      </c>
      <c s="36">
        <f>ROUND(G27*H27,6)</f>
      </c>
      <c r="L27" s="38">
        <v>0</v>
      </c>
      <c s="32">
        <f>ROUND(ROUND(L27,2)*ROUND(G27,3),2)</f>
      </c>
      <c s="36" t="s">
        <v>2369</v>
      </c>
      <c>
        <f>(M27*21)/100</f>
      </c>
      <c t="s">
        <v>28</v>
      </c>
    </row>
    <row r="28" spans="1:5" ht="12.75">
      <c r="A28" s="35" t="s">
        <v>56</v>
      </c>
      <c r="E28" s="39" t="s">
        <v>5</v>
      </c>
    </row>
    <row r="29" spans="1:5" ht="12.75">
      <c r="A29" s="35" t="s">
        <v>57</v>
      </c>
      <c r="E29" s="40" t="s">
        <v>2353</v>
      </c>
    </row>
    <row r="30" spans="1:5" ht="102">
      <c r="A30" t="s">
        <v>58</v>
      </c>
      <c r="E30" s="39" t="s">
        <v>7369</v>
      </c>
    </row>
    <row r="31" spans="1:13" ht="12.75">
      <c r="A31" t="s">
        <v>47</v>
      </c>
      <c r="C31" s="31" t="s">
        <v>2104</v>
      </c>
      <c r="E31" s="33" t="s">
        <v>2105</v>
      </c>
      <c r="J31" s="32">
        <f>0</f>
      </c>
      <c s="32">
        <f>0</f>
      </c>
      <c s="32">
        <f>0+L32+L36+L40+L44+L48+L52+L56+L60+L64</f>
      </c>
      <c s="32">
        <f>0+M32+M36+M40+M44+M48+M52+M56+M60+M64</f>
      </c>
    </row>
    <row r="32" spans="1:16" ht="12.75">
      <c r="A32" t="s">
        <v>50</v>
      </c>
      <c s="34" t="s">
        <v>27</v>
      </c>
      <c s="34" t="s">
        <v>2733</v>
      </c>
      <c s="35" t="s">
        <v>5</v>
      </c>
      <c s="6" t="s">
        <v>2734</v>
      </c>
      <c s="36" t="s">
        <v>79</v>
      </c>
      <c s="37">
        <v>105</v>
      </c>
      <c s="36">
        <v>0</v>
      </c>
      <c s="36">
        <f>ROUND(G32*H32,6)</f>
      </c>
      <c r="L32" s="38">
        <v>0</v>
      </c>
      <c s="32">
        <f>ROUND(ROUND(L32,2)*ROUND(G32,3),2)</f>
      </c>
      <c s="36" t="s">
        <v>970</v>
      </c>
      <c>
        <f>(M32*21)/100</f>
      </c>
      <c t="s">
        <v>28</v>
      </c>
    </row>
    <row r="33" spans="1:5" ht="12.75">
      <c r="A33" s="35" t="s">
        <v>56</v>
      </c>
      <c r="E33" s="39" t="s">
        <v>5</v>
      </c>
    </row>
    <row r="34" spans="1:5" ht="12.75">
      <c r="A34" s="35" t="s">
        <v>57</v>
      </c>
      <c r="E34" s="40" t="s">
        <v>2353</v>
      </c>
    </row>
    <row r="35" spans="1:5" ht="51">
      <c r="A35" t="s">
        <v>58</v>
      </c>
      <c r="E35" s="39" t="s">
        <v>2735</v>
      </c>
    </row>
    <row r="36" spans="1:16" ht="12.75">
      <c r="A36" t="s">
        <v>50</v>
      </c>
      <c s="34" t="s">
        <v>70</v>
      </c>
      <c s="34" t="s">
        <v>6571</v>
      </c>
      <c s="35" t="s">
        <v>5</v>
      </c>
      <c s="6" t="s">
        <v>6572</v>
      </c>
      <c s="36" t="s">
        <v>79</v>
      </c>
      <c s="37">
        <v>110</v>
      </c>
      <c s="36">
        <v>0</v>
      </c>
      <c s="36">
        <f>ROUND(G36*H36,6)</f>
      </c>
      <c r="L36" s="38">
        <v>0</v>
      </c>
      <c s="32">
        <f>ROUND(ROUND(L36,2)*ROUND(G36,3),2)</f>
      </c>
      <c s="36" t="s">
        <v>970</v>
      </c>
      <c>
        <f>(M36*21)/100</f>
      </c>
      <c t="s">
        <v>28</v>
      </c>
    </row>
    <row r="37" spans="1:5" ht="12.75">
      <c r="A37" s="35" t="s">
        <v>56</v>
      </c>
      <c r="E37" s="39" t="s">
        <v>5</v>
      </c>
    </row>
    <row r="38" spans="1:5" ht="12.75">
      <c r="A38" s="35" t="s">
        <v>57</v>
      </c>
      <c r="E38" s="40" t="s">
        <v>2353</v>
      </c>
    </row>
    <row r="39" spans="1:5" ht="51">
      <c r="A39" t="s">
        <v>58</v>
      </c>
      <c r="E39" s="39" t="s">
        <v>7710</v>
      </c>
    </row>
    <row r="40" spans="1:16" ht="12.75">
      <c r="A40" t="s">
        <v>50</v>
      </c>
      <c s="34" t="s">
        <v>83</v>
      </c>
      <c s="34" t="s">
        <v>1537</v>
      </c>
      <c s="35" t="s">
        <v>5</v>
      </c>
      <c s="6" t="s">
        <v>1538</v>
      </c>
      <c s="36" t="s">
        <v>75</v>
      </c>
      <c s="37">
        <v>4</v>
      </c>
      <c s="36">
        <v>0</v>
      </c>
      <c s="36">
        <f>ROUND(G40*H40,6)</f>
      </c>
      <c r="L40" s="38">
        <v>0</v>
      </c>
      <c s="32">
        <f>ROUND(ROUND(L40,2)*ROUND(G40,3),2)</f>
      </c>
      <c s="36" t="s">
        <v>970</v>
      </c>
      <c>
        <f>(M40*21)/100</f>
      </c>
      <c t="s">
        <v>28</v>
      </c>
    </row>
    <row r="41" spans="1:5" ht="12.75">
      <c r="A41" s="35" t="s">
        <v>56</v>
      </c>
      <c r="E41" s="39" t="s">
        <v>5</v>
      </c>
    </row>
    <row r="42" spans="1:5" ht="12.75">
      <c r="A42" s="35" t="s">
        <v>57</v>
      </c>
      <c r="E42" s="40" t="s">
        <v>2353</v>
      </c>
    </row>
    <row r="43" spans="1:5" ht="38.25">
      <c r="A43" t="s">
        <v>58</v>
      </c>
      <c r="E43" s="39" t="s">
        <v>2364</v>
      </c>
    </row>
    <row r="44" spans="1:16" ht="12.75">
      <c r="A44" t="s">
        <v>50</v>
      </c>
      <c s="34" t="s">
        <v>87</v>
      </c>
      <c s="34" t="s">
        <v>104</v>
      </c>
      <c s="35" t="s">
        <v>5</v>
      </c>
      <c s="6" t="s">
        <v>105</v>
      </c>
      <c s="36" t="s">
        <v>75</v>
      </c>
      <c s="37">
        <v>60</v>
      </c>
      <c s="36">
        <v>0</v>
      </c>
      <c s="36">
        <f>ROUND(G44*H44,6)</f>
      </c>
      <c r="L44" s="38">
        <v>0</v>
      </c>
      <c s="32">
        <f>ROUND(ROUND(L44,2)*ROUND(G44,3),2)</f>
      </c>
      <c s="36" t="s">
        <v>970</v>
      </c>
      <c>
        <f>(M44*21)/100</f>
      </c>
      <c t="s">
        <v>28</v>
      </c>
    </row>
    <row r="45" spans="1:5" ht="12.75">
      <c r="A45" s="35" t="s">
        <v>56</v>
      </c>
      <c r="E45" s="39" t="s">
        <v>5</v>
      </c>
    </row>
    <row r="46" spans="1:5" ht="12.75">
      <c r="A46" s="35" t="s">
        <v>57</v>
      </c>
      <c r="E46" s="40" t="s">
        <v>2353</v>
      </c>
    </row>
    <row r="47" spans="1:5" ht="25.5">
      <c r="A47" t="s">
        <v>58</v>
      </c>
      <c r="E47" s="39" t="s">
        <v>2378</v>
      </c>
    </row>
    <row r="48" spans="1:16" ht="12.75">
      <c r="A48" t="s">
        <v>50</v>
      </c>
      <c s="34" t="s">
        <v>91</v>
      </c>
      <c s="34" t="s">
        <v>7505</v>
      </c>
      <c s="35" t="s">
        <v>5</v>
      </c>
      <c s="6" t="s">
        <v>7506</v>
      </c>
      <c s="36" t="s">
        <v>75</v>
      </c>
      <c s="37">
        <v>2</v>
      </c>
      <c s="36">
        <v>0</v>
      </c>
      <c s="36">
        <f>ROUND(G48*H48,6)</f>
      </c>
      <c r="L48" s="38">
        <v>0</v>
      </c>
      <c s="32">
        <f>ROUND(ROUND(L48,2)*ROUND(G48,3),2)</f>
      </c>
      <c s="36" t="s">
        <v>970</v>
      </c>
      <c>
        <f>(M48*21)/100</f>
      </c>
      <c t="s">
        <v>28</v>
      </c>
    </row>
    <row r="49" spans="1:5" ht="12.75">
      <c r="A49" s="35" t="s">
        <v>56</v>
      </c>
      <c r="E49" s="39" t="s">
        <v>5</v>
      </c>
    </row>
    <row r="50" spans="1:5" ht="12.75">
      <c r="A50" s="35" t="s">
        <v>57</v>
      </c>
      <c r="E50" s="40" t="s">
        <v>2353</v>
      </c>
    </row>
    <row r="51" spans="1:5" ht="38.25">
      <c r="A51" t="s">
        <v>58</v>
      </c>
      <c r="E51" s="39" t="s">
        <v>7711</v>
      </c>
    </row>
    <row r="52" spans="1:16" ht="12.75">
      <c r="A52" t="s">
        <v>50</v>
      </c>
      <c s="34" t="s">
        <v>95</v>
      </c>
      <c s="34" t="s">
        <v>2380</v>
      </c>
      <c s="35" t="s">
        <v>5</v>
      </c>
      <c s="6" t="s">
        <v>2381</v>
      </c>
      <c s="36" t="s">
        <v>75</v>
      </c>
      <c s="37">
        <v>60</v>
      </c>
      <c s="36">
        <v>0</v>
      </c>
      <c s="36">
        <f>ROUND(G52*H52,6)</f>
      </c>
      <c r="L52" s="38">
        <v>0</v>
      </c>
      <c s="32">
        <f>ROUND(ROUND(L52,2)*ROUND(G52,3),2)</f>
      </c>
      <c s="36" t="s">
        <v>970</v>
      </c>
      <c>
        <f>(M52*21)/100</f>
      </c>
      <c t="s">
        <v>28</v>
      </c>
    </row>
    <row r="53" spans="1:5" ht="12.75">
      <c r="A53" s="35" t="s">
        <v>56</v>
      </c>
      <c r="E53" s="39" t="s">
        <v>5</v>
      </c>
    </row>
    <row r="54" spans="1:5" ht="12.75">
      <c r="A54" s="35" t="s">
        <v>57</v>
      </c>
      <c r="E54" s="40" t="s">
        <v>2353</v>
      </c>
    </row>
    <row r="55" spans="1:5" ht="38.25">
      <c r="A55" t="s">
        <v>58</v>
      </c>
      <c r="E55" s="39" t="s">
        <v>2382</v>
      </c>
    </row>
    <row r="56" spans="1:16" ht="12.75">
      <c r="A56" t="s">
        <v>50</v>
      </c>
      <c s="34" t="s">
        <v>99</v>
      </c>
      <c s="34" t="s">
        <v>2531</v>
      </c>
      <c s="35" t="s">
        <v>5</v>
      </c>
      <c s="6" t="s">
        <v>1541</v>
      </c>
      <c s="36" t="s">
        <v>75</v>
      </c>
      <c s="37">
        <v>10</v>
      </c>
      <c s="36">
        <v>0</v>
      </c>
      <c s="36">
        <f>ROUND(G56*H56,6)</f>
      </c>
      <c r="L56" s="38">
        <v>0</v>
      </c>
      <c s="32">
        <f>ROUND(ROUND(L56,2)*ROUND(G56,3),2)</f>
      </c>
      <c s="36" t="s">
        <v>970</v>
      </c>
      <c>
        <f>(M56*21)/100</f>
      </c>
      <c t="s">
        <v>28</v>
      </c>
    </row>
    <row r="57" spans="1:5" ht="12.75">
      <c r="A57" s="35" t="s">
        <v>56</v>
      </c>
      <c r="E57" s="39" t="s">
        <v>5</v>
      </c>
    </row>
    <row r="58" spans="1:5" ht="12.75">
      <c r="A58" s="35" t="s">
        <v>57</v>
      </c>
      <c r="E58" s="40" t="s">
        <v>2353</v>
      </c>
    </row>
    <row r="59" spans="1:5" ht="51">
      <c r="A59" t="s">
        <v>58</v>
      </c>
      <c r="E59" s="39" t="s">
        <v>2383</v>
      </c>
    </row>
    <row r="60" spans="1:16" ht="12.75">
      <c r="A60" t="s">
        <v>50</v>
      </c>
      <c s="34" t="s">
        <v>103</v>
      </c>
      <c s="34" t="s">
        <v>6167</v>
      </c>
      <c s="35" t="s">
        <v>5</v>
      </c>
      <c s="6" t="s">
        <v>6168</v>
      </c>
      <c s="36" t="s">
        <v>75</v>
      </c>
      <c s="37">
        <v>6</v>
      </c>
      <c s="36">
        <v>0</v>
      </c>
      <c s="36">
        <f>ROUND(G60*H60,6)</f>
      </c>
      <c r="L60" s="38">
        <v>0</v>
      </c>
      <c s="32">
        <f>ROUND(ROUND(L60,2)*ROUND(G60,3),2)</f>
      </c>
      <c s="36" t="s">
        <v>970</v>
      </c>
      <c>
        <f>(M60*21)/100</f>
      </c>
      <c t="s">
        <v>28</v>
      </c>
    </row>
    <row r="61" spans="1:5" ht="12.75">
      <c r="A61" s="35" t="s">
        <v>56</v>
      </c>
      <c r="E61" s="39" t="s">
        <v>5</v>
      </c>
    </row>
    <row r="62" spans="1:5" ht="12.75">
      <c r="A62" s="35" t="s">
        <v>57</v>
      </c>
      <c r="E62" s="40" t="s">
        <v>2353</v>
      </c>
    </row>
    <row r="63" spans="1:5" ht="38.25">
      <c r="A63" t="s">
        <v>58</v>
      </c>
      <c r="E63" s="39" t="s">
        <v>7712</v>
      </c>
    </row>
    <row r="64" spans="1:16" ht="12.75">
      <c r="A64" t="s">
        <v>50</v>
      </c>
      <c s="34" t="s">
        <v>107</v>
      </c>
      <c s="34" t="s">
        <v>7713</v>
      </c>
      <c s="35" t="s">
        <v>5</v>
      </c>
      <c s="6" t="s">
        <v>7714</v>
      </c>
      <c s="36" t="s">
        <v>79</v>
      </c>
      <c s="37">
        <v>150</v>
      </c>
      <c s="36">
        <v>0</v>
      </c>
      <c s="36">
        <f>ROUND(G64*H64,6)</f>
      </c>
      <c r="L64" s="38">
        <v>0</v>
      </c>
      <c s="32">
        <f>ROUND(ROUND(L64,2)*ROUND(G64,3),2)</f>
      </c>
      <c s="36" t="s">
        <v>970</v>
      </c>
      <c>
        <f>(M64*21)/100</f>
      </c>
      <c t="s">
        <v>28</v>
      </c>
    </row>
    <row r="65" spans="1:5" ht="12.75">
      <c r="A65" s="35" t="s">
        <v>56</v>
      </c>
      <c r="E65" s="39" t="s">
        <v>5</v>
      </c>
    </row>
    <row r="66" spans="1:5" ht="12.75">
      <c r="A66" s="35" t="s">
        <v>57</v>
      </c>
      <c r="E66" s="40" t="s">
        <v>2353</v>
      </c>
    </row>
    <row r="67" spans="1:5" ht="63.75">
      <c r="A67" t="s">
        <v>58</v>
      </c>
      <c r="E67" s="39" t="s">
        <v>2386</v>
      </c>
    </row>
    <row r="68" spans="1:13" ht="12.75">
      <c r="A68" t="s">
        <v>47</v>
      </c>
      <c r="C68" s="31" t="s">
        <v>2284</v>
      </c>
      <c r="E68" s="33" t="s">
        <v>2285</v>
      </c>
      <c r="J68" s="32">
        <f>0</f>
      </c>
      <c s="32">
        <f>0</f>
      </c>
      <c s="32">
        <f>0+L69+L73+L77+L81</f>
      </c>
      <c s="32">
        <f>0+M69+M73+M77+M81</f>
      </c>
    </row>
    <row r="69" spans="1:16" ht="25.5">
      <c r="A69" t="s">
        <v>50</v>
      </c>
      <c s="34" t="s">
        <v>112</v>
      </c>
      <c s="34" t="s">
        <v>2327</v>
      </c>
      <c s="35" t="s">
        <v>5</v>
      </c>
      <c s="6" t="s">
        <v>2328</v>
      </c>
      <c s="36" t="s">
        <v>75</v>
      </c>
      <c s="37">
        <v>1</v>
      </c>
      <c s="36">
        <v>0</v>
      </c>
      <c s="36">
        <f>ROUND(G69*H69,6)</f>
      </c>
      <c r="L69" s="38">
        <v>0</v>
      </c>
      <c s="32">
        <f>ROUND(ROUND(L69,2)*ROUND(G69,3),2)</f>
      </c>
      <c s="36" t="s">
        <v>970</v>
      </c>
      <c>
        <f>(M69*21)/100</f>
      </c>
      <c t="s">
        <v>28</v>
      </c>
    </row>
    <row r="70" spans="1:5" ht="12.75">
      <c r="A70" s="35" t="s">
        <v>56</v>
      </c>
      <c r="E70" s="39" t="s">
        <v>5</v>
      </c>
    </row>
    <row r="71" spans="1:5" ht="12.75">
      <c r="A71" s="35" t="s">
        <v>57</v>
      </c>
      <c r="E71" s="40" t="s">
        <v>2353</v>
      </c>
    </row>
    <row r="72" spans="1:5" ht="63.75">
      <c r="A72" t="s">
        <v>58</v>
      </c>
      <c r="E72" s="39" t="s">
        <v>2293</v>
      </c>
    </row>
    <row r="73" spans="1:16" ht="25.5">
      <c r="A73" t="s">
        <v>50</v>
      </c>
      <c s="34" t="s">
        <v>116</v>
      </c>
      <c s="34" t="s">
        <v>2294</v>
      </c>
      <c s="35" t="s">
        <v>5</v>
      </c>
      <c s="6" t="s">
        <v>2295</v>
      </c>
      <c s="36" t="s">
        <v>75</v>
      </c>
      <c s="37">
        <v>1</v>
      </c>
      <c s="36">
        <v>0</v>
      </c>
      <c s="36">
        <f>ROUND(G73*H73,6)</f>
      </c>
      <c r="L73" s="38">
        <v>0</v>
      </c>
      <c s="32">
        <f>ROUND(ROUND(L73,2)*ROUND(G73,3),2)</f>
      </c>
      <c s="36" t="s">
        <v>970</v>
      </c>
      <c>
        <f>(M73*21)/100</f>
      </c>
      <c t="s">
        <v>28</v>
      </c>
    </row>
    <row r="74" spans="1:5" ht="12.75">
      <c r="A74" s="35" t="s">
        <v>56</v>
      </c>
      <c r="E74" s="39" t="s">
        <v>5</v>
      </c>
    </row>
    <row r="75" spans="1:5" ht="12.75">
      <c r="A75" s="35" t="s">
        <v>57</v>
      </c>
      <c r="E75" s="40" t="s">
        <v>2353</v>
      </c>
    </row>
    <row r="76" spans="1:5" ht="38.25">
      <c r="A76" t="s">
        <v>58</v>
      </c>
      <c r="E76" s="39" t="s">
        <v>2562</v>
      </c>
    </row>
    <row r="77" spans="1:16" ht="12.75">
      <c r="A77" t="s">
        <v>50</v>
      </c>
      <c s="34" t="s">
        <v>119</v>
      </c>
      <c s="34" t="s">
        <v>7715</v>
      </c>
      <c s="35" t="s">
        <v>5</v>
      </c>
      <c s="6" t="s">
        <v>7716</v>
      </c>
      <c s="36" t="s">
        <v>75</v>
      </c>
      <c s="37">
        <v>1</v>
      </c>
      <c s="36">
        <v>0</v>
      </c>
      <c s="36">
        <f>ROUND(G77*H77,6)</f>
      </c>
      <c r="L77" s="38">
        <v>0</v>
      </c>
      <c s="32">
        <f>ROUND(ROUND(L77,2)*ROUND(G77,3),2)</f>
      </c>
      <c s="36" t="s">
        <v>970</v>
      </c>
      <c>
        <f>(M77*21)/100</f>
      </c>
      <c t="s">
        <v>28</v>
      </c>
    </row>
    <row r="78" spans="1:5" ht="12.75">
      <c r="A78" s="35" t="s">
        <v>56</v>
      </c>
      <c r="E78" s="39" t="s">
        <v>5</v>
      </c>
    </row>
    <row r="79" spans="1:5" ht="12.75">
      <c r="A79" s="35" t="s">
        <v>57</v>
      </c>
      <c r="E79" s="40" t="s">
        <v>2353</v>
      </c>
    </row>
    <row r="80" spans="1:5" ht="38.25">
      <c r="A80" t="s">
        <v>58</v>
      </c>
      <c r="E80" s="39" t="s">
        <v>2455</v>
      </c>
    </row>
    <row r="81" spans="1:16" ht="12.75">
      <c r="A81" t="s">
        <v>50</v>
      </c>
      <c s="34" t="s">
        <v>122</v>
      </c>
      <c s="34" t="s">
        <v>972</v>
      </c>
      <c s="35" t="s">
        <v>5</v>
      </c>
      <c s="6" t="s">
        <v>973</v>
      </c>
      <c s="36" t="s">
        <v>54</v>
      </c>
      <c s="37">
        <v>12</v>
      </c>
      <c s="36">
        <v>0</v>
      </c>
      <c s="36">
        <f>ROUND(G81*H81,6)</f>
      </c>
      <c r="L81" s="38">
        <v>0</v>
      </c>
      <c s="32">
        <f>ROUND(ROUND(L81,2)*ROUND(G81,3),2)</f>
      </c>
      <c s="36" t="s">
        <v>970</v>
      </c>
      <c>
        <f>(M81*21)/100</f>
      </c>
      <c t="s">
        <v>28</v>
      </c>
    </row>
    <row r="82" spans="1:5" ht="12.75">
      <c r="A82" s="35" t="s">
        <v>56</v>
      </c>
      <c r="E82" s="39" t="s">
        <v>5</v>
      </c>
    </row>
    <row r="83" spans="1:5" ht="12.75">
      <c r="A83" s="35" t="s">
        <v>57</v>
      </c>
      <c r="E83" s="40" t="s">
        <v>2353</v>
      </c>
    </row>
    <row r="84" spans="1:5" ht="38.25">
      <c r="A84" t="s">
        <v>58</v>
      </c>
      <c r="E84" s="39" t="s">
        <v>2459</v>
      </c>
    </row>
    <row r="85" spans="1:13" ht="12.75">
      <c r="A85" t="s">
        <v>47</v>
      </c>
      <c r="C85" s="31" t="s">
        <v>2467</v>
      </c>
      <c r="E85" s="33" t="s">
        <v>2468</v>
      </c>
      <c r="J85" s="32">
        <f>0</f>
      </c>
      <c s="32">
        <f>0</f>
      </c>
      <c s="32">
        <f>0+L86</f>
      </c>
      <c s="32">
        <f>0+M86</f>
      </c>
    </row>
    <row r="86" spans="1:16" ht="12.75">
      <c r="A86" t="s">
        <v>50</v>
      </c>
      <c s="34" t="s">
        <v>126</v>
      </c>
      <c s="34" t="s">
        <v>2475</v>
      </c>
      <c s="35" t="s">
        <v>5</v>
      </c>
      <c s="6" t="s">
        <v>2476</v>
      </c>
      <c s="36" t="s">
        <v>68</v>
      </c>
      <c s="37">
        <v>5</v>
      </c>
      <c s="36">
        <v>0</v>
      </c>
      <c s="36">
        <f>ROUND(G86*H86,6)</f>
      </c>
      <c r="L86" s="38">
        <v>0</v>
      </c>
      <c s="32">
        <f>ROUND(ROUND(L86,2)*ROUND(G86,3),2)</f>
      </c>
      <c s="36" t="s">
        <v>970</v>
      </c>
      <c>
        <f>(M86*21)/100</f>
      </c>
      <c t="s">
        <v>28</v>
      </c>
    </row>
    <row r="87" spans="1:5" ht="12.75">
      <c r="A87" s="35" t="s">
        <v>56</v>
      </c>
      <c r="E87" s="39" t="s">
        <v>5</v>
      </c>
    </row>
    <row r="88" spans="1:5" ht="12.75">
      <c r="A88" s="35" t="s">
        <v>57</v>
      </c>
      <c r="E88" s="40" t="s">
        <v>2353</v>
      </c>
    </row>
    <row r="89" spans="1:5" ht="25.5">
      <c r="A89" t="s">
        <v>58</v>
      </c>
      <c r="E89" s="39" t="s">
        <v>2477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7703</v>
      </c>
      <c s="41">
        <f>Rekapitulace!C122</f>
      </c>
      <c s="20" t="s">
        <v>0</v>
      </c>
      <c t="s">
        <v>23</v>
      </c>
      <c t="s">
        <v>28</v>
      </c>
    </row>
    <row r="4" spans="1:16" ht="32" customHeight="1">
      <c r="A4" s="24" t="s">
        <v>20</v>
      </c>
      <c s="25" t="s">
        <v>29</v>
      </c>
      <c s="27" t="s">
        <v>7703</v>
      </c>
      <c r="E4" s="26" t="s">
        <v>7704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7719</v>
      </c>
      <c r="E8" s="30" t="s">
        <v>7718</v>
      </c>
      <c r="J8" s="29">
        <f>0+J9+J26+J35+J60+J69+J82</f>
      </c>
      <c s="29">
        <f>0+K9+K26+K35+K60+K69+K82</f>
      </c>
      <c s="29">
        <f>0+L9+L26+L35+L60+L69+L82</f>
      </c>
      <c s="29">
        <f>0+M9+M26+M35+M60+M69+M82</f>
      </c>
    </row>
    <row r="9" spans="1:13" ht="12.75">
      <c r="A9" t="s">
        <v>47</v>
      </c>
      <c r="C9" s="31" t="s">
        <v>51</v>
      </c>
      <c r="E9" s="33" t="s">
        <v>60</v>
      </c>
      <c r="J9" s="32">
        <f>0</f>
      </c>
      <c s="32">
        <f>0</f>
      </c>
      <c s="32">
        <f>0+L10+L14+L18+L22</f>
      </c>
      <c s="32">
        <f>0+M10+M14+M18+M22</f>
      </c>
    </row>
    <row r="10" spans="1:16" ht="12.75">
      <c r="A10" t="s">
        <v>50</v>
      </c>
      <c s="34" t="s">
        <v>51</v>
      </c>
      <c s="34" t="s">
        <v>2486</v>
      </c>
      <c s="35" t="s">
        <v>5</v>
      </c>
      <c s="6" t="s">
        <v>2487</v>
      </c>
      <c s="36" t="s">
        <v>68</v>
      </c>
      <c s="37">
        <v>50</v>
      </c>
      <c s="36">
        <v>0</v>
      </c>
      <c s="36">
        <f>ROUND(G10*H10,6)</f>
      </c>
      <c r="L10" s="38">
        <v>0</v>
      </c>
      <c s="32">
        <f>ROUND(ROUND(L10,2)*ROUND(G10,3),2)</f>
      </c>
      <c s="36" t="s">
        <v>970</v>
      </c>
      <c>
        <f>(M10*21)/100</f>
      </c>
      <c t="s">
        <v>28</v>
      </c>
    </row>
    <row r="11" spans="1:5" ht="12.75">
      <c r="A11" s="35" t="s">
        <v>56</v>
      </c>
      <c r="E11" s="39" t="s">
        <v>5</v>
      </c>
    </row>
    <row r="12" spans="1:5" ht="12.75">
      <c r="A12" s="35" t="s">
        <v>57</v>
      </c>
      <c r="E12" s="40" t="s">
        <v>2353</v>
      </c>
    </row>
    <row r="13" spans="1:5" ht="12.75">
      <c r="A13" t="s">
        <v>58</v>
      </c>
      <c r="E13" s="39" t="s">
        <v>2488</v>
      </c>
    </row>
    <row r="14" spans="1:16" ht="12.75">
      <c r="A14" t="s">
        <v>50</v>
      </c>
      <c s="34" t="s">
        <v>28</v>
      </c>
      <c s="34" t="s">
        <v>2492</v>
      </c>
      <c s="35" t="s">
        <v>5</v>
      </c>
      <c s="6" t="s">
        <v>2493</v>
      </c>
      <c s="36" t="s">
        <v>63</v>
      </c>
      <c s="37">
        <v>22</v>
      </c>
      <c s="36">
        <v>0</v>
      </c>
      <c s="36">
        <f>ROUND(G14*H14,6)</f>
      </c>
      <c r="L14" s="38">
        <v>0</v>
      </c>
      <c s="32">
        <f>ROUND(ROUND(L14,2)*ROUND(G14,3),2)</f>
      </c>
      <c s="36" t="s">
        <v>970</v>
      </c>
      <c>
        <f>(M14*21)/100</f>
      </c>
      <c t="s">
        <v>28</v>
      </c>
    </row>
    <row r="15" spans="1:5" ht="12.75">
      <c r="A15" s="35" t="s">
        <v>56</v>
      </c>
      <c r="E15" s="39" t="s">
        <v>5</v>
      </c>
    </row>
    <row r="16" spans="1:5" ht="12.75">
      <c r="A16" s="35" t="s">
        <v>57</v>
      </c>
      <c r="E16" s="40" t="s">
        <v>2353</v>
      </c>
    </row>
    <row r="17" spans="1:5" ht="229.5">
      <c r="A17" t="s">
        <v>58</v>
      </c>
      <c r="E17" s="39" t="s">
        <v>2494</v>
      </c>
    </row>
    <row r="18" spans="1:16" ht="12.75">
      <c r="A18" t="s">
        <v>50</v>
      </c>
      <c s="34" t="s">
        <v>26</v>
      </c>
      <c s="34" t="s">
        <v>61</v>
      </c>
      <c s="35" t="s">
        <v>5</v>
      </c>
      <c s="6" t="s">
        <v>62</v>
      </c>
      <c s="36" t="s">
        <v>63</v>
      </c>
      <c s="37">
        <v>22</v>
      </c>
      <c s="36">
        <v>0</v>
      </c>
      <c s="36">
        <f>ROUND(G18*H18,6)</f>
      </c>
      <c r="L18" s="38">
        <v>0</v>
      </c>
      <c s="32">
        <f>ROUND(ROUND(L18,2)*ROUND(G18,3),2)</f>
      </c>
      <c s="36" t="s">
        <v>970</v>
      </c>
      <c>
        <f>(M18*21)/100</f>
      </c>
      <c t="s">
        <v>28</v>
      </c>
    </row>
    <row r="19" spans="1:5" ht="12.75">
      <c r="A19" s="35" t="s">
        <v>56</v>
      </c>
      <c r="E19" s="39" t="s">
        <v>5</v>
      </c>
    </row>
    <row r="20" spans="1:5" ht="12.75">
      <c r="A20" s="35" t="s">
        <v>57</v>
      </c>
      <c r="E20" s="40" t="s">
        <v>2353</v>
      </c>
    </row>
    <row r="21" spans="1:5" ht="153">
      <c r="A21" t="s">
        <v>58</v>
      </c>
      <c r="E21" s="39" t="s">
        <v>2495</v>
      </c>
    </row>
    <row r="22" spans="1:16" ht="12.75">
      <c r="A22" t="s">
        <v>50</v>
      </c>
      <c s="34" t="s">
        <v>65</v>
      </c>
      <c s="34" t="s">
        <v>1712</v>
      </c>
      <c s="35" t="s">
        <v>5</v>
      </c>
      <c s="6" t="s">
        <v>1713</v>
      </c>
      <c s="36" t="s">
        <v>68</v>
      </c>
      <c s="37">
        <v>50</v>
      </c>
      <c s="36">
        <v>0</v>
      </c>
      <c s="36">
        <f>ROUND(G22*H22,6)</f>
      </c>
      <c r="L22" s="38">
        <v>0</v>
      </c>
      <c s="32">
        <f>ROUND(ROUND(L22,2)*ROUND(G22,3),2)</f>
      </c>
      <c s="36" t="s">
        <v>970</v>
      </c>
      <c>
        <f>(M22*21)/100</f>
      </c>
      <c t="s">
        <v>28</v>
      </c>
    </row>
    <row r="23" spans="1:5" ht="12.75">
      <c r="A23" s="35" t="s">
        <v>56</v>
      </c>
      <c r="E23" s="39" t="s">
        <v>5</v>
      </c>
    </row>
    <row r="24" spans="1:5" ht="12.75">
      <c r="A24" s="35" t="s">
        <v>57</v>
      </c>
      <c r="E24" s="40" t="s">
        <v>2353</v>
      </c>
    </row>
    <row r="25" spans="1:5" ht="38.25">
      <c r="A25" t="s">
        <v>58</v>
      </c>
      <c r="E25" s="39" t="s">
        <v>1715</v>
      </c>
    </row>
    <row r="26" spans="1:13" ht="12.75">
      <c r="A26" t="s">
        <v>47</v>
      </c>
      <c r="C26" s="31" t="s">
        <v>314</v>
      </c>
      <c r="E26" s="33" t="s">
        <v>2089</v>
      </c>
      <c r="J26" s="32">
        <f>0</f>
      </c>
      <c s="32">
        <f>0</f>
      </c>
      <c s="32">
        <f>0+L27+L31</f>
      </c>
      <c s="32">
        <f>0+M27+M31</f>
      </c>
    </row>
    <row r="27" spans="1:16" ht="12.75">
      <c r="A27" t="s">
        <v>50</v>
      </c>
      <c s="34" t="s">
        <v>72</v>
      </c>
      <c s="34" t="s">
        <v>1081</v>
      </c>
      <c s="35" t="s">
        <v>5</v>
      </c>
      <c s="6" t="s">
        <v>1082</v>
      </c>
      <c s="36" t="s">
        <v>79</v>
      </c>
      <c s="37">
        <v>60</v>
      </c>
      <c s="36">
        <v>0</v>
      </c>
      <c s="36">
        <f>ROUND(G27*H27,6)</f>
      </c>
      <c r="L27" s="38">
        <v>0</v>
      </c>
      <c s="32">
        <f>ROUND(ROUND(L27,2)*ROUND(G27,3),2)</f>
      </c>
      <c s="36" t="s">
        <v>970</v>
      </c>
      <c>
        <f>(M27*21)/100</f>
      </c>
      <c t="s">
        <v>28</v>
      </c>
    </row>
    <row r="28" spans="1:5" ht="12.75">
      <c r="A28" s="35" t="s">
        <v>56</v>
      </c>
      <c r="E28" s="39" t="s">
        <v>5</v>
      </c>
    </row>
    <row r="29" spans="1:5" ht="12.75">
      <c r="A29" s="35" t="s">
        <v>57</v>
      </c>
      <c r="E29" s="40" t="s">
        <v>2353</v>
      </c>
    </row>
    <row r="30" spans="1:5" ht="51">
      <c r="A30" t="s">
        <v>58</v>
      </c>
      <c r="E30" s="39" t="s">
        <v>2510</v>
      </c>
    </row>
    <row r="31" spans="1:16" ht="12.75">
      <c r="A31" t="s">
        <v>50</v>
      </c>
      <c s="34" t="s">
        <v>27</v>
      </c>
      <c s="34" t="s">
        <v>7708</v>
      </c>
      <c s="35" t="s">
        <v>5</v>
      </c>
      <c s="6" t="s">
        <v>7709</v>
      </c>
      <c s="36" t="s">
        <v>75</v>
      </c>
      <c s="37">
        <v>1</v>
      </c>
      <c s="36">
        <v>0</v>
      </c>
      <c s="36">
        <f>ROUND(G31*H31,6)</f>
      </c>
      <c r="L31" s="38">
        <v>0</v>
      </c>
      <c s="32">
        <f>ROUND(ROUND(L31,2)*ROUND(G31,3),2)</f>
      </c>
      <c s="36" t="s">
        <v>2369</v>
      </c>
      <c>
        <f>(M31*21)/100</f>
      </c>
      <c t="s">
        <v>28</v>
      </c>
    </row>
    <row r="32" spans="1:5" ht="12.75">
      <c r="A32" s="35" t="s">
        <v>56</v>
      </c>
      <c r="E32" s="39" t="s">
        <v>5</v>
      </c>
    </row>
    <row r="33" spans="1:5" ht="12.75">
      <c r="A33" s="35" t="s">
        <v>57</v>
      </c>
      <c r="E33" s="40" t="s">
        <v>2353</v>
      </c>
    </row>
    <row r="34" spans="1:5" ht="102">
      <c r="A34" t="s">
        <v>58</v>
      </c>
      <c r="E34" s="39" t="s">
        <v>7369</v>
      </c>
    </row>
    <row r="35" spans="1:13" ht="12.75">
      <c r="A35" t="s">
        <v>47</v>
      </c>
      <c r="C35" s="31" t="s">
        <v>2104</v>
      </c>
      <c r="E35" s="33" t="s">
        <v>2105</v>
      </c>
      <c r="J35" s="32">
        <f>0</f>
      </c>
      <c s="32">
        <f>0</f>
      </c>
      <c s="32">
        <f>0+L36+L40+L44+L48+L52+L56</f>
      </c>
      <c s="32">
        <f>0+M36+M40+M44+M48+M52+M56</f>
      </c>
    </row>
    <row r="36" spans="1:16" ht="12.75">
      <c r="A36" t="s">
        <v>50</v>
      </c>
      <c s="34" t="s">
        <v>70</v>
      </c>
      <c s="34" t="s">
        <v>2733</v>
      </c>
      <c s="35" t="s">
        <v>5</v>
      </c>
      <c s="6" t="s">
        <v>2734</v>
      </c>
      <c s="36" t="s">
        <v>79</v>
      </c>
      <c s="37">
        <v>30</v>
      </c>
      <c s="36">
        <v>0</v>
      </c>
      <c s="36">
        <f>ROUND(G36*H36,6)</f>
      </c>
      <c r="L36" s="38">
        <v>0</v>
      </c>
      <c s="32">
        <f>ROUND(ROUND(L36,2)*ROUND(G36,3),2)</f>
      </c>
      <c s="36" t="s">
        <v>970</v>
      </c>
      <c>
        <f>(M36*21)/100</f>
      </c>
      <c t="s">
        <v>28</v>
      </c>
    </row>
    <row r="37" spans="1:5" ht="12.75">
      <c r="A37" s="35" t="s">
        <v>56</v>
      </c>
      <c r="E37" s="39" t="s">
        <v>5</v>
      </c>
    </row>
    <row r="38" spans="1:5" ht="12.75">
      <c r="A38" s="35" t="s">
        <v>57</v>
      </c>
      <c r="E38" s="40" t="s">
        <v>2353</v>
      </c>
    </row>
    <row r="39" spans="1:5" ht="51">
      <c r="A39" t="s">
        <v>58</v>
      </c>
      <c r="E39" s="39" t="s">
        <v>2735</v>
      </c>
    </row>
    <row r="40" spans="1:16" ht="12.75">
      <c r="A40" t="s">
        <v>50</v>
      </c>
      <c s="34" t="s">
        <v>83</v>
      </c>
      <c s="34" t="s">
        <v>7720</v>
      </c>
      <c s="35" t="s">
        <v>5</v>
      </c>
      <c s="6" t="s">
        <v>7721</v>
      </c>
      <c s="36" t="s">
        <v>75</v>
      </c>
      <c s="37">
        <v>2</v>
      </c>
      <c s="36">
        <v>0</v>
      </c>
      <c s="36">
        <f>ROUND(G40*H40,6)</f>
      </c>
      <c r="L40" s="38">
        <v>0</v>
      </c>
      <c s="32">
        <f>ROUND(ROUND(L40,2)*ROUND(G40,3),2)</f>
      </c>
      <c s="36" t="s">
        <v>970</v>
      </c>
      <c>
        <f>(M40*21)/100</f>
      </c>
      <c t="s">
        <v>28</v>
      </c>
    </row>
    <row r="41" spans="1:5" ht="12.75">
      <c r="A41" s="35" t="s">
        <v>56</v>
      </c>
      <c r="E41" s="39" t="s">
        <v>5</v>
      </c>
    </row>
    <row r="42" spans="1:5" ht="12.75">
      <c r="A42" s="35" t="s">
        <v>57</v>
      </c>
      <c r="E42" s="40" t="s">
        <v>2353</v>
      </c>
    </row>
    <row r="43" spans="1:5" ht="38.25">
      <c r="A43" t="s">
        <v>58</v>
      </c>
      <c r="E43" s="39" t="s">
        <v>7722</v>
      </c>
    </row>
    <row r="44" spans="1:16" ht="12.75">
      <c r="A44" t="s">
        <v>50</v>
      </c>
      <c s="34" t="s">
        <v>87</v>
      </c>
      <c s="34" t="s">
        <v>1537</v>
      </c>
      <c s="35" t="s">
        <v>5</v>
      </c>
      <c s="6" t="s">
        <v>1538</v>
      </c>
      <c s="36" t="s">
        <v>75</v>
      </c>
      <c s="37">
        <v>1</v>
      </c>
      <c s="36">
        <v>0</v>
      </c>
      <c s="36">
        <f>ROUND(G44*H44,6)</f>
      </c>
      <c r="L44" s="38">
        <v>0</v>
      </c>
      <c s="32">
        <f>ROUND(ROUND(L44,2)*ROUND(G44,3),2)</f>
      </c>
      <c s="36" t="s">
        <v>970</v>
      </c>
      <c>
        <f>(M44*21)/100</f>
      </c>
      <c t="s">
        <v>28</v>
      </c>
    </row>
    <row r="45" spans="1:5" ht="12.75">
      <c r="A45" s="35" t="s">
        <v>56</v>
      </c>
      <c r="E45" s="39" t="s">
        <v>5</v>
      </c>
    </row>
    <row r="46" spans="1:5" ht="12.75">
      <c r="A46" s="35" t="s">
        <v>57</v>
      </c>
      <c r="E46" s="40" t="s">
        <v>2353</v>
      </c>
    </row>
    <row r="47" spans="1:5" ht="38.25">
      <c r="A47" t="s">
        <v>58</v>
      </c>
      <c r="E47" s="39" t="s">
        <v>2364</v>
      </c>
    </row>
    <row r="48" spans="1:16" ht="12.75">
      <c r="A48" t="s">
        <v>50</v>
      </c>
      <c s="34" t="s">
        <v>91</v>
      </c>
      <c s="34" t="s">
        <v>104</v>
      </c>
      <c s="35" t="s">
        <v>5</v>
      </c>
      <c s="6" t="s">
        <v>105</v>
      </c>
      <c s="36" t="s">
        <v>75</v>
      </c>
      <c s="37">
        <v>10</v>
      </c>
      <c s="36">
        <v>0</v>
      </c>
      <c s="36">
        <f>ROUND(G48*H48,6)</f>
      </c>
      <c r="L48" s="38">
        <v>0</v>
      </c>
      <c s="32">
        <f>ROUND(ROUND(L48,2)*ROUND(G48,3),2)</f>
      </c>
      <c s="36" t="s">
        <v>970</v>
      </c>
      <c>
        <f>(M48*21)/100</f>
      </c>
      <c t="s">
        <v>28</v>
      </c>
    </row>
    <row r="49" spans="1:5" ht="12.75">
      <c r="A49" s="35" t="s">
        <v>56</v>
      </c>
      <c r="E49" s="39" t="s">
        <v>5</v>
      </c>
    </row>
    <row r="50" spans="1:5" ht="12.75">
      <c r="A50" s="35" t="s">
        <v>57</v>
      </c>
      <c r="E50" s="40" t="s">
        <v>2353</v>
      </c>
    </row>
    <row r="51" spans="1:5" ht="25.5">
      <c r="A51" t="s">
        <v>58</v>
      </c>
      <c r="E51" s="39" t="s">
        <v>2378</v>
      </c>
    </row>
    <row r="52" spans="1:16" ht="12.75">
      <c r="A52" t="s">
        <v>50</v>
      </c>
      <c s="34" t="s">
        <v>95</v>
      </c>
      <c s="34" t="s">
        <v>2380</v>
      </c>
      <c s="35" t="s">
        <v>5</v>
      </c>
      <c s="6" t="s">
        <v>2381</v>
      </c>
      <c s="36" t="s">
        <v>75</v>
      </c>
      <c s="37">
        <v>10</v>
      </c>
      <c s="36">
        <v>0</v>
      </c>
      <c s="36">
        <f>ROUND(G52*H52,6)</f>
      </c>
      <c r="L52" s="38">
        <v>0</v>
      </c>
      <c s="32">
        <f>ROUND(ROUND(L52,2)*ROUND(G52,3),2)</f>
      </c>
      <c s="36" t="s">
        <v>970</v>
      </c>
      <c>
        <f>(M52*21)/100</f>
      </c>
      <c t="s">
        <v>28</v>
      </c>
    </row>
    <row r="53" spans="1:5" ht="12.75">
      <c r="A53" s="35" t="s">
        <v>56</v>
      </c>
      <c r="E53" s="39" t="s">
        <v>5</v>
      </c>
    </row>
    <row r="54" spans="1:5" ht="12.75">
      <c r="A54" s="35" t="s">
        <v>57</v>
      </c>
      <c r="E54" s="40" t="s">
        <v>2353</v>
      </c>
    </row>
    <row r="55" spans="1:5" ht="38.25">
      <c r="A55" t="s">
        <v>58</v>
      </c>
      <c r="E55" s="39" t="s">
        <v>2382</v>
      </c>
    </row>
    <row r="56" spans="1:16" ht="12.75">
      <c r="A56" t="s">
        <v>50</v>
      </c>
      <c s="34" t="s">
        <v>99</v>
      </c>
      <c s="34" t="s">
        <v>2531</v>
      </c>
      <c s="35" t="s">
        <v>5</v>
      </c>
      <c s="6" t="s">
        <v>1541</v>
      </c>
      <c s="36" t="s">
        <v>75</v>
      </c>
      <c s="37">
        <v>1</v>
      </c>
      <c s="36">
        <v>0</v>
      </c>
      <c s="36">
        <f>ROUND(G56*H56,6)</f>
      </c>
      <c r="L56" s="38">
        <v>0</v>
      </c>
      <c s="32">
        <f>ROUND(ROUND(L56,2)*ROUND(G56,3),2)</f>
      </c>
      <c s="36" t="s">
        <v>970</v>
      </c>
      <c>
        <f>(M56*21)/100</f>
      </c>
      <c t="s">
        <v>28</v>
      </c>
    </row>
    <row r="57" spans="1:5" ht="12.75">
      <c r="A57" s="35" t="s">
        <v>56</v>
      </c>
      <c r="E57" s="39" t="s">
        <v>5</v>
      </c>
    </row>
    <row r="58" spans="1:5" ht="12.75">
      <c r="A58" s="35" t="s">
        <v>57</v>
      </c>
      <c r="E58" s="40" t="s">
        <v>2353</v>
      </c>
    </row>
    <row r="59" spans="1:5" ht="51">
      <c r="A59" t="s">
        <v>58</v>
      </c>
      <c r="E59" s="39" t="s">
        <v>2383</v>
      </c>
    </row>
    <row r="60" spans="1:13" ht="12.75">
      <c r="A60" t="s">
        <v>47</v>
      </c>
      <c r="C60" s="31" t="s">
        <v>2390</v>
      </c>
      <c r="E60" s="33" t="s">
        <v>2391</v>
      </c>
      <c r="J60" s="32">
        <f>0</f>
      </c>
      <c s="32">
        <f>0</f>
      </c>
      <c s="32">
        <f>0+L61+L65</f>
      </c>
      <c s="32">
        <f>0+M61+M65</f>
      </c>
    </row>
    <row r="61" spans="1:16" ht="12.75">
      <c r="A61" t="s">
        <v>50</v>
      </c>
      <c s="34" t="s">
        <v>103</v>
      </c>
      <c s="34" t="s">
        <v>7723</v>
      </c>
      <c s="35" t="s">
        <v>5</v>
      </c>
      <c s="6" t="s">
        <v>7724</v>
      </c>
      <c s="36" t="s">
        <v>79</v>
      </c>
      <c s="37">
        <v>55</v>
      </c>
      <c s="36">
        <v>0</v>
      </c>
      <c s="36">
        <f>ROUND(G61*H61,6)</f>
      </c>
      <c r="L61" s="38">
        <v>0</v>
      </c>
      <c s="32">
        <f>ROUND(ROUND(L61,2)*ROUND(G61,3),2)</f>
      </c>
      <c s="36" t="s">
        <v>970</v>
      </c>
      <c>
        <f>(M61*21)/100</f>
      </c>
      <c t="s">
        <v>28</v>
      </c>
    </row>
    <row r="62" spans="1:5" ht="12.75">
      <c r="A62" s="35" t="s">
        <v>56</v>
      </c>
      <c r="E62" s="39" t="s">
        <v>5</v>
      </c>
    </row>
    <row r="63" spans="1:5" ht="12.75">
      <c r="A63" s="35" t="s">
        <v>57</v>
      </c>
      <c r="E63" s="40" t="s">
        <v>2353</v>
      </c>
    </row>
    <row r="64" spans="1:5" ht="38.25">
      <c r="A64" t="s">
        <v>58</v>
      </c>
      <c r="E64" s="39" t="s">
        <v>2394</v>
      </c>
    </row>
    <row r="65" spans="1:16" ht="25.5">
      <c r="A65" t="s">
        <v>50</v>
      </c>
      <c s="34" t="s">
        <v>107</v>
      </c>
      <c s="34" t="s">
        <v>7280</v>
      </c>
      <c s="35" t="s">
        <v>5</v>
      </c>
      <c s="6" t="s">
        <v>7281</v>
      </c>
      <c s="36" t="s">
        <v>75</v>
      </c>
      <c s="37">
        <v>2</v>
      </c>
      <c s="36">
        <v>0</v>
      </c>
      <c s="36">
        <f>ROUND(G65*H65,6)</f>
      </c>
      <c r="L65" s="38">
        <v>0</v>
      </c>
      <c s="32">
        <f>ROUND(ROUND(L65,2)*ROUND(G65,3),2)</f>
      </c>
      <c s="36" t="s">
        <v>970</v>
      </c>
      <c>
        <f>(M65*21)/100</f>
      </c>
      <c t="s">
        <v>28</v>
      </c>
    </row>
    <row r="66" spans="1:5" ht="12.75">
      <c r="A66" s="35" t="s">
        <v>56</v>
      </c>
      <c r="E66" s="39" t="s">
        <v>5</v>
      </c>
    </row>
    <row r="67" spans="1:5" ht="12.75">
      <c r="A67" s="35" t="s">
        <v>57</v>
      </c>
      <c r="E67" s="40" t="s">
        <v>2353</v>
      </c>
    </row>
    <row r="68" spans="1:5" ht="38.25">
      <c r="A68" t="s">
        <v>58</v>
      </c>
      <c r="E68" s="39" t="s">
        <v>2397</v>
      </c>
    </row>
    <row r="69" spans="1:13" ht="12.75">
      <c r="A69" t="s">
        <v>47</v>
      </c>
      <c r="C69" s="31" t="s">
        <v>2284</v>
      </c>
      <c r="E69" s="33" t="s">
        <v>2285</v>
      </c>
      <c r="J69" s="32">
        <f>0</f>
      </c>
      <c s="32">
        <f>0</f>
      </c>
      <c s="32">
        <f>0+L70+L74+L78</f>
      </c>
      <c s="32">
        <f>0+M70+M74+M78</f>
      </c>
    </row>
    <row r="70" spans="1:16" ht="25.5">
      <c r="A70" t="s">
        <v>50</v>
      </c>
      <c s="34" t="s">
        <v>112</v>
      </c>
      <c s="34" t="s">
        <v>2327</v>
      </c>
      <c s="35" t="s">
        <v>5</v>
      </c>
      <c s="6" t="s">
        <v>2328</v>
      </c>
      <c s="36" t="s">
        <v>75</v>
      </c>
      <c s="37">
        <v>1</v>
      </c>
      <c s="36">
        <v>0</v>
      </c>
      <c s="36">
        <f>ROUND(G70*H70,6)</f>
      </c>
      <c r="L70" s="38">
        <v>0</v>
      </c>
      <c s="32">
        <f>ROUND(ROUND(L70,2)*ROUND(G70,3),2)</f>
      </c>
      <c s="36" t="s">
        <v>970</v>
      </c>
      <c>
        <f>(M70*21)/100</f>
      </c>
      <c t="s">
        <v>28</v>
      </c>
    </row>
    <row r="71" spans="1:5" ht="12.75">
      <c r="A71" s="35" t="s">
        <v>56</v>
      </c>
      <c r="E71" s="39" t="s">
        <v>5</v>
      </c>
    </row>
    <row r="72" spans="1:5" ht="12.75">
      <c r="A72" s="35" t="s">
        <v>57</v>
      </c>
      <c r="E72" s="40" t="s">
        <v>2353</v>
      </c>
    </row>
    <row r="73" spans="1:5" ht="63.75">
      <c r="A73" t="s">
        <v>58</v>
      </c>
      <c r="E73" s="39" t="s">
        <v>2293</v>
      </c>
    </row>
    <row r="74" spans="1:16" ht="25.5">
      <c r="A74" t="s">
        <v>50</v>
      </c>
      <c s="34" t="s">
        <v>116</v>
      </c>
      <c s="34" t="s">
        <v>2294</v>
      </c>
      <c s="35" t="s">
        <v>5</v>
      </c>
      <c s="6" t="s">
        <v>2295</v>
      </c>
      <c s="36" t="s">
        <v>75</v>
      </c>
      <c s="37">
        <v>1</v>
      </c>
      <c s="36">
        <v>0</v>
      </c>
      <c s="36">
        <f>ROUND(G74*H74,6)</f>
      </c>
      <c r="L74" s="38">
        <v>0</v>
      </c>
      <c s="32">
        <f>ROUND(ROUND(L74,2)*ROUND(G74,3),2)</f>
      </c>
      <c s="36" t="s">
        <v>970</v>
      </c>
      <c>
        <f>(M74*21)/100</f>
      </c>
      <c t="s">
        <v>28</v>
      </c>
    </row>
    <row r="75" spans="1:5" ht="12.75">
      <c r="A75" s="35" t="s">
        <v>56</v>
      </c>
      <c r="E75" s="39" t="s">
        <v>5</v>
      </c>
    </row>
    <row r="76" spans="1:5" ht="12.75">
      <c r="A76" s="35" t="s">
        <v>57</v>
      </c>
      <c r="E76" s="40" t="s">
        <v>2353</v>
      </c>
    </row>
    <row r="77" spans="1:5" ht="38.25">
      <c r="A77" t="s">
        <v>58</v>
      </c>
      <c r="E77" s="39" t="s">
        <v>2562</v>
      </c>
    </row>
    <row r="78" spans="1:16" ht="12.75">
      <c r="A78" t="s">
        <v>50</v>
      </c>
      <c s="34" t="s">
        <v>119</v>
      </c>
      <c s="34" t="s">
        <v>7715</v>
      </c>
      <c s="35" t="s">
        <v>5</v>
      </c>
      <c s="6" t="s">
        <v>7716</v>
      </c>
      <c s="36" t="s">
        <v>75</v>
      </c>
      <c s="37">
        <v>1</v>
      </c>
      <c s="36">
        <v>0</v>
      </c>
      <c s="36">
        <f>ROUND(G78*H78,6)</f>
      </c>
      <c r="L78" s="38">
        <v>0</v>
      </c>
      <c s="32">
        <f>ROUND(ROUND(L78,2)*ROUND(G78,3),2)</f>
      </c>
      <c s="36" t="s">
        <v>970</v>
      </c>
      <c>
        <f>(M78*21)/100</f>
      </c>
      <c t="s">
        <v>28</v>
      </c>
    </row>
    <row r="79" spans="1:5" ht="12.75">
      <c r="A79" s="35" t="s">
        <v>56</v>
      </c>
      <c r="E79" s="39" t="s">
        <v>5</v>
      </c>
    </row>
    <row r="80" spans="1:5" ht="12.75">
      <c r="A80" s="35" t="s">
        <v>57</v>
      </c>
      <c r="E80" s="40" t="s">
        <v>2353</v>
      </c>
    </row>
    <row r="81" spans="1:5" ht="38.25">
      <c r="A81" t="s">
        <v>58</v>
      </c>
      <c r="E81" s="39" t="s">
        <v>2455</v>
      </c>
    </row>
    <row r="82" spans="1:13" ht="12.75">
      <c r="A82" t="s">
        <v>47</v>
      </c>
      <c r="C82" s="31" t="s">
        <v>2467</v>
      </c>
      <c r="E82" s="33" t="s">
        <v>2468</v>
      </c>
      <c r="J82" s="32">
        <f>0</f>
      </c>
      <c s="32">
        <f>0</f>
      </c>
      <c s="32">
        <f>0+L83</f>
      </c>
      <c s="32">
        <f>0+M83</f>
      </c>
    </row>
    <row r="83" spans="1:16" ht="12.75">
      <c r="A83" t="s">
        <v>50</v>
      </c>
      <c s="34" t="s">
        <v>122</v>
      </c>
      <c s="34" t="s">
        <v>2475</v>
      </c>
      <c s="35" t="s">
        <v>5</v>
      </c>
      <c s="6" t="s">
        <v>2476</v>
      </c>
      <c s="36" t="s">
        <v>68</v>
      </c>
      <c s="37">
        <v>1</v>
      </c>
      <c s="36">
        <v>0</v>
      </c>
      <c s="36">
        <f>ROUND(G83*H83,6)</f>
      </c>
      <c r="L83" s="38">
        <v>0</v>
      </c>
      <c s="32">
        <f>ROUND(ROUND(L83,2)*ROUND(G83,3),2)</f>
      </c>
      <c s="36" t="s">
        <v>970</v>
      </c>
      <c>
        <f>(M83*21)/100</f>
      </c>
      <c t="s">
        <v>28</v>
      </c>
    </row>
    <row r="84" spans="1:5" ht="12.75">
      <c r="A84" s="35" t="s">
        <v>56</v>
      </c>
      <c r="E84" s="39" t="s">
        <v>5</v>
      </c>
    </row>
    <row r="85" spans="1:5" ht="12.75">
      <c r="A85" s="35" t="s">
        <v>57</v>
      </c>
      <c r="E85" s="40" t="s">
        <v>2353</v>
      </c>
    </row>
    <row r="86" spans="1:5" ht="25.5">
      <c r="A86" t="s">
        <v>58</v>
      </c>
      <c r="E86" s="39" t="s">
        <v>2477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7725</v>
      </c>
      <c s="41">
        <f>Rekapitulace!C125</f>
      </c>
      <c s="20" t="s">
        <v>0</v>
      </c>
      <c t="s">
        <v>23</v>
      </c>
      <c t="s">
        <v>28</v>
      </c>
    </row>
    <row r="4" spans="1:16" ht="32" customHeight="1">
      <c r="A4" s="24" t="s">
        <v>20</v>
      </c>
      <c s="25" t="s">
        <v>29</v>
      </c>
      <c s="27" t="s">
        <v>7725</v>
      </c>
      <c r="E4" s="26" t="s">
        <v>7726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COUNTIFS(L8:L35,"=0",A8:A35,"P")+COUNTIFS(L8:L35,"",A8:A35,"P")+SUM(Q8:Q35)</f>
      </c>
    </row>
    <row r="8" spans="1:13" ht="12.75">
      <c r="A8" t="s">
        <v>45</v>
      </c>
      <c r="C8" s="28" t="s">
        <v>7729</v>
      </c>
      <c r="E8" s="30" t="s">
        <v>7728</v>
      </c>
      <c r="J8" s="29">
        <f>0+J9+J34</f>
      </c>
      <c s="29">
        <f>0+K9+K34</f>
      </c>
      <c s="29">
        <f>0+L9+L34</f>
      </c>
      <c s="29">
        <f>0+M9+M34</f>
      </c>
    </row>
    <row r="9" spans="1:13" ht="12.75">
      <c r="A9" t="s">
        <v>47</v>
      </c>
      <c r="C9" s="31" t="s">
        <v>51</v>
      </c>
      <c r="E9" s="33" t="s">
        <v>60</v>
      </c>
      <c r="J9" s="32">
        <f>0</f>
      </c>
      <c s="32">
        <f>0</f>
      </c>
      <c s="32">
        <f>0+L10+L14+L18+L22+L26+L30</f>
      </c>
      <c s="32">
        <f>0+M10+M14+M18+M22+M26+M30</f>
      </c>
    </row>
    <row r="10" spans="1:16" ht="12.75">
      <c r="A10" t="s">
        <v>50</v>
      </c>
      <c s="34" t="s">
        <v>51</v>
      </c>
      <c s="34" t="s">
        <v>2709</v>
      </c>
      <c s="35" t="s">
        <v>5</v>
      </c>
      <c s="6" t="s">
        <v>2710</v>
      </c>
      <c s="36" t="s">
        <v>68</v>
      </c>
      <c s="37">
        <v>9452</v>
      </c>
      <c s="36">
        <v>0</v>
      </c>
      <c s="36">
        <f>ROUND(G10*H10,6)</f>
      </c>
      <c r="L10" s="38">
        <v>0</v>
      </c>
      <c s="32">
        <f>ROUND(ROUND(L10,2)*ROUND(G10,3),2)</f>
      </c>
      <c s="36" t="s">
        <v>970</v>
      </c>
      <c>
        <f>(M10*21)/100</f>
      </c>
      <c t="s">
        <v>28</v>
      </c>
    </row>
    <row r="11" spans="1:5" ht="12.75">
      <c r="A11" s="35" t="s">
        <v>56</v>
      </c>
      <c r="E11" s="39" t="s">
        <v>5</v>
      </c>
    </row>
    <row r="12" spans="1:5" ht="12.75">
      <c r="A12" s="35" t="s">
        <v>57</v>
      </c>
      <c r="E12" s="40" t="s">
        <v>5</v>
      </c>
    </row>
    <row r="13" spans="1:5" ht="38.25">
      <c r="A13" t="s">
        <v>58</v>
      </c>
      <c r="E13" s="39" t="s">
        <v>7730</v>
      </c>
    </row>
    <row r="14" spans="1:16" ht="25.5">
      <c r="A14" t="s">
        <v>50</v>
      </c>
      <c s="34" t="s">
        <v>28</v>
      </c>
      <c s="34" t="s">
        <v>7731</v>
      </c>
      <c s="35" t="s">
        <v>5</v>
      </c>
      <c s="6" t="s">
        <v>7732</v>
      </c>
      <c s="36" t="s">
        <v>75</v>
      </c>
      <c s="37">
        <v>2</v>
      </c>
      <c s="36">
        <v>0</v>
      </c>
      <c s="36">
        <f>ROUND(G14*H14,6)</f>
      </c>
      <c r="L14" s="38">
        <v>0</v>
      </c>
      <c s="32">
        <f>ROUND(ROUND(L14,2)*ROUND(G14,3),2)</f>
      </c>
      <c s="36" t="s">
        <v>970</v>
      </c>
      <c>
        <f>(M14*21)/100</f>
      </c>
      <c t="s">
        <v>28</v>
      </c>
    </row>
    <row r="15" spans="1:5" ht="12.75">
      <c r="A15" s="35" t="s">
        <v>56</v>
      </c>
      <c r="E15" s="39" t="s">
        <v>5</v>
      </c>
    </row>
    <row r="16" spans="1:5" ht="12.75">
      <c r="A16" s="35" t="s">
        <v>57</v>
      </c>
      <c r="E16" s="40" t="s">
        <v>5</v>
      </c>
    </row>
    <row r="17" spans="1:5" ht="165.75">
      <c r="A17" t="s">
        <v>58</v>
      </c>
      <c r="E17" s="39" t="s">
        <v>7733</v>
      </c>
    </row>
    <row r="18" spans="1:16" ht="25.5">
      <c r="A18" t="s">
        <v>50</v>
      </c>
      <c s="34" t="s">
        <v>26</v>
      </c>
      <c s="34" t="s">
        <v>7734</v>
      </c>
      <c s="35" t="s">
        <v>5</v>
      </c>
      <c s="6" t="s">
        <v>7735</v>
      </c>
      <c s="36" t="s">
        <v>75</v>
      </c>
      <c s="37">
        <v>1</v>
      </c>
      <c s="36">
        <v>0</v>
      </c>
      <c s="36">
        <f>ROUND(G18*H18,6)</f>
      </c>
      <c r="L18" s="38">
        <v>0</v>
      </c>
      <c s="32">
        <f>ROUND(ROUND(L18,2)*ROUND(G18,3),2)</f>
      </c>
      <c s="36" t="s">
        <v>970</v>
      </c>
      <c>
        <f>(M18*21)/100</f>
      </c>
      <c t="s">
        <v>28</v>
      </c>
    </row>
    <row r="19" spans="1:5" ht="12.75">
      <c r="A19" s="35" t="s">
        <v>56</v>
      </c>
      <c r="E19" s="39" t="s">
        <v>5</v>
      </c>
    </row>
    <row r="20" spans="1:5" ht="12.75">
      <c r="A20" s="35" t="s">
        <v>57</v>
      </c>
      <c r="E20" s="40" t="s">
        <v>5</v>
      </c>
    </row>
    <row r="21" spans="1:5" ht="165.75">
      <c r="A21" t="s">
        <v>58</v>
      </c>
      <c r="E21" s="39" t="s">
        <v>7733</v>
      </c>
    </row>
    <row r="22" spans="1:16" ht="25.5">
      <c r="A22" t="s">
        <v>50</v>
      </c>
      <c s="34" t="s">
        <v>65</v>
      </c>
      <c s="34" t="s">
        <v>7736</v>
      </c>
      <c s="35" t="s">
        <v>5</v>
      </c>
      <c s="6" t="s">
        <v>7737</v>
      </c>
      <c s="36" t="s">
        <v>75</v>
      </c>
      <c s="37">
        <v>1023</v>
      </c>
      <c s="36">
        <v>0</v>
      </c>
      <c s="36">
        <f>ROUND(G22*H22,6)</f>
      </c>
      <c r="L22" s="38">
        <v>0</v>
      </c>
      <c s="32">
        <f>ROUND(ROUND(L22,2)*ROUND(G22,3),2)</f>
      </c>
      <c s="36" t="s">
        <v>970</v>
      </c>
      <c>
        <f>(M22*21)/100</f>
      </c>
      <c t="s">
        <v>28</v>
      </c>
    </row>
    <row r="23" spans="1:5" ht="12.75">
      <c r="A23" s="35" t="s">
        <v>56</v>
      </c>
      <c r="E23" s="39" t="s">
        <v>5</v>
      </c>
    </row>
    <row r="24" spans="1:5" ht="12.75">
      <c r="A24" s="35" t="s">
        <v>57</v>
      </c>
      <c r="E24" s="40" t="s">
        <v>5</v>
      </c>
    </row>
    <row r="25" spans="1:5" ht="165.75">
      <c r="A25" t="s">
        <v>58</v>
      </c>
      <c r="E25" s="39" t="s">
        <v>7733</v>
      </c>
    </row>
    <row r="26" spans="1:16" ht="12.75">
      <c r="A26" t="s">
        <v>50</v>
      </c>
      <c s="34" t="s">
        <v>72</v>
      </c>
      <c s="34" t="s">
        <v>7738</v>
      </c>
      <c s="35" t="s">
        <v>5</v>
      </c>
      <c s="6" t="s">
        <v>7739</v>
      </c>
      <c s="36" t="s">
        <v>75</v>
      </c>
      <c s="37">
        <v>3</v>
      </c>
      <c s="36">
        <v>0</v>
      </c>
      <c s="36">
        <f>ROUND(G26*H26,6)</f>
      </c>
      <c r="L26" s="38">
        <v>0</v>
      </c>
      <c s="32">
        <f>ROUND(ROUND(L26,2)*ROUND(G26,3),2)</f>
      </c>
      <c s="36" t="s">
        <v>970</v>
      </c>
      <c>
        <f>(M26*21)/100</f>
      </c>
      <c t="s">
        <v>28</v>
      </c>
    </row>
    <row r="27" spans="1:5" ht="12.75">
      <c r="A27" s="35" t="s">
        <v>56</v>
      </c>
      <c r="E27" s="39" t="s">
        <v>5</v>
      </c>
    </row>
    <row r="28" spans="1:5" ht="12.75">
      <c r="A28" s="35" t="s">
        <v>57</v>
      </c>
      <c r="E28" s="40" t="s">
        <v>5</v>
      </c>
    </row>
    <row r="29" spans="1:5" ht="76.5">
      <c r="A29" t="s">
        <v>58</v>
      </c>
      <c r="E29" s="39" t="s">
        <v>7740</v>
      </c>
    </row>
    <row r="30" spans="1:16" ht="12.75">
      <c r="A30" t="s">
        <v>50</v>
      </c>
      <c s="34" t="s">
        <v>27</v>
      </c>
      <c s="34" t="s">
        <v>3834</v>
      </c>
      <c s="35" t="s">
        <v>5</v>
      </c>
      <c s="6" t="s">
        <v>3835</v>
      </c>
      <c s="36" t="s">
        <v>68</v>
      </c>
      <c s="37">
        <v>32</v>
      </c>
      <c s="36">
        <v>0</v>
      </c>
      <c s="36">
        <f>ROUND(G30*H30,6)</f>
      </c>
      <c r="L30" s="38">
        <v>0</v>
      </c>
      <c s="32">
        <f>ROUND(ROUND(L30,2)*ROUND(G30,3),2)</f>
      </c>
      <c s="36" t="s">
        <v>970</v>
      </c>
      <c>
        <f>(M30*21)/100</f>
      </c>
      <c t="s">
        <v>28</v>
      </c>
    </row>
    <row r="31" spans="1:5" ht="12.75">
      <c r="A31" s="35" t="s">
        <v>56</v>
      </c>
      <c r="E31" s="39" t="s">
        <v>5</v>
      </c>
    </row>
    <row r="32" spans="1:5" ht="12.75">
      <c r="A32" s="35" t="s">
        <v>57</v>
      </c>
      <c r="E32" s="40" t="s">
        <v>5</v>
      </c>
    </row>
    <row r="33" spans="1:5" ht="38.25">
      <c r="A33" t="s">
        <v>58</v>
      </c>
      <c r="E33" s="39" t="s">
        <v>3838</v>
      </c>
    </row>
    <row r="34" spans="1:13" ht="12.75">
      <c r="A34" t="s">
        <v>47</v>
      </c>
      <c r="C34" s="31" t="s">
        <v>551</v>
      </c>
      <c r="E34" s="33" t="s">
        <v>552</v>
      </c>
      <c r="J34" s="32">
        <f>0</f>
      </c>
      <c s="32">
        <f>0</f>
      </c>
      <c s="32">
        <f>0+L35</f>
      </c>
      <c s="32">
        <f>0+M35</f>
      </c>
    </row>
    <row r="35" spans="1:16" ht="25.5">
      <c r="A35" t="s">
        <v>50</v>
      </c>
      <c s="34" t="s">
        <v>70</v>
      </c>
      <c s="34" t="s">
        <v>4584</v>
      </c>
      <c s="35" t="s">
        <v>555</v>
      </c>
      <c s="6" t="s">
        <v>4585</v>
      </c>
      <c s="36" t="s">
        <v>557</v>
      </c>
      <c s="37">
        <v>150</v>
      </c>
      <c s="36">
        <v>0</v>
      </c>
      <c s="36">
        <f>ROUND(G35*H35,6)</f>
      </c>
      <c r="L35" s="38">
        <v>0</v>
      </c>
      <c s="32">
        <f>ROUND(ROUND(L35,2)*ROUND(G35,3),2)</f>
      </c>
      <c s="36" t="s">
        <v>55</v>
      </c>
      <c>
        <f>(M35*21)/100</f>
      </c>
      <c t="s">
        <v>28</v>
      </c>
    </row>
    <row r="36" spans="1:5" ht="12.75">
      <c r="A36" s="35" t="s">
        <v>56</v>
      </c>
      <c r="E36" s="39" t="s">
        <v>558</v>
      </c>
    </row>
    <row r="37" spans="1:5" ht="12.75">
      <c r="A37" s="35" t="s">
        <v>57</v>
      </c>
      <c r="E37" s="40" t="s">
        <v>5</v>
      </c>
    </row>
    <row r="38" spans="1:5" ht="165.75">
      <c r="A38" t="s">
        <v>58</v>
      </c>
      <c r="E38" s="39" t="s">
        <v>7741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5.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7742</v>
      </c>
      <c s="41">
        <f>Rekapitulace!C127</f>
      </c>
      <c s="20" t="s">
        <v>0</v>
      </c>
      <c t="s">
        <v>23</v>
      </c>
      <c t="s">
        <v>28</v>
      </c>
    </row>
    <row r="4" spans="1:16" ht="32" customHeight="1">
      <c r="A4" s="24" t="s">
        <v>20</v>
      </c>
      <c s="25" t="s">
        <v>29</v>
      </c>
      <c s="27" t="s">
        <v>7742</v>
      </c>
      <c r="E4" s="26" t="s">
        <v>7743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7746</v>
      </c>
      <c r="E8" s="30" t="s">
        <v>7745</v>
      </c>
      <c r="J8" s="29">
        <f>0+J9</f>
      </c>
      <c s="29">
        <f>0+K9</f>
      </c>
      <c s="29">
        <f>0+L9</f>
      </c>
      <c s="29">
        <f>0+M9</f>
      </c>
    </row>
    <row r="9" spans="1:13" ht="12.75">
      <c r="A9" t="s">
        <v>47</v>
      </c>
      <c r="C9" s="31" t="s">
        <v>571</v>
      </c>
      <c r="E9" s="33" t="s">
        <v>7747</v>
      </c>
      <c r="J9" s="32">
        <f>0</f>
      </c>
      <c s="32">
        <f>0</f>
      </c>
      <c s="32">
        <f>0+L10</f>
      </c>
      <c s="32">
        <f>0+M10</f>
      </c>
    </row>
    <row r="10" spans="1:16" ht="12.75">
      <c r="A10" t="s">
        <v>50</v>
      </c>
      <c s="34" t="s">
        <v>51</v>
      </c>
      <c s="34" t="s">
        <v>7748</v>
      </c>
      <c s="35" t="s">
        <v>5</v>
      </c>
      <c s="6" t="s">
        <v>7747</v>
      </c>
      <c s="36" t="s">
        <v>6320</v>
      </c>
      <c s="37">
        <v>1</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76.5">
      <c r="A13" t="s">
        <v>58</v>
      </c>
      <c r="E13" s="39" t="s">
        <v>7749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6.xml><?xml version="1.0" encoding="utf-8"?>
<worksheet xmlns="http://schemas.openxmlformats.org/spreadsheetml/2006/main" xmlns:r="http://schemas.openxmlformats.org/officeDocument/2006/relationships">
  <dimension ref="A1:T1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7750</v>
      </c>
      <c s="41">
        <f>Rekapitulace!C129</f>
      </c>
      <c s="20" t="s">
        <v>0</v>
      </c>
      <c t="s">
        <v>23</v>
      </c>
      <c t="s">
        <v>28</v>
      </c>
    </row>
    <row r="4" spans="1:16" ht="32" customHeight="1">
      <c r="A4" s="24" t="s">
        <v>20</v>
      </c>
      <c s="25" t="s">
        <v>29</v>
      </c>
      <c s="27" t="s">
        <v>7750</v>
      </c>
      <c r="E4" s="26" t="s">
        <v>7751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COUNTIFS(L8:L137,"=0",A8:A137,"P")+COUNTIFS(L8:L137,"",A8:A137,"P")+SUM(Q8:Q137)</f>
      </c>
    </row>
    <row r="8" spans="1:13" ht="12.75">
      <c r="A8" t="s">
        <v>45</v>
      </c>
      <c r="C8" s="28" t="s">
        <v>7754</v>
      </c>
      <c r="E8" s="30" t="s">
        <v>7753</v>
      </c>
      <c r="J8" s="29">
        <f>0+J9+J58+J103+J124</f>
      </c>
      <c s="29">
        <f>0+K9+K58+K103+K124</f>
      </c>
      <c s="29">
        <f>0+L9+L58+L103+L124</f>
      </c>
      <c s="29">
        <f>0+M9+M58+M103+M124</f>
      </c>
    </row>
    <row r="9" spans="1:13" ht="12.75">
      <c r="A9" t="s">
        <v>47</v>
      </c>
      <c r="C9" s="31" t="s">
        <v>51</v>
      </c>
      <c r="E9" s="33" t="s">
        <v>60</v>
      </c>
      <c r="J9" s="32">
        <f>0</f>
      </c>
      <c s="32">
        <f>0</f>
      </c>
      <c s="32">
        <f>0+L10+L14+L18+L22+L26+L30+L34+L38+L42+L46+L50+L54</f>
      </c>
      <c s="32">
        <f>0+M10+M14+M18+M22+M26+M30+M34+M38+M42+M46+M50+M54</f>
      </c>
    </row>
    <row r="10" spans="1:16" ht="12.75">
      <c r="A10" t="s">
        <v>50</v>
      </c>
      <c s="34" t="s">
        <v>51</v>
      </c>
      <c s="34" t="s">
        <v>4759</v>
      </c>
      <c s="35" t="s">
        <v>5</v>
      </c>
      <c s="6" t="s">
        <v>4760</v>
      </c>
      <c s="36" t="s">
        <v>63</v>
      </c>
      <c s="37">
        <v>1104.9</v>
      </c>
      <c s="36">
        <v>0</v>
      </c>
      <c s="36">
        <f>ROUND(G10*H10,6)</f>
      </c>
      <c r="L10" s="38">
        <v>0</v>
      </c>
      <c s="32">
        <f>ROUND(ROUND(L10,2)*ROUND(G10,3),2)</f>
      </c>
      <c s="36" t="s">
        <v>55</v>
      </c>
      <c>
        <f>(M10*21)/100</f>
      </c>
      <c t="s">
        <v>28</v>
      </c>
    </row>
    <row r="11" spans="1:5" ht="12.75">
      <c r="A11" s="35" t="s">
        <v>56</v>
      </c>
      <c r="E11" s="39" t="s">
        <v>5</v>
      </c>
    </row>
    <row r="12" spans="1:5" ht="25.5">
      <c r="A12" s="35" t="s">
        <v>57</v>
      </c>
      <c r="E12" s="40" t="s">
        <v>7755</v>
      </c>
    </row>
    <row r="13" spans="1:5" ht="63.75">
      <c r="A13" t="s">
        <v>58</v>
      </c>
      <c r="E13" s="39" t="s">
        <v>1074</v>
      </c>
    </row>
    <row r="14" spans="1:16" ht="12.75">
      <c r="A14" t="s">
        <v>50</v>
      </c>
      <c s="34" t="s">
        <v>28</v>
      </c>
      <c s="34" t="s">
        <v>4594</v>
      </c>
      <c s="35" t="s">
        <v>5</v>
      </c>
      <c s="6" t="s">
        <v>4595</v>
      </c>
      <c s="36" t="s">
        <v>63</v>
      </c>
      <c s="37">
        <v>9.5</v>
      </c>
      <c s="36">
        <v>0</v>
      </c>
      <c s="36">
        <f>ROUND(G14*H14,6)</f>
      </c>
      <c r="L14" s="38">
        <v>0</v>
      </c>
      <c s="32">
        <f>ROUND(ROUND(L14,2)*ROUND(G14,3),2)</f>
      </c>
      <c s="36" t="s">
        <v>55</v>
      </c>
      <c>
        <f>(M14*21)/100</f>
      </c>
      <c t="s">
        <v>28</v>
      </c>
    </row>
    <row r="15" spans="1:5" ht="12.75">
      <c r="A15" s="35" t="s">
        <v>56</v>
      </c>
      <c r="E15" s="39" t="s">
        <v>5</v>
      </c>
    </row>
    <row r="16" spans="1:5" ht="12.75">
      <c r="A16" s="35" t="s">
        <v>57</v>
      </c>
      <c r="E16" s="40" t="s">
        <v>7756</v>
      </c>
    </row>
    <row r="17" spans="1:5" ht="63.75">
      <c r="A17" t="s">
        <v>58</v>
      </c>
      <c r="E17" s="39" t="s">
        <v>1074</v>
      </c>
    </row>
    <row r="18" spans="1:16" ht="25.5">
      <c r="A18" t="s">
        <v>50</v>
      </c>
      <c s="34" t="s">
        <v>26</v>
      </c>
      <c s="34" t="s">
        <v>4762</v>
      </c>
      <c s="35" t="s">
        <v>5</v>
      </c>
      <c s="6" t="s">
        <v>4763</v>
      </c>
      <c s="36" t="s">
        <v>63</v>
      </c>
      <c s="37">
        <v>1706.7</v>
      </c>
      <c s="36">
        <v>0</v>
      </c>
      <c s="36">
        <f>ROUND(G18*H18,6)</f>
      </c>
      <c r="L18" s="38">
        <v>0</v>
      </c>
      <c s="32">
        <f>ROUND(ROUND(L18,2)*ROUND(G18,3),2)</f>
      </c>
      <c s="36" t="s">
        <v>55</v>
      </c>
      <c>
        <f>(M18*21)/100</f>
      </c>
      <c t="s">
        <v>28</v>
      </c>
    </row>
    <row r="19" spans="1:5" ht="12.75">
      <c r="A19" s="35" t="s">
        <v>56</v>
      </c>
      <c r="E19" s="39" t="s">
        <v>5</v>
      </c>
    </row>
    <row r="20" spans="1:5" ht="12.75">
      <c r="A20" s="35" t="s">
        <v>57</v>
      </c>
      <c r="E20" s="40" t="s">
        <v>7757</v>
      </c>
    </row>
    <row r="21" spans="1:5" ht="63.75">
      <c r="A21" t="s">
        <v>58</v>
      </c>
      <c r="E21" s="39" t="s">
        <v>1074</v>
      </c>
    </row>
    <row r="22" spans="1:16" ht="12.75">
      <c r="A22" t="s">
        <v>50</v>
      </c>
      <c s="34" t="s">
        <v>65</v>
      </c>
      <c s="34" t="s">
        <v>4907</v>
      </c>
      <c s="35" t="s">
        <v>5</v>
      </c>
      <c s="6" t="s">
        <v>4908</v>
      </c>
      <c s="36" t="s">
        <v>79</v>
      </c>
      <c s="37">
        <v>70</v>
      </c>
      <c s="36">
        <v>0</v>
      </c>
      <c s="36">
        <f>ROUND(G22*H22,6)</f>
      </c>
      <c r="L22" s="38">
        <v>0</v>
      </c>
      <c s="32">
        <f>ROUND(ROUND(L22,2)*ROUND(G22,3),2)</f>
      </c>
      <c s="36" t="s">
        <v>55</v>
      </c>
      <c>
        <f>(M22*21)/100</f>
      </c>
      <c t="s">
        <v>28</v>
      </c>
    </row>
    <row r="23" spans="1:5" ht="12.75">
      <c r="A23" s="35" t="s">
        <v>56</v>
      </c>
      <c r="E23" s="39" t="s">
        <v>5</v>
      </c>
    </row>
    <row r="24" spans="1:5" ht="12.75">
      <c r="A24" s="35" t="s">
        <v>57</v>
      </c>
      <c r="E24" s="40" t="s">
        <v>314</v>
      </c>
    </row>
    <row r="25" spans="1:5" ht="63.75">
      <c r="A25" t="s">
        <v>58</v>
      </c>
      <c r="E25" s="39" t="s">
        <v>1074</v>
      </c>
    </row>
    <row r="26" spans="1:16" ht="12.75">
      <c r="A26" t="s">
        <v>50</v>
      </c>
      <c s="34" t="s">
        <v>72</v>
      </c>
      <c s="34" t="s">
        <v>4910</v>
      </c>
      <c s="35" t="s">
        <v>5</v>
      </c>
      <c s="6" t="s">
        <v>4911</v>
      </c>
      <c s="36" t="s">
        <v>63</v>
      </c>
      <c s="37">
        <v>3415.487</v>
      </c>
      <c s="36">
        <v>0</v>
      </c>
      <c s="36">
        <f>ROUND(G26*H26,6)</f>
      </c>
      <c r="L26" s="38">
        <v>0</v>
      </c>
      <c s="32">
        <f>ROUND(ROUND(L26,2)*ROUND(G26,3),2)</f>
      </c>
      <c s="36" t="s">
        <v>55</v>
      </c>
      <c>
        <f>(M26*21)/100</f>
      </c>
      <c t="s">
        <v>28</v>
      </c>
    </row>
    <row r="27" spans="1:5" ht="12.75">
      <c r="A27" s="35" t="s">
        <v>56</v>
      </c>
      <c r="E27" s="39" t="s">
        <v>5</v>
      </c>
    </row>
    <row r="28" spans="1:5" ht="38.25">
      <c r="A28" s="35" t="s">
        <v>57</v>
      </c>
      <c r="E28" s="40" t="s">
        <v>7758</v>
      </c>
    </row>
    <row r="29" spans="1:5" ht="369.75">
      <c r="A29" t="s">
        <v>58</v>
      </c>
      <c r="E29" s="39" t="s">
        <v>7759</v>
      </c>
    </row>
    <row r="30" spans="1:16" ht="12.75">
      <c r="A30" t="s">
        <v>50</v>
      </c>
      <c s="34" t="s">
        <v>27</v>
      </c>
      <c s="34" t="s">
        <v>4917</v>
      </c>
      <c s="35" t="s">
        <v>5</v>
      </c>
      <c s="6" t="s">
        <v>4918</v>
      </c>
      <c s="36" t="s">
        <v>63</v>
      </c>
      <c s="37">
        <v>3415.487</v>
      </c>
      <c s="36">
        <v>0</v>
      </c>
      <c s="36">
        <f>ROUND(G30*H30,6)</f>
      </c>
      <c r="L30" s="38">
        <v>0</v>
      </c>
      <c s="32">
        <f>ROUND(ROUND(L30,2)*ROUND(G30,3),2)</f>
      </c>
      <c s="36" t="s">
        <v>55</v>
      </c>
      <c>
        <f>(M30*21)/100</f>
      </c>
      <c t="s">
        <v>28</v>
      </c>
    </row>
    <row r="31" spans="1:5" ht="12.75">
      <c r="A31" s="35" t="s">
        <v>56</v>
      </c>
      <c r="E31" s="39" t="s">
        <v>5</v>
      </c>
    </row>
    <row r="32" spans="1:5" ht="38.25">
      <c r="A32" s="35" t="s">
        <v>57</v>
      </c>
      <c r="E32" s="40" t="s">
        <v>7760</v>
      </c>
    </row>
    <row r="33" spans="1:5" ht="293.25">
      <c r="A33" t="s">
        <v>58</v>
      </c>
      <c r="E33" s="39" t="s">
        <v>7761</v>
      </c>
    </row>
    <row r="34" spans="1:16" ht="12.75">
      <c r="A34" t="s">
        <v>50</v>
      </c>
      <c s="34" t="s">
        <v>70</v>
      </c>
      <c s="34" t="s">
        <v>3265</v>
      </c>
      <c s="35" t="s">
        <v>5</v>
      </c>
      <c s="6" t="s">
        <v>3266</v>
      </c>
      <c s="36" t="s">
        <v>68</v>
      </c>
      <c s="37">
        <v>15442.5</v>
      </c>
      <c s="36">
        <v>0</v>
      </c>
      <c s="36">
        <f>ROUND(G34*H34,6)</f>
      </c>
      <c r="L34" s="38">
        <v>0</v>
      </c>
      <c s="32">
        <f>ROUND(ROUND(L34,2)*ROUND(G34,3),2)</f>
      </c>
      <c s="36" t="s">
        <v>55</v>
      </c>
      <c>
        <f>(M34*21)/100</f>
      </c>
      <c t="s">
        <v>28</v>
      </c>
    </row>
    <row r="35" spans="1:5" ht="12.75">
      <c r="A35" s="35" t="s">
        <v>56</v>
      </c>
      <c r="E35" s="39" t="s">
        <v>5</v>
      </c>
    </row>
    <row r="36" spans="1:5" ht="12.75">
      <c r="A36" s="35" t="s">
        <v>57</v>
      </c>
      <c r="E36" s="40" t="s">
        <v>7762</v>
      </c>
    </row>
    <row r="37" spans="1:5" ht="25.5">
      <c r="A37" t="s">
        <v>58</v>
      </c>
      <c r="E37" s="39" t="s">
        <v>3268</v>
      </c>
    </row>
    <row r="38" spans="1:16" ht="12.75">
      <c r="A38" t="s">
        <v>50</v>
      </c>
      <c s="34" t="s">
        <v>83</v>
      </c>
      <c s="34" t="s">
        <v>4926</v>
      </c>
      <c s="35" t="s">
        <v>5</v>
      </c>
      <c s="6" t="s">
        <v>4927</v>
      </c>
      <c s="36" t="s">
        <v>68</v>
      </c>
      <c s="37">
        <v>14060</v>
      </c>
      <c s="36">
        <v>0</v>
      </c>
      <c s="36">
        <f>ROUND(G38*H38,6)</f>
      </c>
      <c r="L38" s="38">
        <v>0</v>
      </c>
      <c s="32">
        <f>ROUND(ROUND(L38,2)*ROUND(G38,3),2)</f>
      </c>
      <c s="36" t="s">
        <v>55</v>
      </c>
      <c>
        <f>(M38*21)/100</f>
      </c>
      <c t="s">
        <v>28</v>
      </c>
    </row>
    <row r="39" spans="1:5" ht="12.75">
      <c r="A39" s="35" t="s">
        <v>56</v>
      </c>
      <c r="E39" s="39" t="s">
        <v>5</v>
      </c>
    </row>
    <row r="40" spans="1:5" ht="12.75">
      <c r="A40" s="35" t="s">
        <v>57</v>
      </c>
      <c r="E40" s="40" t="s">
        <v>7763</v>
      </c>
    </row>
    <row r="41" spans="1:5" ht="12.75">
      <c r="A41" t="s">
        <v>58</v>
      </c>
      <c r="E41" s="39" t="s">
        <v>69</v>
      </c>
    </row>
    <row r="42" spans="1:16" ht="12.75">
      <c r="A42" t="s">
        <v>50</v>
      </c>
      <c s="34" t="s">
        <v>87</v>
      </c>
      <c s="34" t="s">
        <v>3279</v>
      </c>
      <c s="35" t="s">
        <v>5</v>
      </c>
      <c s="6" t="s">
        <v>3280</v>
      </c>
      <c s="36" t="s">
        <v>68</v>
      </c>
      <c s="37">
        <v>14060</v>
      </c>
      <c s="36">
        <v>0</v>
      </c>
      <c s="36">
        <f>ROUND(G42*H42,6)</f>
      </c>
      <c r="L42" s="38">
        <v>0</v>
      </c>
      <c s="32">
        <f>ROUND(ROUND(L42,2)*ROUND(G42,3),2)</f>
      </c>
      <c s="36" t="s">
        <v>55</v>
      </c>
      <c>
        <f>(M42*21)/100</f>
      </c>
      <c t="s">
        <v>28</v>
      </c>
    </row>
    <row r="43" spans="1:5" ht="12.75">
      <c r="A43" s="35" t="s">
        <v>56</v>
      </c>
      <c r="E43" s="39" t="s">
        <v>5</v>
      </c>
    </row>
    <row r="44" spans="1:5" ht="12.75">
      <c r="A44" s="35" t="s">
        <v>57</v>
      </c>
      <c r="E44" s="40" t="s">
        <v>7763</v>
      </c>
    </row>
    <row r="45" spans="1:5" ht="38.25">
      <c r="A45" t="s">
        <v>58</v>
      </c>
      <c r="E45" s="39" t="s">
        <v>3565</v>
      </c>
    </row>
    <row r="46" spans="1:16" ht="12.75">
      <c r="A46" t="s">
        <v>50</v>
      </c>
      <c s="34" t="s">
        <v>91</v>
      </c>
      <c s="34" t="s">
        <v>3712</v>
      </c>
      <c s="35" t="s">
        <v>5</v>
      </c>
      <c s="6" t="s">
        <v>3713</v>
      </c>
      <c s="36" t="s">
        <v>68</v>
      </c>
      <c s="37">
        <v>14060</v>
      </c>
      <c s="36">
        <v>0</v>
      </c>
      <c s="36">
        <f>ROUND(G46*H46,6)</f>
      </c>
      <c r="L46" s="38">
        <v>0</v>
      </c>
      <c s="32">
        <f>ROUND(ROUND(L46,2)*ROUND(G46,3),2)</f>
      </c>
      <c s="36" t="s">
        <v>55</v>
      </c>
      <c>
        <f>(M46*21)/100</f>
      </c>
      <c t="s">
        <v>28</v>
      </c>
    </row>
    <row r="47" spans="1:5" ht="12.75">
      <c r="A47" s="35" t="s">
        <v>56</v>
      </c>
      <c r="E47" s="39" t="s">
        <v>5</v>
      </c>
    </row>
    <row r="48" spans="1:5" ht="12.75">
      <c r="A48" s="35" t="s">
        <v>57</v>
      </c>
      <c r="E48" s="40" t="s">
        <v>7763</v>
      </c>
    </row>
    <row r="49" spans="1:5" ht="25.5">
      <c r="A49" t="s">
        <v>58</v>
      </c>
      <c r="E49" s="39" t="s">
        <v>3714</v>
      </c>
    </row>
    <row r="50" spans="1:16" ht="12.75">
      <c r="A50" t="s">
        <v>50</v>
      </c>
      <c s="34" t="s">
        <v>95</v>
      </c>
      <c s="34" t="s">
        <v>4930</v>
      </c>
      <c s="35" t="s">
        <v>5</v>
      </c>
      <c s="6" t="s">
        <v>4931</v>
      </c>
      <c s="36" t="s">
        <v>68</v>
      </c>
      <c s="37">
        <v>14060</v>
      </c>
      <c s="36">
        <v>0</v>
      </c>
      <c s="36">
        <f>ROUND(G50*H50,6)</f>
      </c>
      <c r="L50" s="38">
        <v>0</v>
      </c>
      <c s="32">
        <f>ROUND(ROUND(L50,2)*ROUND(G50,3),2)</f>
      </c>
      <c s="36" t="s">
        <v>55</v>
      </c>
      <c>
        <f>(M50*21)/100</f>
      </c>
      <c t="s">
        <v>28</v>
      </c>
    </row>
    <row r="51" spans="1:5" ht="12.75">
      <c r="A51" s="35" t="s">
        <v>56</v>
      </c>
      <c r="E51" s="39" t="s">
        <v>5</v>
      </c>
    </row>
    <row r="52" spans="1:5" ht="12.75">
      <c r="A52" s="35" t="s">
        <v>57</v>
      </c>
      <c r="E52" s="40" t="s">
        <v>7763</v>
      </c>
    </row>
    <row r="53" spans="1:5" ht="38.25">
      <c r="A53" t="s">
        <v>58</v>
      </c>
      <c r="E53" s="39" t="s">
        <v>7764</v>
      </c>
    </row>
    <row r="54" spans="1:16" ht="12.75">
      <c r="A54" t="s">
        <v>50</v>
      </c>
      <c s="34" t="s">
        <v>99</v>
      </c>
      <c s="34" t="s">
        <v>4933</v>
      </c>
      <c s="35" t="s">
        <v>5</v>
      </c>
      <c s="6" t="s">
        <v>4934</v>
      </c>
      <c s="36" t="s">
        <v>63</v>
      </c>
      <c s="37">
        <v>1406</v>
      </c>
      <c s="36">
        <v>0</v>
      </c>
      <c s="36">
        <f>ROUND(G54*H54,6)</f>
      </c>
      <c r="L54" s="38">
        <v>0</v>
      </c>
      <c s="32">
        <f>ROUND(ROUND(L54,2)*ROUND(G54,3),2)</f>
      </c>
      <c s="36" t="s">
        <v>55</v>
      </c>
      <c>
        <f>(M54*21)/100</f>
      </c>
      <c t="s">
        <v>28</v>
      </c>
    </row>
    <row r="55" spans="1:5" ht="12.75">
      <c r="A55" s="35" t="s">
        <v>56</v>
      </c>
      <c r="E55" s="39" t="s">
        <v>5</v>
      </c>
    </row>
    <row r="56" spans="1:5" ht="12.75">
      <c r="A56" s="35" t="s">
        <v>57</v>
      </c>
      <c r="E56" s="40" t="s">
        <v>7765</v>
      </c>
    </row>
    <row r="57" spans="1:5" ht="38.25">
      <c r="A57" t="s">
        <v>58</v>
      </c>
      <c r="E57" s="39" t="s">
        <v>3838</v>
      </c>
    </row>
    <row r="58" spans="1:13" ht="12.75">
      <c r="A58" t="s">
        <v>47</v>
      </c>
      <c r="C58" s="31" t="s">
        <v>72</v>
      </c>
      <c r="E58" s="33" t="s">
        <v>4948</v>
      </c>
      <c r="J58" s="32">
        <f>0</f>
      </c>
      <c s="32">
        <f>0</f>
      </c>
      <c s="32">
        <f>0+L59+L63+L67+L71+L75+L79+L83+L87+L91+L95+L99</f>
      </c>
      <c s="32">
        <f>0+M59+M63+M67+M71+M75+M79+M83+M87+M91+M95+M99</f>
      </c>
    </row>
    <row r="59" spans="1:16" ht="12.75">
      <c r="A59" t="s">
        <v>50</v>
      </c>
      <c s="34" t="s">
        <v>103</v>
      </c>
      <c s="34" t="s">
        <v>4329</v>
      </c>
      <c s="35" t="s">
        <v>5</v>
      </c>
      <c s="6" t="s">
        <v>4330</v>
      </c>
      <c s="36" t="s">
        <v>68</v>
      </c>
      <c s="37">
        <v>300</v>
      </c>
      <c s="36">
        <v>0</v>
      </c>
      <c s="36">
        <f>ROUND(G59*H59,6)</f>
      </c>
      <c r="L59" s="38">
        <v>0</v>
      </c>
      <c s="32">
        <f>ROUND(ROUND(L59,2)*ROUND(G59,3),2)</f>
      </c>
      <c s="36" t="s">
        <v>55</v>
      </c>
      <c>
        <f>(M59*21)/100</f>
      </c>
      <c t="s">
        <v>28</v>
      </c>
    </row>
    <row r="60" spans="1:5" ht="12.75">
      <c r="A60" s="35" t="s">
        <v>56</v>
      </c>
      <c r="E60" s="39" t="s">
        <v>5</v>
      </c>
    </row>
    <row r="61" spans="1:5" ht="12.75">
      <c r="A61" s="35" t="s">
        <v>57</v>
      </c>
      <c r="E61" s="40" t="s">
        <v>7766</v>
      </c>
    </row>
    <row r="62" spans="1:5" ht="51">
      <c r="A62" t="s">
        <v>58</v>
      </c>
      <c r="E62" s="39" t="s">
        <v>7767</v>
      </c>
    </row>
    <row r="63" spans="1:16" ht="12.75">
      <c r="A63" t="s">
        <v>50</v>
      </c>
      <c s="34" t="s">
        <v>107</v>
      </c>
      <c s="34" t="s">
        <v>7768</v>
      </c>
      <c s="35" t="s">
        <v>5</v>
      </c>
      <c s="6" t="s">
        <v>7769</v>
      </c>
      <c s="36" t="s">
        <v>68</v>
      </c>
      <c s="37">
        <v>5176.75</v>
      </c>
      <c s="36">
        <v>0</v>
      </c>
      <c s="36">
        <f>ROUND(G63*H63,6)</f>
      </c>
      <c r="L63" s="38">
        <v>0</v>
      </c>
      <c s="32">
        <f>ROUND(ROUND(L63,2)*ROUND(G63,3),2)</f>
      </c>
      <c s="36" t="s">
        <v>55</v>
      </c>
      <c>
        <f>(M63*21)/100</f>
      </c>
      <c t="s">
        <v>28</v>
      </c>
    </row>
    <row r="64" spans="1:5" ht="12.75">
      <c r="A64" s="35" t="s">
        <v>56</v>
      </c>
      <c r="E64" s="39" t="s">
        <v>5</v>
      </c>
    </row>
    <row r="65" spans="1:5" ht="25.5">
      <c r="A65" s="35" t="s">
        <v>57</v>
      </c>
      <c r="E65" s="40" t="s">
        <v>7770</v>
      </c>
    </row>
    <row r="66" spans="1:5" ht="51">
      <c r="A66" t="s">
        <v>58</v>
      </c>
      <c r="E66" s="39" t="s">
        <v>7767</v>
      </c>
    </row>
    <row r="67" spans="1:16" ht="12.75">
      <c r="A67" t="s">
        <v>50</v>
      </c>
      <c s="34" t="s">
        <v>112</v>
      </c>
      <c s="34" t="s">
        <v>7771</v>
      </c>
      <c s="35" t="s">
        <v>5</v>
      </c>
      <c s="6" t="s">
        <v>7772</v>
      </c>
      <c s="36" t="s">
        <v>68</v>
      </c>
      <c s="37">
        <v>100</v>
      </c>
      <c s="36">
        <v>0</v>
      </c>
      <c s="36">
        <f>ROUND(G67*H67,6)</f>
      </c>
      <c r="L67" s="38">
        <v>0</v>
      </c>
      <c s="32">
        <f>ROUND(ROUND(L67,2)*ROUND(G67,3),2)</f>
      </c>
      <c s="36" t="s">
        <v>55</v>
      </c>
      <c>
        <f>(M67*21)/100</f>
      </c>
      <c t="s">
        <v>28</v>
      </c>
    </row>
    <row r="68" spans="1:5" ht="12.75">
      <c r="A68" s="35" t="s">
        <v>56</v>
      </c>
      <c r="E68" s="39" t="s">
        <v>5</v>
      </c>
    </row>
    <row r="69" spans="1:5" ht="12.75">
      <c r="A69" s="35" t="s">
        <v>57</v>
      </c>
      <c r="E69" s="40" t="s">
        <v>7773</v>
      </c>
    </row>
    <row r="70" spans="1:5" ht="89.25">
      <c r="A70" t="s">
        <v>58</v>
      </c>
      <c r="E70" s="39" t="s">
        <v>7774</v>
      </c>
    </row>
    <row r="71" spans="1:16" ht="12.75">
      <c r="A71" t="s">
        <v>50</v>
      </c>
      <c s="34" t="s">
        <v>116</v>
      </c>
      <c s="34" t="s">
        <v>4962</v>
      </c>
      <c s="35" t="s">
        <v>5</v>
      </c>
      <c s="6" t="s">
        <v>4963</v>
      </c>
      <c s="36" t="s">
        <v>63</v>
      </c>
      <c s="37">
        <v>1085</v>
      </c>
      <c s="36">
        <v>0</v>
      </c>
      <c s="36">
        <f>ROUND(G71*H71,6)</f>
      </c>
      <c r="L71" s="38">
        <v>0</v>
      </c>
      <c s="32">
        <f>ROUND(ROUND(L71,2)*ROUND(G71,3),2)</f>
      </c>
      <c s="36" t="s">
        <v>55</v>
      </c>
      <c>
        <f>(M71*21)/100</f>
      </c>
      <c t="s">
        <v>28</v>
      </c>
    </row>
    <row r="72" spans="1:5" ht="12.75">
      <c r="A72" s="35" t="s">
        <v>56</v>
      </c>
      <c r="E72" s="39" t="s">
        <v>5</v>
      </c>
    </row>
    <row r="73" spans="1:5" ht="12.75">
      <c r="A73" s="35" t="s">
        <v>57</v>
      </c>
      <c r="E73" s="40" t="s">
        <v>7775</v>
      </c>
    </row>
    <row r="74" spans="1:5" ht="38.25">
      <c r="A74" t="s">
        <v>58</v>
      </c>
      <c r="E74" s="39" t="s">
        <v>7776</v>
      </c>
    </row>
    <row r="75" spans="1:16" ht="12.75">
      <c r="A75" t="s">
        <v>50</v>
      </c>
      <c s="34" t="s">
        <v>119</v>
      </c>
      <c s="34" t="s">
        <v>4339</v>
      </c>
      <c s="35" t="s">
        <v>5</v>
      </c>
      <c s="6" t="s">
        <v>4340</v>
      </c>
      <c s="36" t="s">
        <v>68</v>
      </c>
      <c s="37">
        <v>5450</v>
      </c>
      <c s="36">
        <v>0</v>
      </c>
      <c s="36">
        <f>ROUND(G75*H75,6)</f>
      </c>
      <c r="L75" s="38">
        <v>0</v>
      </c>
      <c s="32">
        <f>ROUND(ROUND(L75,2)*ROUND(G75,3),2)</f>
      </c>
      <c s="36" t="s">
        <v>55</v>
      </c>
      <c>
        <f>(M75*21)/100</f>
      </c>
      <c t="s">
        <v>28</v>
      </c>
    </row>
    <row r="76" spans="1:5" ht="12.75">
      <c r="A76" s="35" t="s">
        <v>56</v>
      </c>
      <c r="E76" s="39" t="s">
        <v>5</v>
      </c>
    </row>
    <row r="77" spans="1:5" ht="12.75">
      <c r="A77" s="35" t="s">
        <v>57</v>
      </c>
      <c r="E77" s="40" t="s">
        <v>7777</v>
      </c>
    </row>
    <row r="78" spans="1:5" ht="51">
      <c r="A78" t="s">
        <v>58</v>
      </c>
      <c r="E78" s="39" t="s">
        <v>7778</v>
      </c>
    </row>
    <row r="79" spans="1:16" ht="12.75">
      <c r="A79" t="s">
        <v>50</v>
      </c>
      <c s="34" t="s">
        <v>122</v>
      </c>
      <c s="34" t="s">
        <v>4968</v>
      </c>
      <c s="35" t="s">
        <v>5</v>
      </c>
      <c s="6" t="s">
        <v>4969</v>
      </c>
      <c s="36" t="s">
        <v>68</v>
      </c>
      <c s="37">
        <v>1740</v>
      </c>
      <c s="36">
        <v>0</v>
      </c>
      <c s="36">
        <f>ROUND(G79*H79,6)</f>
      </c>
      <c r="L79" s="38">
        <v>0</v>
      </c>
      <c s="32">
        <f>ROUND(ROUND(L79,2)*ROUND(G79,3),2)</f>
      </c>
      <c s="36" t="s">
        <v>55</v>
      </c>
      <c>
        <f>(M79*21)/100</f>
      </c>
      <c t="s">
        <v>28</v>
      </c>
    </row>
    <row r="80" spans="1:5" ht="12.75">
      <c r="A80" s="35" t="s">
        <v>56</v>
      </c>
      <c r="E80" s="39" t="s">
        <v>5</v>
      </c>
    </row>
    <row r="81" spans="1:5" ht="12.75">
      <c r="A81" s="35" t="s">
        <v>57</v>
      </c>
      <c r="E81" s="40" t="s">
        <v>7779</v>
      </c>
    </row>
    <row r="82" spans="1:5" ht="51">
      <c r="A82" t="s">
        <v>58</v>
      </c>
      <c r="E82" s="39" t="s">
        <v>7778</v>
      </c>
    </row>
    <row r="83" spans="1:16" ht="12.75">
      <c r="A83" t="s">
        <v>50</v>
      </c>
      <c s="34" t="s">
        <v>126</v>
      </c>
      <c s="34" t="s">
        <v>7780</v>
      </c>
      <c s="35" t="s">
        <v>5</v>
      </c>
      <c s="6" t="s">
        <v>7781</v>
      </c>
      <c s="36" t="s">
        <v>68</v>
      </c>
      <c s="37">
        <v>100</v>
      </c>
      <c s="36">
        <v>0</v>
      </c>
      <c s="36">
        <f>ROUND(G83*H83,6)</f>
      </c>
      <c r="L83" s="38">
        <v>0</v>
      </c>
      <c s="32">
        <f>ROUND(ROUND(L83,2)*ROUND(G83,3),2)</f>
      </c>
      <c s="36" t="s">
        <v>55</v>
      </c>
      <c>
        <f>(M83*21)/100</f>
      </c>
      <c t="s">
        <v>28</v>
      </c>
    </row>
    <row r="84" spans="1:5" ht="12.75">
      <c r="A84" s="35" t="s">
        <v>56</v>
      </c>
      <c r="E84" s="39" t="s">
        <v>5</v>
      </c>
    </row>
    <row r="85" spans="1:5" ht="12.75">
      <c r="A85" s="35" t="s">
        <v>57</v>
      </c>
      <c r="E85" s="40" t="s">
        <v>409</v>
      </c>
    </row>
    <row r="86" spans="1:5" ht="51">
      <c r="A86" t="s">
        <v>58</v>
      </c>
      <c r="E86" s="39" t="s">
        <v>7782</v>
      </c>
    </row>
    <row r="87" spans="1:16" ht="12.75">
      <c r="A87" t="s">
        <v>50</v>
      </c>
      <c s="34" t="s">
        <v>129</v>
      </c>
      <c s="34" t="s">
        <v>7783</v>
      </c>
      <c s="35" t="s">
        <v>5</v>
      </c>
      <c s="6" t="s">
        <v>7784</v>
      </c>
      <c s="36" t="s">
        <v>68</v>
      </c>
      <c s="37">
        <v>8000</v>
      </c>
      <c s="36">
        <v>0</v>
      </c>
      <c s="36">
        <f>ROUND(G87*H87,6)</f>
      </c>
      <c r="L87" s="38">
        <v>0</v>
      </c>
      <c s="32">
        <f>ROUND(ROUND(L87,2)*ROUND(G87,3),2)</f>
      </c>
      <c s="36" t="s">
        <v>55</v>
      </c>
      <c>
        <f>(M87*21)/100</f>
      </c>
      <c t="s">
        <v>28</v>
      </c>
    </row>
    <row r="88" spans="1:5" ht="12.75">
      <c r="A88" s="35" t="s">
        <v>56</v>
      </c>
      <c r="E88" s="39" t="s">
        <v>5</v>
      </c>
    </row>
    <row r="89" spans="1:5" ht="12.75">
      <c r="A89" s="35" t="s">
        <v>57</v>
      </c>
      <c r="E89" s="40" t="s">
        <v>7785</v>
      </c>
    </row>
    <row r="90" spans="1:5" ht="140.25">
      <c r="A90" t="s">
        <v>58</v>
      </c>
      <c r="E90" s="39" t="s">
        <v>7786</v>
      </c>
    </row>
    <row r="91" spans="1:16" ht="12.75">
      <c r="A91" t="s">
        <v>50</v>
      </c>
      <c s="34" t="s">
        <v>137</v>
      </c>
      <c s="34" t="s">
        <v>7787</v>
      </c>
      <c s="35" t="s">
        <v>5</v>
      </c>
      <c s="6" t="s">
        <v>7788</v>
      </c>
      <c s="36" t="s">
        <v>63</v>
      </c>
      <c s="37">
        <v>200.4</v>
      </c>
      <c s="36">
        <v>0</v>
      </c>
      <c s="36">
        <f>ROUND(G91*H91,6)</f>
      </c>
      <c r="L91" s="38">
        <v>0</v>
      </c>
      <c s="32">
        <f>ROUND(ROUND(L91,2)*ROUND(G91,3),2)</f>
      </c>
      <c s="36" t="s">
        <v>55</v>
      </c>
      <c>
        <f>(M91*21)/100</f>
      </c>
      <c t="s">
        <v>28</v>
      </c>
    </row>
    <row r="92" spans="1:5" ht="12.75">
      <c r="A92" s="35" t="s">
        <v>56</v>
      </c>
      <c r="E92" s="39" t="s">
        <v>5</v>
      </c>
    </row>
    <row r="93" spans="1:5" ht="12.75">
      <c r="A93" s="35" t="s">
        <v>57</v>
      </c>
      <c r="E93" s="40" t="s">
        <v>7789</v>
      </c>
    </row>
    <row r="94" spans="1:5" ht="140.25">
      <c r="A94" t="s">
        <v>58</v>
      </c>
      <c r="E94" s="39" t="s">
        <v>7786</v>
      </c>
    </row>
    <row r="95" spans="1:16" ht="12.75">
      <c r="A95" t="s">
        <v>50</v>
      </c>
      <c s="34" t="s">
        <v>140</v>
      </c>
      <c s="34" t="s">
        <v>2720</v>
      </c>
      <c s="35" t="s">
        <v>5</v>
      </c>
      <c s="6" t="s">
        <v>2721</v>
      </c>
      <c s="36" t="s">
        <v>68</v>
      </c>
      <c s="37">
        <v>2763</v>
      </c>
      <c s="36">
        <v>0</v>
      </c>
      <c s="36">
        <f>ROUND(G95*H95,6)</f>
      </c>
      <c r="L95" s="38">
        <v>0</v>
      </c>
      <c s="32">
        <f>ROUND(ROUND(L95,2)*ROUND(G95,3),2)</f>
      </c>
      <c s="36" t="s">
        <v>55</v>
      </c>
      <c>
        <f>(M95*21)/100</f>
      </c>
      <c t="s">
        <v>28</v>
      </c>
    </row>
    <row r="96" spans="1:5" ht="12.75">
      <c r="A96" s="35" t="s">
        <v>56</v>
      </c>
      <c r="E96" s="39" t="s">
        <v>5</v>
      </c>
    </row>
    <row r="97" spans="1:5" ht="25.5">
      <c r="A97" s="35" t="s">
        <v>57</v>
      </c>
      <c r="E97" s="40" t="s">
        <v>7790</v>
      </c>
    </row>
    <row r="98" spans="1:5" ht="153">
      <c r="A98" t="s">
        <v>58</v>
      </c>
      <c r="E98" s="39" t="s">
        <v>7791</v>
      </c>
    </row>
    <row r="99" spans="1:16" ht="12.75">
      <c r="A99" t="s">
        <v>50</v>
      </c>
      <c s="34" t="s">
        <v>177</v>
      </c>
      <c s="34" t="s">
        <v>7792</v>
      </c>
      <c s="35" t="s">
        <v>5</v>
      </c>
      <c s="6" t="s">
        <v>7793</v>
      </c>
      <c s="36" t="s">
        <v>68</v>
      </c>
      <c s="37">
        <v>3780</v>
      </c>
      <c s="36">
        <v>0</v>
      </c>
      <c s="36">
        <f>ROUND(G99*H99,6)</f>
      </c>
      <c r="L99" s="38">
        <v>0</v>
      </c>
      <c s="32">
        <f>ROUND(ROUND(L99,2)*ROUND(G99,3),2)</f>
      </c>
      <c s="36" t="s">
        <v>55</v>
      </c>
      <c>
        <f>(M99*21)/100</f>
      </c>
      <c t="s">
        <v>28</v>
      </c>
    </row>
    <row r="100" spans="1:5" ht="12.75">
      <c r="A100" s="35" t="s">
        <v>56</v>
      </c>
      <c r="E100" s="39" t="s">
        <v>5</v>
      </c>
    </row>
    <row r="101" spans="1:5" ht="12.75">
      <c r="A101" s="35" t="s">
        <v>57</v>
      </c>
      <c r="E101" s="40" t="s">
        <v>7794</v>
      </c>
    </row>
    <row r="102" spans="1:5" ht="140.25">
      <c r="A102" t="s">
        <v>58</v>
      </c>
      <c r="E102" s="39" t="s">
        <v>4344</v>
      </c>
    </row>
    <row r="103" spans="1:13" ht="12.75">
      <c r="A103" t="s">
        <v>47</v>
      </c>
      <c r="C103" s="31" t="s">
        <v>87</v>
      </c>
      <c r="E103" s="33" t="s">
        <v>2575</v>
      </c>
      <c r="J103" s="32">
        <f>0</f>
      </c>
      <c s="32">
        <f>0</f>
      </c>
      <c s="32">
        <f>0+L104+L108+L112+L116+L120</f>
      </c>
      <c s="32">
        <f>0+M104+M108+M112+M116+M120</f>
      </c>
    </row>
    <row r="104" spans="1:16" ht="25.5">
      <c r="A104" t="s">
        <v>50</v>
      </c>
      <c s="34" t="s">
        <v>143</v>
      </c>
      <c s="34" t="s">
        <v>7795</v>
      </c>
      <c s="35" t="s">
        <v>5</v>
      </c>
      <c s="6" t="s">
        <v>7796</v>
      </c>
      <c s="36" t="s">
        <v>75</v>
      </c>
      <c s="37">
        <v>26</v>
      </c>
      <c s="36">
        <v>0</v>
      </c>
      <c s="36">
        <f>ROUND(G104*H104,6)</f>
      </c>
      <c r="L104" s="38">
        <v>0</v>
      </c>
      <c s="32">
        <f>ROUND(ROUND(L104,2)*ROUND(G104,3),2)</f>
      </c>
      <c s="36" t="s">
        <v>55</v>
      </c>
      <c>
        <f>(M104*21)/100</f>
      </c>
      <c t="s">
        <v>28</v>
      </c>
    </row>
    <row r="105" spans="1:5" ht="12.75">
      <c r="A105" s="35" t="s">
        <v>56</v>
      </c>
      <c r="E105" s="39" t="s">
        <v>5</v>
      </c>
    </row>
    <row r="106" spans="1:5" ht="12.75">
      <c r="A106" s="35" t="s">
        <v>57</v>
      </c>
      <c r="E106" s="40" t="s">
        <v>151</v>
      </c>
    </row>
    <row r="107" spans="1:5" ht="25.5">
      <c r="A107" t="s">
        <v>58</v>
      </c>
      <c r="E107" s="39" t="s">
        <v>7797</v>
      </c>
    </row>
    <row r="108" spans="1:16" ht="12.75">
      <c r="A108" t="s">
        <v>50</v>
      </c>
      <c s="34" t="s">
        <v>147</v>
      </c>
      <c s="34" t="s">
        <v>7798</v>
      </c>
      <c s="35" t="s">
        <v>5</v>
      </c>
      <c s="6" t="s">
        <v>7799</v>
      </c>
      <c s="36" t="s">
        <v>7800</v>
      </c>
      <c s="37">
        <v>30780</v>
      </c>
      <c s="36">
        <v>0</v>
      </c>
      <c s="36">
        <f>ROUND(G108*H108,6)</f>
      </c>
      <c r="L108" s="38">
        <v>0</v>
      </c>
      <c s="32">
        <f>ROUND(ROUND(L108,2)*ROUND(G108,3),2)</f>
      </c>
      <c s="36" t="s">
        <v>55</v>
      </c>
      <c>
        <f>(M108*21)/100</f>
      </c>
      <c t="s">
        <v>28</v>
      </c>
    </row>
    <row r="109" spans="1:5" ht="12.75">
      <c r="A109" s="35" t="s">
        <v>56</v>
      </c>
      <c r="E109" s="39" t="s">
        <v>5</v>
      </c>
    </row>
    <row r="110" spans="1:5" ht="12.75">
      <c r="A110" s="35" t="s">
        <v>57</v>
      </c>
      <c r="E110" s="40" t="s">
        <v>7801</v>
      </c>
    </row>
    <row r="111" spans="1:5" ht="25.5">
      <c r="A111" t="s">
        <v>58</v>
      </c>
      <c r="E111" s="39" t="s">
        <v>7802</v>
      </c>
    </row>
    <row r="112" spans="1:16" ht="12.75">
      <c r="A112" t="s">
        <v>50</v>
      </c>
      <c s="34" t="s">
        <v>151</v>
      </c>
      <c s="34" t="s">
        <v>5009</v>
      </c>
      <c s="35" t="s">
        <v>5</v>
      </c>
      <c s="6" t="s">
        <v>5010</v>
      </c>
      <c s="36" t="s">
        <v>79</v>
      </c>
      <c s="37">
        <v>70</v>
      </c>
      <c s="36">
        <v>0</v>
      </c>
      <c s="36">
        <f>ROUND(G112*H112,6)</f>
      </c>
      <c r="L112" s="38">
        <v>0</v>
      </c>
      <c s="32">
        <f>ROUND(ROUND(L112,2)*ROUND(G112,3),2)</f>
      </c>
      <c s="36" t="s">
        <v>55</v>
      </c>
      <c>
        <f>(M112*21)/100</f>
      </c>
      <c t="s">
        <v>28</v>
      </c>
    </row>
    <row r="113" spans="1:5" ht="12.75">
      <c r="A113" s="35" t="s">
        <v>56</v>
      </c>
      <c r="E113" s="39" t="s">
        <v>5</v>
      </c>
    </row>
    <row r="114" spans="1:5" ht="12.75">
      <c r="A114" s="35" t="s">
        <v>57</v>
      </c>
      <c r="E114" s="40" t="s">
        <v>314</v>
      </c>
    </row>
    <row r="115" spans="1:5" ht="51">
      <c r="A115" t="s">
        <v>58</v>
      </c>
      <c r="E115" s="39" t="s">
        <v>7803</v>
      </c>
    </row>
    <row r="116" spans="1:16" ht="12.75">
      <c r="A116" t="s">
        <v>50</v>
      </c>
      <c s="34" t="s">
        <v>155</v>
      </c>
      <c s="34" t="s">
        <v>4579</v>
      </c>
      <c s="35" t="s">
        <v>5</v>
      </c>
      <c s="6" t="s">
        <v>4580</v>
      </c>
      <c s="36" t="s">
        <v>79</v>
      </c>
      <c s="37">
        <v>48</v>
      </c>
      <c s="36">
        <v>0</v>
      </c>
      <c s="36">
        <f>ROUND(G116*H116,6)</f>
      </c>
      <c r="L116" s="38">
        <v>0</v>
      </c>
      <c s="32">
        <f>ROUND(ROUND(L116,2)*ROUND(G116,3),2)</f>
      </c>
      <c s="36" t="s">
        <v>55</v>
      </c>
      <c>
        <f>(M116*21)/100</f>
      </c>
      <c t="s">
        <v>28</v>
      </c>
    </row>
    <row r="117" spans="1:5" ht="12.75">
      <c r="A117" s="35" t="s">
        <v>56</v>
      </c>
      <c r="E117" s="39" t="s">
        <v>5</v>
      </c>
    </row>
    <row r="118" spans="1:5" ht="12.75">
      <c r="A118" s="35" t="s">
        <v>57</v>
      </c>
      <c r="E118" s="40" t="s">
        <v>230</v>
      </c>
    </row>
    <row r="119" spans="1:5" ht="25.5">
      <c r="A119" t="s">
        <v>58</v>
      </c>
      <c r="E119" s="39" t="s">
        <v>4352</v>
      </c>
    </row>
    <row r="120" spans="1:16" ht="25.5">
      <c r="A120" t="s">
        <v>50</v>
      </c>
      <c s="34" t="s">
        <v>158</v>
      </c>
      <c s="34" t="s">
        <v>5019</v>
      </c>
      <c s="35" t="s">
        <v>5</v>
      </c>
      <c s="6" t="s">
        <v>5020</v>
      </c>
      <c s="36" t="s">
        <v>3801</v>
      </c>
      <c s="37">
        <v>3</v>
      </c>
      <c s="36">
        <v>0</v>
      </c>
      <c s="36">
        <f>ROUND(G120*H120,6)</f>
      </c>
      <c r="L120" s="38">
        <v>0</v>
      </c>
      <c s="32">
        <f>ROUND(ROUND(L120,2)*ROUND(G120,3),2)</f>
      </c>
      <c s="36" t="s">
        <v>55</v>
      </c>
      <c>
        <f>(M120*21)/100</f>
      </c>
      <c t="s">
        <v>28</v>
      </c>
    </row>
    <row r="121" spans="1:5" ht="12.75">
      <c r="A121" s="35" t="s">
        <v>56</v>
      </c>
      <c r="E121" s="39" t="s">
        <v>5</v>
      </c>
    </row>
    <row r="122" spans="1:5" ht="12.75">
      <c r="A122" s="35" t="s">
        <v>57</v>
      </c>
      <c r="E122" s="40" t="s">
        <v>7804</v>
      </c>
    </row>
    <row r="123" spans="1:5" ht="25.5">
      <c r="A123" t="s">
        <v>58</v>
      </c>
      <c r="E123" s="39" t="s">
        <v>5020</v>
      </c>
    </row>
    <row r="124" spans="1:13" ht="12.75">
      <c r="A124" t="s">
        <v>47</v>
      </c>
      <c r="C124" s="31" t="s">
        <v>551</v>
      </c>
      <c r="E124" s="33" t="s">
        <v>1178</v>
      </c>
      <c r="J124" s="32">
        <f>0</f>
      </c>
      <c s="32">
        <f>0</f>
      </c>
      <c s="32">
        <f>0+L125+L129+L133+L137</f>
      </c>
      <c s="32">
        <f>0+M125+M129+M133+M137</f>
      </c>
    </row>
    <row r="125" spans="1:16" ht="38.25">
      <c r="A125" t="s">
        <v>50</v>
      </c>
      <c s="34" t="s">
        <v>162</v>
      </c>
      <c s="34" t="s">
        <v>3483</v>
      </c>
      <c s="35" t="s">
        <v>555</v>
      </c>
      <c s="6" t="s">
        <v>3484</v>
      </c>
      <c s="36" t="s">
        <v>557</v>
      </c>
      <c s="37">
        <v>10244.374</v>
      </c>
      <c s="36">
        <v>0</v>
      </c>
      <c s="36">
        <f>ROUND(G125*H125,6)</f>
      </c>
      <c r="L125" s="38">
        <v>0</v>
      </c>
      <c s="32">
        <f>ROUND(ROUND(L125,2)*ROUND(G125,3),2)</f>
      </c>
      <c s="36" t="s">
        <v>55</v>
      </c>
      <c>
        <f>(M125*21)/100</f>
      </c>
      <c t="s">
        <v>28</v>
      </c>
    </row>
    <row r="126" spans="1:5" ht="12.75">
      <c r="A126" s="35" t="s">
        <v>56</v>
      </c>
      <c r="E126" s="39" t="s">
        <v>558</v>
      </c>
    </row>
    <row r="127" spans="1:5" ht="12.75">
      <c r="A127" s="35" t="s">
        <v>57</v>
      </c>
      <c r="E127" s="40" t="s">
        <v>7805</v>
      </c>
    </row>
    <row r="128" spans="1:5" ht="165.75">
      <c r="A128" t="s">
        <v>58</v>
      </c>
      <c r="E128" s="39" t="s">
        <v>1772</v>
      </c>
    </row>
    <row r="129" spans="1:16" ht="25.5">
      <c r="A129" t="s">
        <v>50</v>
      </c>
      <c s="34" t="s">
        <v>165</v>
      </c>
      <c s="34" t="s">
        <v>4358</v>
      </c>
      <c s="35" t="s">
        <v>555</v>
      </c>
      <c s="6" t="s">
        <v>4359</v>
      </c>
      <c s="36" t="s">
        <v>557</v>
      </c>
      <c s="37">
        <v>2287.143</v>
      </c>
      <c s="36">
        <v>0</v>
      </c>
      <c s="36">
        <f>ROUND(G129*H129,6)</f>
      </c>
      <c r="L129" s="38">
        <v>0</v>
      </c>
      <c s="32">
        <f>ROUND(ROUND(L129,2)*ROUND(G129,3),2)</f>
      </c>
      <c s="36" t="s">
        <v>55</v>
      </c>
      <c>
        <f>(M129*21)/100</f>
      </c>
      <c t="s">
        <v>28</v>
      </c>
    </row>
    <row r="130" spans="1:5" ht="12.75">
      <c r="A130" s="35" t="s">
        <v>56</v>
      </c>
      <c r="E130" s="39" t="s">
        <v>558</v>
      </c>
    </row>
    <row r="131" spans="1:5" ht="12.75">
      <c r="A131" s="35" t="s">
        <v>57</v>
      </c>
      <c r="E131" s="40" t="s">
        <v>7806</v>
      </c>
    </row>
    <row r="132" spans="1:5" ht="165.75">
      <c r="A132" t="s">
        <v>58</v>
      </c>
      <c r="E132" s="39" t="s">
        <v>1772</v>
      </c>
    </row>
    <row r="133" spans="1:16" ht="38.25">
      <c r="A133" t="s">
        <v>50</v>
      </c>
      <c s="34" t="s">
        <v>169</v>
      </c>
      <c s="34" t="s">
        <v>561</v>
      </c>
      <c s="35" t="s">
        <v>555</v>
      </c>
      <c s="6" t="s">
        <v>562</v>
      </c>
      <c s="36" t="s">
        <v>557</v>
      </c>
      <c s="37">
        <v>61.555</v>
      </c>
      <c s="36">
        <v>0</v>
      </c>
      <c s="36">
        <f>ROUND(G133*H133,6)</f>
      </c>
      <c r="L133" s="38">
        <v>0</v>
      </c>
      <c s="32">
        <f>ROUND(ROUND(L133,2)*ROUND(G133,3),2)</f>
      </c>
      <c s="36" t="s">
        <v>55</v>
      </c>
      <c>
        <f>(M133*21)/100</f>
      </c>
      <c t="s">
        <v>28</v>
      </c>
    </row>
    <row r="134" spans="1:5" ht="12.75">
      <c r="A134" s="35" t="s">
        <v>56</v>
      </c>
      <c r="E134" s="39" t="s">
        <v>558</v>
      </c>
    </row>
    <row r="135" spans="1:5" ht="12.75">
      <c r="A135" s="35" t="s">
        <v>57</v>
      </c>
      <c r="E135" s="40" t="s">
        <v>7807</v>
      </c>
    </row>
    <row r="136" spans="1:5" ht="165.75">
      <c r="A136" t="s">
        <v>58</v>
      </c>
      <c r="E136" s="39" t="s">
        <v>1772</v>
      </c>
    </row>
    <row r="137" spans="1:16" ht="38.25">
      <c r="A137" t="s">
        <v>50</v>
      </c>
      <c s="34" t="s">
        <v>173</v>
      </c>
      <c s="34" t="s">
        <v>3531</v>
      </c>
      <c s="35" t="s">
        <v>555</v>
      </c>
      <c s="6" t="s">
        <v>3532</v>
      </c>
      <c s="36" t="s">
        <v>557</v>
      </c>
      <c s="37">
        <v>254.127</v>
      </c>
      <c s="36">
        <v>0</v>
      </c>
      <c s="36">
        <f>ROUND(G137*H137,6)</f>
      </c>
      <c r="L137" s="38">
        <v>0</v>
      </c>
      <c s="32">
        <f>ROUND(ROUND(L137,2)*ROUND(G137,3),2)</f>
      </c>
      <c s="36" t="s">
        <v>55</v>
      </c>
      <c>
        <f>(M137*21)/100</f>
      </c>
      <c t="s">
        <v>28</v>
      </c>
    </row>
    <row r="138" spans="1:5" ht="51">
      <c r="A138" s="35" t="s">
        <v>56</v>
      </c>
      <c r="E138" s="39" t="s">
        <v>3951</v>
      </c>
    </row>
    <row r="139" spans="1:5" ht="12.75">
      <c r="A139" s="35" t="s">
        <v>57</v>
      </c>
      <c r="E139" s="40" t="s">
        <v>7808</v>
      </c>
    </row>
    <row r="140" spans="1:5" ht="165.75">
      <c r="A140" t="s">
        <v>58</v>
      </c>
      <c r="E140" s="39" t="s">
        <v>1772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7.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7809</v>
      </c>
      <c s="41">
        <f>Rekapitulace!C131</f>
      </c>
      <c s="20" t="s">
        <v>0</v>
      </c>
      <c t="s">
        <v>23</v>
      </c>
      <c t="s">
        <v>28</v>
      </c>
    </row>
    <row r="4" spans="1:16" ht="32" customHeight="1">
      <c r="A4" s="24" t="s">
        <v>20</v>
      </c>
      <c s="25" t="s">
        <v>29</v>
      </c>
      <c s="27" t="s">
        <v>7809</v>
      </c>
      <c r="E4" s="26" t="s">
        <v>5206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7811</v>
      </c>
      <c r="E8" s="30" t="s">
        <v>4356</v>
      </c>
      <c r="J8" s="29">
        <f>0+J9</f>
      </c>
      <c s="29">
        <f>0+K9</f>
      </c>
      <c s="29">
        <f>0+L9</f>
      </c>
      <c s="29">
        <f>0+M9</f>
      </c>
    </row>
    <row r="9" spans="1:13" ht="12.75">
      <c r="A9" t="s">
        <v>47</v>
      </c>
      <c r="C9" s="31" t="s">
        <v>551</v>
      </c>
      <c r="E9" s="33" t="s">
        <v>1178</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25.5">
      <c r="A10" t="s">
        <v>50</v>
      </c>
      <c s="34" t="s">
        <v>51</v>
      </c>
      <c s="34" t="s">
        <v>3483</v>
      </c>
      <c s="35" t="s">
        <v>555</v>
      </c>
      <c s="6" t="s">
        <v>5287</v>
      </c>
      <c s="36" t="s">
        <v>557</v>
      </c>
      <c s="37">
        <v>78807.527</v>
      </c>
      <c s="36">
        <v>0</v>
      </c>
      <c s="36">
        <f>ROUND(G10*H10,6)</f>
      </c>
      <c r="L10" s="38">
        <v>0</v>
      </c>
      <c s="32">
        <f>ROUND(ROUND(L10,2)*ROUND(G10,3),2)</f>
      </c>
      <c s="36" t="s">
        <v>55</v>
      </c>
      <c>
        <f>(M10*21)/100</f>
      </c>
      <c t="s">
        <v>28</v>
      </c>
    </row>
    <row r="11" spans="1:5" ht="12.75">
      <c r="A11" s="35" t="s">
        <v>56</v>
      </c>
      <c r="E11" s="39" t="s">
        <v>558</v>
      </c>
    </row>
    <row r="12" spans="1:5" ht="12.75">
      <c r="A12" s="35" t="s">
        <v>57</v>
      </c>
      <c r="E12" s="40" t="s">
        <v>5</v>
      </c>
    </row>
    <row r="13" spans="1:5" ht="165.75">
      <c r="A13" t="s">
        <v>58</v>
      </c>
      <c r="E13" s="39" t="s">
        <v>1181</v>
      </c>
    </row>
    <row r="14" spans="1:16" ht="25.5">
      <c r="A14" t="s">
        <v>50</v>
      </c>
      <c s="34" t="s">
        <v>28</v>
      </c>
      <c s="34" t="s">
        <v>1179</v>
      </c>
      <c s="35" t="s">
        <v>555</v>
      </c>
      <c s="6" t="s">
        <v>5199</v>
      </c>
      <c s="36" t="s">
        <v>557</v>
      </c>
      <c s="37">
        <v>4343.122</v>
      </c>
      <c s="36">
        <v>0</v>
      </c>
      <c s="36">
        <f>ROUND(G14*H14,6)</f>
      </c>
      <c r="L14" s="38">
        <v>0</v>
      </c>
      <c s="32">
        <f>ROUND(ROUND(L14,2)*ROUND(G14,3),2)</f>
      </c>
      <c s="36" t="s">
        <v>55</v>
      </c>
      <c>
        <f>(M14*21)/100</f>
      </c>
      <c t="s">
        <v>28</v>
      </c>
    </row>
    <row r="15" spans="1:5" ht="12.75">
      <c r="A15" s="35" t="s">
        <v>56</v>
      </c>
      <c r="E15" s="39" t="s">
        <v>558</v>
      </c>
    </row>
    <row r="16" spans="1:5" ht="12.75">
      <c r="A16" s="35" t="s">
        <v>57</v>
      </c>
      <c r="E16" s="40" t="s">
        <v>5</v>
      </c>
    </row>
    <row r="17" spans="1:5" ht="165.75">
      <c r="A17" t="s">
        <v>58</v>
      </c>
      <c r="E17" s="39" t="s">
        <v>1181</v>
      </c>
    </row>
    <row r="18" spans="1:16" ht="25.5">
      <c r="A18" t="s">
        <v>50</v>
      </c>
      <c s="34" t="s">
        <v>26</v>
      </c>
      <c s="34" t="s">
        <v>554</v>
      </c>
      <c s="35" t="s">
        <v>555</v>
      </c>
      <c s="6" t="s">
        <v>4809</v>
      </c>
      <c s="36" t="s">
        <v>557</v>
      </c>
      <c s="37">
        <v>927.773</v>
      </c>
      <c s="36">
        <v>0</v>
      </c>
      <c s="36">
        <f>ROUND(G18*H18,6)</f>
      </c>
      <c r="L18" s="38">
        <v>0</v>
      </c>
      <c s="32">
        <f>ROUND(ROUND(L18,2)*ROUND(G18,3),2)</f>
      </c>
      <c s="36" t="s">
        <v>55</v>
      </c>
      <c>
        <f>(M18*21)/100</f>
      </c>
      <c t="s">
        <v>28</v>
      </c>
    </row>
    <row r="19" spans="1:5" ht="12.75">
      <c r="A19" s="35" t="s">
        <v>56</v>
      </c>
      <c r="E19" s="39" t="s">
        <v>558</v>
      </c>
    </row>
    <row r="20" spans="1:5" ht="12.75">
      <c r="A20" s="35" t="s">
        <v>57</v>
      </c>
      <c r="E20" s="40" t="s">
        <v>5</v>
      </c>
    </row>
    <row r="21" spans="1:5" ht="165.75">
      <c r="A21" t="s">
        <v>58</v>
      </c>
      <c r="E21" s="39" t="s">
        <v>1181</v>
      </c>
    </row>
    <row r="22" spans="1:16" ht="25.5">
      <c r="A22" t="s">
        <v>50</v>
      </c>
      <c s="34" t="s">
        <v>65</v>
      </c>
      <c s="34" t="s">
        <v>1182</v>
      </c>
      <c s="35" t="s">
        <v>555</v>
      </c>
      <c s="6" t="s">
        <v>6349</v>
      </c>
      <c s="36" t="s">
        <v>557</v>
      </c>
      <c s="37">
        <v>869.132</v>
      </c>
      <c s="36">
        <v>0</v>
      </c>
      <c s="36">
        <f>ROUND(G22*H22,6)</f>
      </c>
      <c r="L22" s="38">
        <v>0</v>
      </c>
      <c s="32">
        <f>ROUND(ROUND(L22,2)*ROUND(G22,3),2)</f>
      </c>
      <c s="36" t="s">
        <v>55</v>
      </c>
      <c>
        <f>(M22*21)/100</f>
      </c>
      <c t="s">
        <v>28</v>
      </c>
    </row>
    <row r="23" spans="1:5" ht="12.75">
      <c r="A23" s="35" t="s">
        <v>56</v>
      </c>
      <c r="E23" s="39" t="s">
        <v>558</v>
      </c>
    </row>
    <row r="24" spans="1:5" ht="12.75">
      <c r="A24" s="35" t="s">
        <v>57</v>
      </c>
      <c r="E24" s="40" t="s">
        <v>5</v>
      </c>
    </row>
    <row r="25" spans="1:5" ht="165.75">
      <c r="A25" t="s">
        <v>58</v>
      </c>
      <c r="E25" s="39" t="s">
        <v>1181</v>
      </c>
    </row>
    <row r="26" spans="1:16" ht="38.25">
      <c r="A26" t="s">
        <v>50</v>
      </c>
      <c s="34" t="s">
        <v>72</v>
      </c>
      <c s="34" t="s">
        <v>6396</v>
      </c>
      <c s="35" t="s">
        <v>555</v>
      </c>
      <c s="6" t="s">
        <v>6397</v>
      </c>
      <c s="36" t="s">
        <v>557</v>
      </c>
      <c s="37">
        <v>2.415</v>
      </c>
      <c s="36">
        <v>0</v>
      </c>
      <c s="36">
        <f>ROUND(G26*H26,6)</f>
      </c>
      <c r="L26" s="38">
        <v>0</v>
      </c>
      <c s="32">
        <f>ROUND(ROUND(L26,2)*ROUND(G26,3),2)</f>
      </c>
      <c s="36" t="s">
        <v>55</v>
      </c>
      <c>
        <f>(M26*21)/100</f>
      </c>
      <c t="s">
        <v>28</v>
      </c>
    </row>
    <row r="27" spans="1:5" ht="12.75">
      <c r="A27" s="35" t="s">
        <v>56</v>
      </c>
      <c r="E27" s="39" t="s">
        <v>558</v>
      </c>
    </row>
    <row r="28" spans="1:5" ht="12.75">
      <c r="A28" s="35" t="s">
        <v>57</v>
      </c>
      <c r="E28" s="40" t="s">
        <v>5</v>
      </c>
    </row>
    <row r="29" spans="1:5" ht="165.75">
      <c r="A29" t="s">
        <v>58</v>
      </c>
      <c r="E29" s="39" t="s">
        <v>1181</v>
      </c>
    </row>
    <row r="30" spans="1:16" ht="25.5">
      <c r="A30" t="s">
        <v>50</v>
      </c>
      <c s="34" t="s">
        <v>27</v>
      </c>
      <c s="34" t="s">
        <v>4358</v>
      </c>
      <c s="35" t="s">
        <v>555</v>
      </c>
      <c s="6" t="s">
        <v>7812</v>
      </c>
      <c s="36" t="s">
        <v>557</v>
      </c>
      <c s="37">
        <v>2813.999</v>
      </c>
      <c s="36">
        <v>0</v>
      </c>
      <c s="36">
        <f>ROUND(G30*H30,6)</f>
      </c>
      <c r="L30" s="38">
        <v>0</v>
      </c>
      <c s="32">
        <f>ROUND(ROUND(L30,2)*ROUND(G30,3),2)</f>
      </c>
      <c s="36" t="s">
        <v>55</v>
      </c>
      <c>
        <f>(M30*21)/100</f>
      </c>
      <c t="s">
        <v>28</v>
      </c>
    </row>
    <row r="31" spans="1:5" ht="12.75">
      <c r="A31" s="35" t="s">
        <v>56</v>
      </c>
      <c r="E31" s="39" t="s">
        <v>558</v>
      </c>
    </row>
    <row r="32" spans="1:5" ht="12.75">
      <c r="A32" s="35" t="s">
        <v>57</v>
      </c>
      <c r="E32" s="40" t="s">
        <v>5</v>
      </c>
    </row>
    <row r="33" spans="1:5" ht="165.75">
      <c r="A33" t="s">
        <v>58</v>
      </c>
      <c r="E33" s="39" t="s">
        <v>1181</v>
      </c>
    </row>
    <row r="34" spans="1:16" ht="25.5">
      <c r="A34" t="s">
        <v>50</v>
      </c>
      <c s="34" t="s">
        <v>70</v>
      </c>
      <c s="34" t="s">
        <v>561</v>
      </c>
      <c s="35" t="s">
        <v>555</v>
      </c>
      <c s="6" t="s">
        <v>7813</v>
      </c>
      <c s="36" t="s">
        <v>557</v>
      </c>
      <c s="37">
        <v>4756.94</v>
      </c>
      <c s="36">
        <v>0</v>
      </c>
      <c s="36">
        <f>ROUND(G34*H34,6)</f>
      </c>
      <c r="L34" s="38">
        <v>0</v>
      </c>
      <c s="32">
        <f>ROUND(ROUND(L34,2)*ROUND(G34,3),2)</f>
      </c>
      <c s="36" t="s">
        <v>55</v>
      </c>
      <c>
        <f>(M34*21)/100</f>
      </c>
      <c t="s">
        <v>28</v>
      </c>
    </row>
    <row r="35" spans="1:5" ht="12.75">
      <c r="A35" s="35" t="s">
        <v>56</v>
      </c>
      <c r="E35" s="39" t="s">
        <v>558</v>
      </c>
    </row>
    <row r="36" spans="1:5" ht="12.75">
      <c r="A36" s="35" t="s">
        <v>57</v>
      </c>
      <c r="E36" s="40" t="s">
        <v>5</v>
      </c>
    </row>
    <row r="37" spans="1:5" ht="165.75">
      <c r="A37" t="s">
        <v>58</v>
      </c>
      <c r="E37" s="39" t="s">
        <v>1181</v>
      </c>
    </row>
    <row r="38" spans="1:16" ht="25.5">
      <c r="A38" t="s">
        <v>50</v>
      </c>
      <c s="34" t="s">
        <v>83</v>
      </c>
      <c s="34" t="s">
        <v>3152</v>
      </c>
      <c s="35" t="s">
        <v>555</v>
      </c>
      <c s="6" t="s">
        <v>7814</v>
      </c>
      <c s="36" t="s">
        <v>557</v>
      </c>
      <c s="37">
        <v>3062.6</v>
      </c>
      <c s="36">
        <v>0</v>
      </c>
      <c s="36">
        <f>ROUND(G38*H38,6)</f>
      </c>
      <c r="L38" s="38">
        <v>0</v>
      </c>
      <c s="32">
        <f>ROUND(ROUND(L38,2)*ROUND(G38,3),2)</f>
      </c>
      <c s="36" t="s">
        <v>55</v>
      </c>
      <c>
        <f>(M38*21)/100</f>
      </c>
      <c t="s">
        <v>28</v>
      </c>
    </row>
    <row r="39" spans="1:5" ht="12.75">
      <c r="A39" s="35" t="s">
        <v>56</v>
      </c>
      <c r="E39" s="39" t="s">
        <v>558</v>
      </c>
    </row>
    <row r="40" spans="1:5" ht="12.75">
      <c r="A40" s="35" t="s">
        <v>57</v>
      </c>
      <c r="E40" s="40" t="s">
        <v>5</v>
      </c>
    </row>
    <row r="41" spans="1:5" ht="165.75">
      <c r="A41" t="s">
        <v>58</v>
      </c>
      <c r="E41" s="39" t="s">
        <v>1181</v>
      </c>
    </row>
    <row r="42" spans="1:16" ht="25.5">
      <c r="A42" t="s">
        <v>50</v>
      </c>
      <c s="34" t="s">
        <v>87</v>
      </c>
      <c s="34" t="s">
        <v>4584</v>
      </c>
      <c s="35" t="s">
        <v>555</v>
      </c>
      <c s="6" t="s">
        <v>7815</v>
      </c>
      <c s="36" t="s">
        <v>557</v>
      </c>
      <c s="37">
        <v>150.9</v>
      </c>
      <c s="36">
        <v>0</v>
      </c>
      <c s="36">
        <f>ROUND(G42*H42,6)</f>
      </c>
      <c r="L42" s="38">
        <v>0</v>
      </c>
      <c s="32">
        <f>ROUND(ROUND(L42,2)*ROUND(G42,3),2)</f>
      </c>
      <c s="36" t="s">
        <v>55</v>
      </c>
      <c>
        <f>(M42*21)/100</f>
      </c>
      <c t="s">
        <v>28</v>
      </c>
    </row>
    <row r="43" spans="1:5" ht="12.75">
      <c r="A43" s="35" t="s">
        <v>56</v>
      </c>
      <c r="E43" s="39" t="s">
        <v>558</v>
      </c>
    </row>
    <row r="44" spans="1:5" ht="12.75">
      <c r="A44" s="35" t="s">
        <v>57</v>
      </c>
      <c r="E44" s="40" t="s">
        <v>5</v>
      </c>
    </row>
    <row r="45" spans="1:5" ht="165.75">
      <c r="A45" t="s">
        <v>58</v>
      </c>
      <c r="E45" s="39" t="s">
        <v>7741</v>
      </c>
    </row>
    <row r="46" spans="1:16" ht="25.5">
      <c r="A46" t="s">
        <v>50</v>
      </c>
      <c s="34" t="s">
        <v>91</v>
      </c>
      <c s="34" t="s">
        <v>6399</v>
      </c>
      <c s="35" t="s">
        <v>555</v>
      </c>
      <c s="6" t="s">
        <v>6400</v>
      </c>
      <c s="36" t="s">
        <v>557</v>
      </c>
      <c s="37">
        <v>8.192</v>
      </c>
      <c s="36">
        <v>0</v>
      </c>
      <c s="36">
        <f>ROUND(G46*H46,6)</f>
      </c>
      <c r="L46" s="38">
        <v>0</v>
      </c>
      <c s="32">
        <f>ROUND(ROUND(L46,2)*ROUND(G46,3),2)</f>
      </c>
      <c s="36" t="s">
        <v>55</v>
      </c>
      <c>
        <f>(M46*21)/100</f>
      </c>
      <c t="s">
        <v>28</v>
      </c>
    </row>
    <row r="47" spans="1:5" ht="12.75">
      <c r="A47" s="35" t="s">
        <v>56</v>
      </c>
      <c r="E47" s="39" t="s">
        <v>558</v>
      </c>
    </row>
    <row r="48" spans="1:5" ht="12.75">
      <c r="A48" s="35" t="s">
        <v>57</v>
      </c>
      <c r="E48" s="40" t="s">
        <v>5</v>
      </c>
    </row>
    <row r="49" spans="1:5" ht="165.75">
      <c r="A49" t="s">
        <v>58</v>
      </c>
      <c r="E49" s="39" t="s">
        <v>1181</v>
      </c>
    </row>
    <row r="50" spans="1:16" ht="25.5">
      <c r="A50" t="s">
        <v>50</v>
      </c>
      <c s="34" t="s">
        <v>95</v>
      </c>
      <c s="34" t="s">
        <v>6749</v>
      </c>
      <c s="35" t="s">
        <v>555</v>
      </c>
      <c s="6" t="s">
        <v>7816</v>
      </c>
      <c s="36" t="s">
        <v>557</v>
      </c>
      <c s="37">
        <v>2.79</v>
      </c>
      <c s="36">
        <v>0</v>
      </c>
      <c s="36">
        <f>ROUND(G50*H50,6)</f>
      </c>
      <c r="L50" s="38">
        <v>0</v>
      </c>
      <c s="32">
        <f>ROUND(ROUND(L50,2)*ROUND(G50,3),2)</f>
      </c>
      <c s="36" t="s">
        <v>55</v>
      </c>
      <c>
        <f>(M50*21)/100</f>
      </c>
      <c t="s">
        <v>28</v>
      </c>
    </row>
    <row r="51" spans="1:5" ht="12.75">
      <c r="A51" s="35" t="s">
        <v>56</v>
      </c>
      <c r="E51" s="39" t="s">
        <v>558</v>
      </c>
    </row>
    <row r="52" spans="1:5" ht="12.75">
      <c r="A52" s="35" t="s">
        <v>57</v>
      </c>
      <c r="E52" s="40" t="s">
        <v>5</v>
      </c>
    </row>
    <row r="53" spans="1:5" ht="165.75">
      <c r="A53" t="s">
        <v>58</v>
      </c>
      <c r="E53" s="39" t="s">
        <v>1181</v>
      </c>
    </row>
    <row r="54" spans="1:16" ht="25.5">
      <c r="A54" t="s">
        <v>50</v>
      </c>
      <c s="34" t="s">
        <v>99</v>
      </c>
      <c s="34" t="s">
        <v>3155</v>
      </c>
      <c s="35" t="s">
        <v>555</v>
      </c>
      <c s="6" t="s">
        <v>7817</v>
      </c>
      <c s="36" t="s">
        <v>557</v>
      </c>
      <c s="37">
        <v>647</v>
      </c>
      <c s="36">
        <v>0</v>
      </c>
      <c s="36">
        <f>ROUND(G54*H54,6)</f>
      </c>
      <c r="L54" s="38">
        <v>0</v>
      </c>
      <c s="32">
        <f>ROUND(ROUND(L54,2)*ROUND(G54,3),2)</f>
      </c>
      <c s="36" t="s">
        <v>55</v>
      </c>
      <c>
        <f>(M54*21)/100</f>
      </c>
      <c t="s">
        <v>28</v>
      </c>
    </row>
    <row r="55" spans="1:5" ht="12.75">
      <c r="A55" s="35" t="s">
        <v>56</v>
      </c>
      <c r="E55" s="39" t="s">
        <v>558</v>
      </c>
    </row>
    <row r="56" spans="1:5" ht="12.75">
      <c r="A56" s="35" t="s">
        <v>57</v>
      </c>
      <c r="E56" s="40" t="s">
        <v>5</v>
      </c>
    </row>
    <row r="57" spans="1:5" ht="165.75">
      <c r="A57" t="s">
        <v>58</v>
      </c>
      <c r="E57" s="39" t="s">
        <v>1181</v>
      </c>
    </row>
    <row r="58" spans="1:16" ht="25.5">
      <c r="A58" t="s">
        <v>50</v>
      </c>
      <c s="34" t="s">
        <v>103</v>
      </c>
      <c s="34" t="s">
        <v>564</v>
      </c>
      <c s="35" t="s">
        <v>555</v>
      </c>
      <c s="6" t="s">
        <v>7818</v>
      </c>
      <c s="36" t="s">
        <v>557</v>
      </c>
      <c s="37">
        <v>13</v>
      </c>
      <c s="36">
        <v>0</v>
      </c>
      <c s="36">
        <f>ROUND(G58*H58,6)</f>
      </c>
      <c r="L58" s="38">
        <v>0</v>
      </c>
      <c s="32">
        <f>ROUND(ROUND(L58,2)*ROUND(G58,3),2)</f>
      </c>
      <c s="36" t="s">
        <v>55</v>
      </c>
      <c>
        <f>(M58*21)/100</f>
      </c>
      <c t="s">
        <v>28</v>
      </c>
    </row>
    <row r="59" spans="1:5" ht="25.5">
      <c r="A59" s="35" t="s">
        <v>56</v>
      </c>
      <c r="E59" s="39" t="s">
        <v>1186</v>
      </c>
    </row>
    <row r="60" spans="1:5" ht="12.75">
      <c r="A60" s="35" t="s">
        <v>57</v>
      </c>
      <c r="E60" s="40" t="s">
        <v>5</v>
      </c>
    </row>
    <row r="61" spans="1:5" ht="165.75">
      <c r="A61" t="s">
        <v>58</v>
      </c>
      <c r="E61" s="39" t="s">
        <v>1181</v>
      </c>
    </row>
    <row r="62" spans="1:16" ht="25.5">
      <c r="A62" t="s">
        <v>50</v>
      </c>
      <c s="34" t="s">
        <v>107</v>
      </c>
      <c s="34" t="s">
        <v>1298</v>
      </c>
      <c s="35" t="s">
        <v>555</v>
      </c>
      <c s="6" t="s">
        <v>7819</v>
      </c>
      <c s="36" t="s">
        <v>557</v>
      </c>
      <c s="37">
        <v>9.3</v>
      </c>
      <c s="36">
        <v>0</v>
      </c>
      <c s="36">
        <f>ROUND(G62*H62,6)</f>
      </c>
      <c r="L62" s="38">
        <v>0</v>
      </c>
      <c s="32">
        <f>ROUND(ROUND(L62,2)*ROUND(G62,3),2)</f>
      </c>
      <c s="36" t="s">
        <v>55</v>
      </c>
      <c>
        <f>(M62*21)/100</f>
      </c>
      <c t="s">
        <v>28</v>
      </c>
    </row>
    <row r="63" spans="1:5" ht="12.75">
      <c r="A63" s="35" t="s">
        <v>56</v>
      </c>
      <c r="E63" s="39" t="s">
        <v>558</v>
      </c>
    </row>
    <row r="64" spans="1:5" ht="12.75">
      <c r="A64" s="35" t="s">
        <v>57</v>
      </c>
      <c r="E64" s="40" t="s">
        <v>5</v>
      </c>
    </row>
    <row r="65" spans="1:5" ht="165.75">
      <c r="A65" t="s">
        <v>58</v>
      </c>
      <c r="E65" s="39" t="s">
        <v>1181</v>
      </c>
    </row>
    <row r="66" spans="1:16" ht="38.25">
      <c r="A66" t="s">
        <v>50</v>
      </c>
      <c s="34" t="s">
        <v>112</v>
      </c>
      <c s="34" t="s">
        <v>2076</v>
      </c>
      <c s="35" t="s">
        <v>555</v>
      </c>
      <c s="6" t="s">
        <v>7820</v>
      </c>
      <c s="36" t="s">
        <v>557</v>
      </c>
      <c s="37">
        <v>2.18</v>
      </c>
      <c s="36">
        <v>0</v>
      </c>
      <c s="36">
        <f>ROUND(G66*H66,6)</f>
      </c>
      <c r="L66" s="38">
        <v>0</v>
      </c>
      <c s="32">
        <f>ROUND(ROUND(L66,2)*ROUND(G66,3),2)</f>
      </c>
      <c s="36" t="s">
        <v>55</v>
      </c>
      <c>
        <f>(M66*21)/100</f>
      </c>
      <c t="s">
        <v>28</v>
      </c>
    </row>
    <row r="67" spans="1:5" ht="12.75">
      <c r="A67" s="35" t="s">
        <v>56</v>
      </c>
      <c r="E67" s="39" t="s">
        <v>558</v>
      </c>
    </row>
    <row r="68" spans="1:5" ht="12.75">
      <c r="A68" s="35" t="s">
        <v>57</v>
      </c>
      <c r="E68" s="40" t="s">
        <v>5</v>
      </c>
    </row>
    <row r="69" spans="1:5" ht="165.75">
      <c r="A69" t="s">
        <v>58</v>
      </c>
      <c r="E69" s="39" t="s">
        <v>1181</v>
      </c>
    </row>
    <row r="70" spans="1:16" ht="25.5">
      <c r="A70" t="s">
        <v>50</v>
      </c>
      <c s="34" t="s">
        <v>116</v>
      </c>
      <c s="34" t="s">
        <v>3159</v>
      </c>
      <c s="35" t="s">
        <v>555</v>
      </c>
      <c s="6" t="s">
        <v>7821</v>
      </c>
      <c s="36" t="s">
        <v>557</v>
      </c>
      <c s="37">
        <v>5.088</v>
      </c>
      <c s="36">
        <v>0</v>
      </c>
      <c s="36">
        <f>ROUND(G70*H70,6)</f>
      </c>
      <c r="L70" s="38">
        <v>0</v>
      </c>
      <c s="32">
        <f>ROUND(ROUND(L70,2)*ROUND(G70,3),2)</f>
      </c>
      <c s="36" t="s">
        <v>55</v>
      </c>
      <c>
        <f>(M70*21)/100</f>
      </c>
      <c t="s">
        <v>28</v>
      </c>
    </row>
    <row r="71" spans="1:5" ht="12.75">
      <c r="A71" s="35" t="s">
        <v>56</v>
      </c>
      <c r="E71" s="39" t="s">
        <v>558</v>
      </c>
    </row>
    <row r="72" spans="1:5" ht="12.75">
      <c r="A72" s="35" t="s">
        <v>57</v>
      </c>
      <c r="E72" s="40" t="s">
        <v>5</v>
      </c>
    </row>
    <row r="73" spans="1:5" ht="165.75">
      <c r="A73" t="s">
        <v>58</v>
      </c>
      <c r="E73" s="39" t="s">
        <v>1181</v>
      </c>
    </row>
    <row r="74" spans="1:16" ht="25.5">
      <c r="A74" t="s">
        <v>50</v>
      </c>
      <c s="34" t="s">
        <v>119</v>
      </c>
      <c s="34" t="s">
        <v>2807</v>
      </c>
      <c s="35" t="s">
        <v>555</v>
      </c>
      <c s="6" t="s">
        <v>7822</v>
      </c>
      <c s="36" t="s">
        <v>557</v>
      </c>
      <c s="37">
        <v>6.5</v>
      </c>
      <c s="36">
        <v>0</v>
      </c>
      <c s="36">
        <f>ROUND(G74*H74,6)</f>
      </c>
      <c r="L74" s="38">
        <v>0</v>
      </c>
      <c s="32">
        <f>ROUND(ROUND(L74,2)*ROUND(G74,3),2)</f>
      </c>
      <c s="36" t="s">
        <v>55</v>
      </c>
      <c>
        <f>(M74*21)/100</f>
      </c>
      <c t="s">
        <v>28</v>
      </c>
    </row>
    <row r="75" spans="1:5" ht="12.75">
      <c r="A75" s="35" t="s">
        <v>56</v>
      </c>
      <c r="E75" s="39" t="s">
        <v>558</v>
      </c>
    </row>
    <row r="76" spans="1:5" ht="12.75">
      <c r="A76" s="35" t="s">
        <v>57</v>
      </c>
      <c r="E76" s="40" t="s">
        <v>5</v>
      </c>
    </row>
    <row r="77" spans="1:5" ht="165.75">
      <c r="A77" t="s">
        <v>58</v>
      </c>
      <c r="E77" s="39" t="s">
        <v>1181</v>
      </c>
    </row>
    <row r="78" spans="1:16" ht="38.25">
      <c r="A78" t="s">
        <v>50</v>
      </c>
      <c s="34" t="s">
        <v>122</v>
      </c>
      <c s="34" t="s">
        <v>1184</v>
      </c>
      <c s="35" t="s">
        <v>555</v>
      </c>
      <c s="6" t="s">
        <v>7823</v>
      </c>
      <c s="36" t="s">
        <v>557</v>
      </c>
      <c s="37">
        <v>52</v>
      </c>
      <c s="36">
        <v>0</v>
      </c>
      <c s="36">
        <f>ROUND(G78*H78,6)</f>
      </c>
      <c r="L78" s="38">
        <v>0</v>
      </c>
      <c s="32">
        <f>ROUND(ROUND(L78,2)*ROUND(G78,3),2)</f>
      </c>
      <c s="36" t="s">
        <v>55</v>
      </c>
      <c>
        <f>(M78*21)/100</f>
      </c>
      <c t="s">
        <v>28</v>
      </c>
    </row>
    <row r="79" spans="1:5" ht="25.5">
      <c r="A79" s="35" t="s">
        <v>56</v>
      </c>
      <c r="E79" s="39" t="s">
        <v>1186</v>
      </c>
    </row>
    <row r="80" spans="1:5" ht="12.75">
      <c r="A80" s="35" t="s">
        <v>57</v>
      </c>
      <c r="E80" s="40" t="s">
        <v>5</v>
      </c>
    </row>
    <row r="81" spans="1:5" ht="165.75">
      <c r="A81" t="s">
        <v>58</v>
      </c>
      <c r="E81" s="39" t="s">
        <v>1181</v>
      </c>
    </row>
    <row r="82" spans="1:16" ht="25.5">
      <c r="A82" t="s">
        <v>50</v>
      </c>
      <c s="34" t="s">
        <v>126</v>
      </c>
      <c s="34" t="s">
        <v>2583</v>
      </c>
      <c s="35" t="s">
        <v>555</v>
      </c>
      <c s="6" t="s">
        <v>7824</v>
      </c>
      <c s="36" t="s">
        <v>557</v>
      </c>
      <c s="37">
        <v>0.6</v>
      </c>
      <c s="36">
        <v>0</v>
      </c>
      <c s="36">
        <f>ROUND(G82*H82,6)</f>
      </c>
      <c r="L82" s="38">
        <v>0</v>
      </c>
      <c s="32">
        <f>ROUND(ROUND(L82,2)*ROUND(G82,3),2)</f>
      </c>
      <c s="36" t="s">
        <v>55</v>
      </c>
      <c>
        <f>(M82*21)/100</f>
      </c>
      <c t="s">
        <v>28</v>
      </c>
    </row>
    <row r="83" spans="1:5" ht="12.75">
      <c r="A83" s="35" t="s">
        <v>56</v>
      </c>
      <c r="E83" s="39" t="s">
        <v>558</v>
      </c>
    </row>
    <row r="84" spans="1:5" ht="12.75">
      <c r="A84" s="35" t="s">
        <v>57</v>
      </c>
      <c r="E84" s="40" t="s">
        <v>5</v>
      </c>
    </row>
    <row r="85" spans="1:5" ht="165.75">
      <c r="A85" t="s">
        <v>58</v>
      </c>
      <c r="E85" s="39" t="s">
        <v>1181</v>
      </c>
    </row>
    <row r="86" spans="1:16" ht="38.25">
      <c r="A86" t="s">
        <v>50</v>
      </c>
      <c s="34" t="s">
        <v>129</v>
      </c>
      <c s="34" t="s">
        <v>568</v>
      </c>
      <c s="35" t="s">
        <v>555</v>
      </c>
      <c s="6" t="s">
        <v>7825</v>
      </c>
      <c s="36" t="s">
        <v>557</v>
      </c>
      <c s="37">
        <v>4338</v>
      </c>
      <c s="36">
        <v>0</v>
      </c>
      <c s="36">
        <f>ROUND(G86*H86,6)</f>
      </c>
      <c r="L86" s="38">
        <v>0</v>
      </c>
      <c s="32">
        <f>ROUND(ROUND(L86,2)*ROUND(G86,3),2)</f>
      </c>
      <c s="36" t="s">
        <v>55</v>
      </c>
      <c>
        <f>(M86*21)/100</f>
      </c>
      <c t="s">
        <v>28</v>
      </c>
    </row>
    <row r="87" spans="1:5" ht="51">
      <c r="A87" s="35" t="s">
        <v>56</v>
      </c>
      <c r="E87" s="39" t="s">
        <v>7826</v>
      </c>
    </row>
    <row r="88" spans="1:5" ht="12.75">
      <c r="A88" s="35" t="s">
        <v>57</v>
      </c>
      <c r="E88" s="40" t="s">
        <v>5</v>
      </c>
    </row>
    <row r="89" spans="1:5" ht="165.75">
      <c r="A89" t="s">
        <v>58</v>
      </c>
      <c r="E89" s="39" t="s">
        <v>1181</v>
      </c>
    </row>
    <row r="90" spans="1:16" ht="38.25">
      <c r="A90" t="s">
        <v>50</v>
      </c>
      <c s="34" t="s">
        <v>134</v>
      </c>
      <c s="34" t="s">
        <v>3164</v>
      </c>
      <c s="35" t="s">
        <v>555</v>
      </c>
      <c s="6" t="s">
        <v>7827</v>
      </c>
      <c s="36" t="s">
        <v>557</v>
      </c>
      <c s="37">
        <v>4337</v>
      </c>
      <c s="36">
        <v>0</v>
      </c>
      <c s="36">
        <f>ROUND(G90*H90,6)</f>
      </c>
      <c r="L90" s="38">
        <v>0</v>
      </c>
      <c s="32">
        <f>ROUND(ROUND(L90,2)*ROUND(G90,3),2)</f>
      </c>
      <c s="36" t="s">
        <v>55</v>
      </c>
      <c>
        <f>(M90*21)/100</f>
      </c>
      <c t="s">
        <v>28</v>
      </c>
    </row>
    <row r="91" spans="1:5" ht="38.25">
      <c r="A91" s="35" t="s">
        <v>56</v>
      </c>
      <c r="E91" s="39" t="s">
        <v>7828</v>
      </c>
    </row>
    <row r="92" spans="1:5" ht="12.75">
      <c r="A92" s="35" t="s">
        <v>57</v>
      </c>
      <c r="E92" s="40" t="s">
        <v>5</v>
      </c>
    </row>
    <row r="93" spans="1:5" ht="165.75">
      <c r="A93" t="s">
        <v>58</v>
      </c>
      <c r="E93" s="39" t="s">
        <v>1181</v>
      </c>
    </row>
    <row r="94" spans="1:16" ht="38.25">
      <c r="A94" t="s">
        <v>50</v>
      </c>
      <c s="34" t="s">
        <v>137</v>
      </c>
      <c s="34" t="s">
        <v>3488</v>
      </c>
      <c s="35" t="s">
        <v>555</v>
      </c>
      <c s="6" t="s">
        <v>7829</v>
      </c>
      <c s="36" t="s">
        <v>557</v>
      </c>
      <c s="37">
        <v>5772.187</v>
      </c>
      <c s="36">
        <v>0</v>
      </c>
      <c s="36">
        <f>ROUND(G94*H94,6)</f>
      </c>
      <c r="L94" s="38">
        <v>0</v>
      </c>
      <c s="32">
        <f>ROUND(ROUND(L94,2)*ROUND(G94,3),2)</f>
      </c>
      <c s="36" t="s">
        <v>55</v>
      </c>
      <c>
        <f>(M94*21)/100</f>
      </c>
      <c t="s">
        <v>28</v>
      </c>
    </row>
    <row r="95" spans="1:5" ht="38.25">
      <c r="A95" s="35" t="s">
        <v>56</v>
      </c>
      <c r="E95" s="39" t="s">
        <v>7828</v>
      </c>
    </row>
    <row r="96" spans="1:5" ht="12.75">
      <c r="A96" s="35" t="s">
        <v>57</v>
      </c>
      <c r="E96" s="40" t="s">
        <v>5</v>
      </c>
    </row>
    <row r="97" spans="1:5" ht="165.75">
      <c r="A97" t="s">
        <v>58</v>
      </c>
      <c r="E97" s="39" t="s">
        <v>1181</v>
      </c>
    </row>
    <row r="98" spans="1:16" ht="38.25">
      <c r="A98" t="s">
        <v>50</v>
      </c>
      <c s="34" t="s">
        <v>140</v>
      </c>
      <c s="34" t="s">
        <v>3492</v>
      </c>
      <c s="35" t="s">
        <v>555</v>
      </c>
      <c s="6" t="s">
        <v>7830</v>
      </c>
      <c s="36" t="s">
        <v>557</v>
      </c>
      <c s="37">
        <v>5772.187</v>
      </c>
      <c s="36">
        <v>0</v>
      </c>
      <c s="36">
        <f>ROUND(G98*H98,6)</f>
      </c>
      <c r="L98" s="38">
        <v>0</v>
      </c>
      <c s="32">
        <f>ROUND(ROUND(L98,2)*ROUND(G98,3),2)</f>
      </c>
      <c s="36" t="s">
        <v>55</v>
      </c>
      <c>
        <f>(M98*21)/100</f>
      </c>
      <c t="s">
        <v>28</v>
      </c>
    </row>
    <row r="99" spans="1:5" ht="51">
      <c r="A99" s="35" t="s">
        <v>56</v>
      </c>
      <c r="E99" s="39" t="s">
        <v>7826</v>
      </c>
    </row>
    <row r="100" spans="1:5" ht="12.75">
      <c r="A100" s="35" t="s">
        <v>57</v>
      </c>
      <c r="E100" s="40" t="s">
        <v>5</v>
      </c>
    </row>
    <row r="101" spans="1:5" ht="165.75">
      <c r="A101" t="s">
        <v>58</v>
      </c>
      <c r="E101" s="39" t="s">
        <v>1181</v>
      </c>
    </row>
    <row r="102" spans="1:16" ht="38.25">
      <c r="A102" t="s">
        <v>50</v>
      </c>
      <c s="34" t="s">
        <v>143</v>
      </c>
      <c s="34" t="s">
        <v>3168</v>
      </c>
      <c s="35" t="s">
        <v>555</v>
      </c>
      <c s="6" t="s">
        <v>7831</v>
      </c>
      <c s="36" t="s">
        <v>557</v>
      </c>
      <c s="37">
        <v>98</v>
      </c>
      <c s="36">
        <v>0</v>
      </c>
      <c s="36">
        <f>ROUND(G102*H102,6)</f>
      </c>
      <c r="L102" s="38">
        <v>0</v>
      </c>
      <c s="32">
        <f>ROUND(ROUND(L102,2)*ROUND(G102,3),2)</f>
      </c>
      <c s="36" t="s">
        <v>55</v>
      </c>
      <c>
        <f>(M102*21)/100</f>
      </c>
      <c t="s">
        <v>28</v>
      </c>
    </row>
    <row r="103" spans="1:5" ht="38.25">
      <c r="A103" s="35" t="s">
        <v>56</v>
      </c>
      <c r="E103" s="39" t="s">
        <v>7832</v>
      </c>
    </row>
    <row r="104" spans="1:5" ht="12.75">
      <c r="A104" s="35" t="s">
        <v>57</v>
      </c>
      <c r="E104" s="40" t="s">
        <v>5</v>
      </c>
    </row>
    <row r="105" spans="1:5" ht="165.75">
      <c r="A105" t="s">
        <v>58</v>
      </c>
      <c r="E105" s="39" t="s">
        <v>1181</v>
      </c>
    </row>
    <row r="106" spans="1:16" ht="25.5">
      <c r="A106" t="s">
        <v>50</v>
      </c>
      <c s="34" t="s">
        <v>147</v>
      </c>
      <c s="34" t="s">
        <v>3172</v>
      </c>
      <c s="35" t="s">
        <v>555</v>
      </c>
      <c s="6" t="s">
        <v>7833</v>
      </c>
      <c s="36" t="s">
        <v>557</v>
      </c>
      <c s="37">
        <v>119</v>
      </c>
      <c s="36">
        <v>0</v>
      </c>
      <c s="36">
        <f>ROUND(G106*H106,6)</f>
      </c>
      <c r="L106" s="38">
        <v>0</v>
      </c>
      <c s="32">
        <f>ROUND(ROUND(L106,2)*ROUND(G106,3),2)</f>
      </c>
      <c s="36" t="s">
        <v>55</v>
      </c>
      <c>
        <f>(M106*21)/100</f>
      </c>
      <c t="s">
        <v>28</v>
      </c>
    </row>
    <row r="107" spans="1:5" ht="38.25">
      <c r="A107" s="35" t="s">
        <v>56</v>
      </c>
      <c r="E107" s="39" t="s">
        <v>7834</v>
      </c>
    </row>
    <row r="108" spans="1:5" ht="12.75">
      <c r="A108" s="35" t="s">
        <v>57</v>
      </c>
      <c r="E108" s="40" t="s">
        <v>5</v>
      </c>
    </row>
    <row r="109" spans="1:5" ht="165.75">
      <c r="A109" t="s">
        <v>58</v>
      </c>
      <c r="E109" s="39" t="s">
        <v>1181</v>
      </c>
    </row>
    <row r="110" spans="1:16" ht="38.25">
      <c r="A110" t="s">
        <v>50</v>
      </c>
      <c s="34" t="s">
        <v>151</v>
      </c>
      <c s="34" t="s">
        <v>3531</v>
      </c>
      <c s="35" t="s">
        <v>555</v>
      </c>
      <c s="6" t="s">
        <v>7835</v>
      </c>
      <c s="36" t="s">
        <v>557</v>
      </c>
      <c s="37">
        <v>374.454</v>
      </c>
      <c s="36">
        <v>0</v>
      </c>
      <c s="36">
        <f>ROUND(G110*H110,6)</f>
      </c>
      <c r="L110" s="38">
        <v>0</v>
      </c>
      <c s="32">
        <f>ROUND(ROUND(L110,2)*ROUND(G110,3),2)</f>
      </c>
      <c s="36" t="s">
        <v>55</v>
      </c>
      <c>
        <f>(M110*21)/100</f>
      </c>
      <c t="s">
        <v>28</v>
      </c>
    </row>
    <row r="111" spans="1:5" ht="51">
      <c r="A111" s="35" t="s">
        <v>56</v>
      </c>
      <c r="E111" s="39" t="s">
        <v>7836</v>
      </c>
    </row>
    <row r="112" spans="1:5" ht="12.75">
      <c r="A112" s="35" t="s">
        <v>57</v>
      </c>
      <c r="E112" s="40" t="s">
        <v>5</v>
      </c>
    </row>
    <row r="113" spans="1:5" ht="165.75">
      <c r="A113" t="s">
        <v>58</v>
      </c>
      <c r="E113" s="39" t="s">
        <v>1181</v>
      </c>
    </row>
    <row r="114" spans="1:16" ht="25.5">
      <c r="A114" t="s">
        <v>50</v>
      </c>
      <c s="34" t="s">
        <v>155</v>
      </c>
      <c s="34" t="s">
        <v>1300</v>
      </c>
      <c s="35" t="s">
        <v>555</v>
      </c>
      <c s="6" t="s">
        <v>7837</v>
      </c>
      <c s="36" t="s">
        <v>557</v>
      </c>
      <c s="37">
        <v>0.5</v>
      </c>
      <c s="36">
        <v>0</v>
      </c>
      <c s="36">
        <f>ROUND(G114*H114,6)</f>
      </c>
      <c r="L114" s="38">
        <v>0</v>
      </c>
      <c s="32">
        <f>ROUND(ROUND(L114,2)*ROUND(G114,3),2)</f>
      </c>
      <c s="36" t="s">
        <v>55</v>
      </c>
      <c>
        <f>(M114*21)/100</f>
      </c>
      <c t="s">
        <v>28</v>
      </c>
    </row>
    <row r="115" spans="1:5" ht="38.25">
      <c r="A115" s="35" t="s">
        <v>56</v>
      </c>
      <c r="E115" s="39" t="s">
        <v>1302</v>
      </c>
    </row>
    <row r="116" spans="1:5" ht="12.75">
      <c r="A116" s="35" t="s">
        <v>57</v>
      </c>
      <c r="E116" s="40" t="s">
        <v>5</v>
      </c>
    </row>
    <row r="117" spans="1:5" ht="165.75">
      <c r="A117" t="s">
        <v>58</v>
      </c>
      <c r="E117" s="39" t="s">
        <v>1181</v>
      </c>
    </row>
    <row r="118" spans="1:16" ht="25.5">
      <c r="A118" t="s">
        <v>50</v>
      </c>
      <c s="34" t="s">
        <v>158</v>
      </c>
      <c s="34" t="s">
        <v>1303</v>
      </c>
      <c s="35" t="s">
        <v>555</v>
      </c>
      <c s="6" t="s">
        <v>7838</v>
      </c>
      <c s="36" t="s">
        <v>557</v>
      </c>
      <c s="37">
        <v>0.3</v>
      </c>
      <c s="36">
        <v>0</v>
      </c>
      <c s="36">
        <f>ROUND(G118*H118,6)</f>
      </c>
      <c r="L118" s="38">
        <v>0</v>
      </c>
      <c s="32">
        <f>ROUND(ROUND(L118,2)*ROUND(G118,3),2)</f>
      </c>
      <c s="36" t="s">
        <v>55</v>
      </c>
      <c>
        <f>(M118*21)/100</f>
      </c>
      <c t="s">
        <v>28</v>
      </c>
    </row>
    <row r="119" spans="1:5" ht="38.25">
      <c r="A119" s="35" t="s">
        <v>56</v>
      </c>
      <c r="E119" s="39" t="s">
        <v>1302</v>
      </c>
    </row>
    <row r="120" spans="1:5" ht="12.75">
      <c r="A120" s="35" t="s">
        <v>57</v>
      </c>
      <c r="E120" s="40" t="s">
        <v>5</v>
      </c>
    </row>
    <row r="121" spans="1:5" ht="165.75">
      <c r="A121" t="s">
        <v>58</v>
      </c>
      <c r="E121" s="39" t="s">
        <v>1181</v>
      </c>
    </row>
    <row r="122" spans="1:16" ht="25.5">
      <c r="A122" t="s">
        <v>50</v>
      </c>
      <c s="34" t="s">
        <v>162</v>
      </c>
      <c s="34" t="s">
        <v>1305</v>
      </c>
      <c s="35" t="s">
        <v>555</v>
      </c>
      <c s="6" t="s">
        <v>7839</v>
      </c>
      <c s="36" t="s">
        <v>557</v>
      </c>
      <c s="37">
        <v>0.3</v>
      </c>
      <c s="36">
        <v>0</v>
      </c>
      <c s="36">
        <f>ROUND(G122*H122,6)</f>
      </c>
      <c r="L122" s="38">
        <v>0</v>
      </c>
      <c s="32">
        <f>ROUND(ROUND(L122,2)*ROUND(G122,3),2)</f>
      </c>
      <c s="36" t="s">
        <v>55</v>
      </c>
      <c>
        <f>(M122*21)/100</f>
      </c>
      <c t="s">
        <v>28</v>
      </c>
    </row>
    <row r="123" spans="1:5" ht="38.25">
      <c r="A123" s="35" t="s">
        <v>56</v>
      </c>
      <c r="E123" s="39" t="s">
        <v>1302</v>
      </c>
    </row>
    <row r="124" spans="1:5" ht="12.75">
      <c r="A124" s="35" t="s">
        <v>57</v>
      </c>
      <c r="E124" s="40" t="s">
        <v>5</v>
      </c>
    </row>
    <row r="125" spans="1:5" ht="165.75">
      <c r="A125" t="s">
        <v>58</v>
      </c>
      <c r="E125" s="39" t="s">
        <v>1181</v>
      </c>
    </row>
    <row r="126" spans="1:16" ht="25.5">
      <c r="A126" t="s">
        <v>50</v>
      </c>
      <c s="34" t="s">
        <v>165</v>
      </c>
      <c s="34" t="s">
        <v>6752</v>
      </c>
      <c s="35" t="s">
        <v>555</v>
      </c>
      <c s="6" t="s">
        <v>7840</v>
      </c>
      <c s="36" t="s">
        <v>557</v>
      </c>
      <c s="37">
        <v>166.7</v>
      </c>
      <c s="36">
        <v>0</v>
      </c>
      <c s="36">
        <f>ROUND(G126*H126,6)</f>
      </c>
      <c r="L126" s="38">
        <v>0</v>
      </c>
      <c s="32">
        <f>ROUND(ROUND(L126,2)*ROUND(G126,3),2)</f>
      </c>
      <c s="36" t="s">
        <v>55</v>
      </c>
      <c>
        <f>(M126*21)/100</f>
      </c>
      <c t="s">
        <v>28</v>
      </c>
    </row>
    <row r="127" spans="1:5" ht="38.25">
      <c r="A127" s="35" t="s">
        <v>56</v>
      </c>
      <c r="E127" s="39" t="s">
        <v>6754</v>
      </c>
    </row>
    <row r="128" spans="1:5" ht="12.75">
      <c r="A128" s="35" t="s">
        <v>57</v>
      </c>
      <c r="E128" s="40" t="s">
        <v>5</v>
      </c>
    </row>
    <row r="129" spans="1:5" ht="165.75">
      <c r="A129" t="s">
        <v>58</v>
      </c>
      <c r="E129" s="39" t="s">
        <v>1181</v>
      </c>
    </row>
    <row r="130" spans="1:16" ht="25.5">
      <c r="A130" t="s">
        <v>50</v>
      </c>
      <c s="34" t="s">
        <v>169</v>
      </c>
      <c s="34" t="s">
        <v>2480</v>
      </c>
      <c s="35" t="s">
        <v>555</v>
      </c>
      <c s="6" t="s">
        <v>7841</v>
      </c>
      <c s="36" t="s">
        <v>557</v>
      </c>
      <c s="37">
        <v>649.955</v>
      </c>
      <c s="36">
        <v>0</v>
      </c>
      <c s="36">
        <f>ROUND(G130*H130,6)</f>
      </c>
      <c r="L130" s="38">
        <v>0</v>
      </c>
      <c s="32">
        <f>ROUND(ROUND(L130,2)*ROUND(G130,3),2)</f>
      </c>
      <c s="36" t="s">
        <v>55</v>
      </c>
      <c>
        <f>(M130*21)/100</f>
      </c>
      <c t="s">
        <v>28</v>
      </c>
    </row>
    <row r="131" spans="1:5" ht="25.5">
      <c r="A131" s="35" t="s">
        <v>56</v>
      </c>
      <c r="E131" s="39" t="s">
        <v>1189</v>
      </c>
    </row>
    <row r="132" spans="1:5" ht="12.75">
      <c r="A132" s="35" t="s">
        <v>57</v>
      </c>
      <c r="E132" s="40" t="s">
        <v>5</v>
      </c>
    </row>
    <row r="133" spans="1:5" ht="165.75">
      <c r="A133" t="s">
        <v>58</v>
      </c>
      <c r="E133" s="39" t="s">
        <v>1181</v>
      </c>
    </row>
    <row r="134" spans="1:16" ht="25.5">
      <c r="A134" t="s">
        <v>50</v>
      </c>
      <c s="34" t="s">
        <v>173</v>
      </c>
      <c s="34" t="s">
        <v>2078</v>
      </c>
      <c s="35" t="s">
        <v>555</v>
      </c>
      <c s="6" t="s">
        <v>7842</v>
      </c>
      <c s="36" t="s">
        <v>557</v>
      </c>
      <c s="37">
        <v>0.3</v>
      </c>
      <c s="36">
        <v>0</v>
      </c>
      <c s="36">
        <f>ROUND(G134*H134,6)</f>
      </c>
      <c r="L134" s="38">
        <v>0</v>
      </c>
      <c s="32">
        <f>ROUND(ROUND(L134,2)*ROUND(G134,3),2)</f>
      </c>
      <c s="36" t="s">
        <v>55</v>
      </c>
      <c>
        <f>(M134*21)/100</f>
      </c>
      <c t="s">
        <v>28</v>
      </c>
    </row>
    <row r="135" spans="1:5" ht="25.5">
      <c r="A135" s="35" t="s">
        <v>56</v>
      </c>
      <c r="E135" s="39" t="s">
        <v>1189</v>
      </c>
    </row>
    <row r="136" spans="1:5" ht="12.75">
      <c r="A136" s="35" t="s">
        <v>57</v>
      </c>
      <c r="E136" s="40" t="s">
        <v>5</v>
      </c>
    </row>
    <row r="137" spans="1:5" ht="165.75">
      <c r="A137" t="s">
        <v>58</v>
      </c>
      <c r="E137" s="39" t="s">
        <v>1181</v>
      </c>
    </row>
    <row r="138" spans="1:16" ht="25.5">
      <c r="A138" t="s">
        <v>50</v>
      </c>
      <c s="34" t="s">
        <v>177</v>
      </c>
      <c s="34" t="s">
        <v>1187</v>
      </c>
      <c s="35" t="s">
        <v>555</v>
      </c>
      <c s="6" t="s">
        <v>7843</v>
      </c>
      <c s="36" t="s">
        <v>557</v>
      </c>
      <c s="37">
        <v>16.2</v>
      </c>
      <c s="36">
        <v>0</v>
      </c>
      <c s="36">
        <f>ROUND(G138*H138,6)</f>
      </c>
      <c r="L138" s="38">
        <v>0</v>
      </c>
      <c s="32">
        <f>ROUND(ROUND(L138,2)*ROUND(G138,3),2)</f>
      </c>
      <c s="36" t="s">
        <v>55</v>
      </c>
      <c>
        <f>(M138*21)/100</f>
      </c>
      <c t="s">
        <v>28</v>
      </c>
    </row>
    <row r="139" spans="1:5" ht="25.5">
      <c r="A139" s="35" t="s">
        <v>56</v>
      </c>
      <c r="E139" s="39" t="s">
        <v>1189</v>
      </c>
    </row>
    <row r="140" spans="1:5" ht="12.75">
      <c r="A140" s="35" t="s">
        <v>57</v>
      </c>
      <c r="E140" s="40" t="s">
        <v>5</v>
      </c>
    </row>
    <row r="141" spans="1:5" ht="165.75">
      <c r="A141" t="s">
        <v>58</v>
      </c>
      <c r="E141" s="39" t="s">
        <v>1181</v>
      </c>
    </row>
    <row r="142" spans="1:16" ht="25.5">
      <c r="A142" t="s">
        <v>50</v>
      </c>
      <c s="34" t="s">
        <v>181</v>
      </c>
      <c s="34" t="s">
        <v>1190</v>
      </c>
      <c s="35" t="s">
        <v>555</v>
      </c>
      <c s="6" t="s">
        <v>7844</v>
      </c>
      <c s="36" t="s">
        <v>557</v>
      </c>
      <c s="37">
        <v>6.65</v>
      </c>
      <c s="36">
        <v>0</v>
      </c>
      <c s="36">
        <f>ROUND(G142*H142,6)</f>
      </c>
      <c r="L142" s="38">
        <v>0</v>
      </c>
      <c s="32">
        <f>ROUND(ROUND(L142,2)*ROUND(G142,3),2)</f>
      </c>
      <c s="36" t="s">
        <v>55</v>
      </c>
      <c>
        <f>(M142*21)/100</f>
      </c>
      <c t="s">
        <v>28</v>
      </c>
    </row>
    <row r="143" spans="1:5" ht="25.5">
      <c r="A143" s="35" t="s">
        <v>56</v>
      </c>
      <c r="E143" s="39" t="s">
        <v>1189</v>
      </c>
    </row>
    <row r="144" spans="1:5" ht="12.75">
      <c r="A144" s="35" t="s">
        <v>57</v>
      </c>
      <c r="E144" s="40" t="s">
        <v>5</v>
      </c>
    </row>
    <row r="145" spans="1:5" ht="165.75">
      <c r="A145" t="s">
        <v>58</v>
      </c>
      <c r="E145" s="39" t="s">
        <v>1181</v>
      </c>
    </row>
    <row r="146" spans="1:16" ht="38.25">
      <c r="A146" t="s">
        <v>50</v>
      </c>
      <c s="34" t="s">
        <v>185</v>
      </c>
      <c s="34" t="s">
        <v>3496</v>
      </c>
      <c s="35" t="s">
        <v>555</v>
      </c>
      <c s="6" t="s">
        <v>7845</v>
      </c>
      <c s="36" t="s">
        <v>7846</v>
      </c>
      <c s="37">
        <v>13</v>
      </c>
      <c s="36">
        <v>0</v>
      </c>
      <c s="36">
        <f>ROUND(G146*H146,6)</f>
      </c>
      <c r="L146" s="38">
        <v>0</v>
      </c>
      <c s="32">
        <f>ROUND(ROUND(L146,2)*ROUND(G146,3),2)</f>
      </c>
      <c s="36" t="s">
        <v>55</v>
      </c>
      <c>
        <f>(M146*21)/100</f>
      </c>
      <c t="s">
        <v>28</v>
      </c>
    </row>
    <row r="147" spans="1:5" ht="38.25">
      <c r="A147" s="35" t="s">
        <v>56</v>
      </c>
      <c r="E147" s="39" t="s">
        <v>7847</v>
      </c>
    </row>
    <row r="148" spans="1:5" ht="63.75">
      <c r="A148" s="35" t="s">
        <v>57</v>
      </c>
      <c r="E148" s="40" t="s">
        <v>7848</v>
      </c>
    </row>
    <row r="149" spans="1:5" ht="165.75">
      <c r="A149" t="s">
        <v>58</v>
      </c>
      <c r="E149" s="39" t="s">
        <v>7849</v>
      </c>
    </row>
    <row r="150" spans="1:16" ht="25.5">
      <c r="A150" t="s">
        <v>50</v>
      </c>
      <c s="34" t="s">
        <v>682</v>
      </c>
      <c s="34" t="s">
        <v>4587</v>
      </c>
      <c s="35" t="s">
        <v>555</v>
      </c>
      <c s="6" t="s">
        <v>7850</v>
      </c>
      <c s="36" t="s">
        <v>557</v>
      </c>
      <c s="37">
        <v>0.02</v>
      </c>
      <c s="36">
        <v>0</v>
      </c>
      <c s="36">
        <f>ROUND(G150*H150,6)</f>
      </c>
      <c r="L150" s="38">
        <v>0</v>
      </c>
      <c s="32">
        <f>ROUND(ROUND(L150,2)*ROUND(G150,3),2)</f>
      </c>
      <c s="36" t="s">
        <v>55</v>
      </c>
      <c>
        <f>(M150*21)/100</f>
      </c>
      <c t="s">
        <v>28</v>
      </c>
    </row>
    <row r="151" spans="1:5" ht="12.75">
      <c r="A151" s="35" t="s">
        <v>56</v>
      </c>
      <c r="E151" s="39" t="s">
        <v>558</v>
      </c>
    </row>
    <row r="152" spans="1:5" ht="12.75">
      <c r="A152" s="35" t="s">
        <v>57</v>
      </c>
      <c r="E152" s="40" t="s">
        <v>5</v>
      </c>
    </row>
    <row r="153" spans="1:5" ht="165.75">
      <c r="A153" t="s">
        <v>58</v>
      </c>
      <c r="E153" s="39" t="s">
        <v>1181</v>
      </c>
    </row>
    <row r="154" spans="1:16" ht="25.5">
      <c r="A154" t="s">
        <v>50</v>
      </c>
      <c s="34" t="s">
        <v>686</v>
      </c>
      <c s="34" t="s">
        <v>1192</v>
      </c>
      <c s="35" t="s">
        <v>555</v>
      </c>
      <c s="6" t="s">
        <v>7851</v>
      </c>
      <c s="36" t="s">
        <v>557</v>
      </c>
      <c s="37">
        <v>0.79</v>
      </c>
      <c s="36">
        <v>0</v>
      </c>
      <c s="36">
        <f>ROUND(G154*H154,6)</f>
      </c>
      <c r="L154" s="38">
        <v>0</v>
      </c>
      <c s="32">
        <f>ROUND(ROUND(L154,2)*ROUND(G154,3),2)</f>
      </c>
      <c s="36" t="s">
        <v>55</v>
      </c>
      <c>
        <f>(M154*21)/100</f>
      </c>
      <c t="s">
        <v>28</v>
      </c>
    </row>
    <row r="155" spans="1:5" ht="12.75">
      <c r="A155" s="35" t="s">
        <v>56</v>
      </c>
      <c r="E155" s="39" t="s">
        <v>558</v>
      </c>
    </row>
    <row r="156" spans="1:5" ht="12.75">
      <c r="A156" s="35" t="s">
        <v>57</v>
      </c>
      <c r="E156" s="40" t="s">
        <v>5</v>
      </c>
    </row>
    <row r="157" spans="1:5" ht="165.75">
      <c r="A157" t="s">
        <v>58</v>
      </c>
      <c r="E157" s="39" t="s">
        <v>1181</v>
      </c>
    </row>
    <row r="158" spans="1:16" ht="25.5">
      <c r="A158" t="s">
        <v>50</v>
      </c>
      <c s="34" t="s">
        <v>189</v>
      </c>
      <c s="34" t="s">
        <v>1194</v>
      </c>
      <c s="35" t="s">
        <v>555</v>
      </c>
      <c s="6" t="s">
        <v>7852</v>
      </c>
      <c s="36" t="s">
        <v>557</v>
      </c>
      <c s="37">
        <v>0.79</v>
      </c>
      <c s="36">
        <v>0</v>
      </c>
      <c s="36">
        <f>ROUND(G158*H158,6)</f>
      </c>
      <c r="L158" s="38">
        <v>0</v>
      </c>
      <c s="32">
        <f>ROUND(ROUND(L158,2)*ROUND(G158,3),2)</f>
      </c>
      <c s="36" t="s">
        <v>55</v>
      </c>
      <c>
        <f>(M158*21)/100</f>
      </c>
      <c t="s">
        <v>28</v>
      </c>
    </row>
    <row r="159" spans="1:5" ht="12.75">
      <c r="A159" s="35" t="s">
        <v>56</v>
      </c>
      <c r="E159" s="39" t="s">
        <v>558</v>
      </c>
    </row>
    <row r="160" spans="1:5" ht="12.75">
      <c r="A160" s="35" t="s">
        <v>57</v>
      </c>
      <c r="E160" s="40" t="s">
        <v>5</v>
      </c>
    </row>
    <row r="161" spans="1:5" ht="165.75">
      <c r="A161" t="s">
        <v>58</v>
      </c>
      <c r="E161" s="39" t="s">
        <v>1181</v>
      </c>
    </row>
    <row r="162" spans="1:16" ht="25.5">
      <c r="A162" t="s">
        <v>50</v>
      </c>
      <c s="34" t="s">
        <v>193</v>
      </c>
      <c s="34" t="s">
        <v>2080</v>
      </c>
      <c s="35" t="s">
        <v>555</v>
      </c>
      <c s="6" t="s">
        <v>7853</v>
      </c>
      <c s="36" t="s">
        <v>557</v>
      </c>
      <c s="37">
        <v>0.61</v>
      </c>
      <c s="36">
        <v>0</v>
      </c>
      <c s="36">
        <f>ROUND(G162*H162,6)</f>
      </c>
      <c r="L162" s="38">
        <v>0</v>
      </c>
      <c s="32">
        <f>ROUND(ROUND(L162,2)*ROUND(G162,3),2)</f>
      </c>
      <c s="36" t="s">
        <v>55</v>
      </c>
      <c>
        <f>(M162*21)/100</f>
      </c>
      <c t="s">
        <v>28</v>
      </c>
    </row>
    <row r="163" spans="1:5" ht="12.75">
      <c r="A163" s="35" t="s">
        <v>56</v>
      </c>
      <c r="E163" s="39" t="s">
        <v>558</v>
      </c>
    </row>
    <row r="164" spans="1:5" ht="12.75">
      <c r="A164" s="35" t="s">
        <v>57</v>
      </c>
      <c r="E164" s="40" t="s">
        <v>5</v>
      </c>
    </row>
    <row r="165" spans="1:5" ht="165.75">
      <c r="A165" t="s">
        <v>58</v>
      </c>
      <c r="E165" s="39" t="s">
        <v>1181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7809</v>
      </c>
      <c s="41">
        <f>Rekapitulace!C131</f>
      </c>
      <c s="20" t="s">
        <v>0</v>
      </c>
      <c t="s">
        <v>23</v>
      </c>
      <c t="s">
        <v>28</v>
      </c>
    </row>
    <row r="4" spans="1:16" ht="32" customHeight="1">
      <c r="A4" s="24" t="s">
        <v>20</v>
      </c>
      <c s="25" t="s">
        <v>29</v>
      </c>
      <c s="27" t="s">
        <v>7809</v>
      </c>
      <c r="E4" s="26" t="s">
        <v>5206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7856</v>
      </c>
      <c r="E8" s="30" t="s">
        <v>7855</v>
      </c>
      <c r="J8" s="29">
        <f>0+J9+J26</f>
      </c>
      <c s="29">
        <f>0+K9+K26</f>
      </c>
      <c s="29">
        <f>0+L9+L26</f>
      </c>
      <c s="29">
        <f>0+M9+M26</f>
      </c>
    </row>
    <row r="9" spans="1:13" ht="12.75">
      <c r="A9" t="s">
        <v>47</v>
      </c>
      <c r="C9" s="31" t="s">
        <v>51</v>
      </c>
      <c r="E9" s="33" t="s">
        <v>7857</v>
      </c>
      <c r="J9" s="32">
        <f>0</f>
      </c>
      <c s="32">
        <f>0</f>
      </c>
      <c s="32">
        <f>0+L10+L14+L18+L22</f>
      </c>
      <c s="32">
        <f>0+M10+M14+M18+M22</f>
      </c>
    </row>
    <row r="10" spans="1:16" ht="12.75">
      <c r="A10" t="s">
        <v>50</v>
      </c>
      <c s="34" t="s">
        <v>51</v>
      </c>
      <c s="34" t="s">
        <v>7858</v>
      </c>
      <c s="35" t="s">
        <v>5</v>
      </c>
      <c s="6" t="s">
        <v>7859</v>
      </c>
      <c s="36" t="s">
        <v>110</v>
      </c>
      <c s="37">
        <v>1</v>
      </c>
      <c s="36">
        <v>0</v>
      </c>
      <c s="36">
        <f>ROUND(G10*H10,6)</f>
      </c>
      <c r="L10" s="38">
        <v>0</v>
      </c>
      <c s="32">
        <f>ROUND(ROUND(L10,2)*ROUND(G10,3),2)</f>
      </c>
      <c s="36" t="s">
        <v>55</v>
      </c>
      <c>
        <f>(M10*21)/100</f>
      </c>
      <c t="s">
        <v>28</v>
      </c>
    </row>
    <row r="11" spans="1:5" ht="12.75">
      <c r="A11" s="35" t="s">
        <v>56</v>
      </c>
      <c r="E11" s="39" t="s">
        <v>7860</v>
      </c>
    </row>
    <row r="12" spans="1:5" ht="12.75">
      <c r="A12" s="35" t="s">
        <v>57</v>
      </c>
      <c r="E12" s="40" t="s">
        <v>5</v>
      </c>
    </row>
    <row r="13" spans="1:5" ht="12.75">
      <c r="A13" t="s">
        <v>58</v>
      </c>
      <c r="E13" s="39" t="s">
        <v>5</v>
      </c>
    </row>
    <row r="14" spans="1:16" ht="12.75">
      <c r="A14" t="s">
        <v>50</v>
      </c>
      <c s="34" t="s">
        <v>28</v>
      </c>
      <c s="34" t="s">
        <v>7861</v>
      </c>
      <c s="35" t="s">
        <v>5</v>
      </c>
      <c s="6" t="s">
        <v>7862</v>
      </c>
      <c s="36" t="s">
        <v>110</v>
      </c>
      <c s="37">
        <v>1</v>
      </c>
      <c s="36">
        <v>0</v>
      </c>
      <c s="36">
        <f>ROUND(G14*H14,6)</f>
      </c>
      <c r="L14" s="38">
        <v>0</v>
      </c>
      <c s="32">
        <f>ROUND(ROUND(L14,2)*ROUND(G14,3),2)</f>
      </c>
      <c s="36" t="s">
        <v>55</v>
      </c>
      <c>
        <f>(M14*21)/100</f>
      </c>
      <c t="s">
        <v>28</v>
      </c>
    </row>
    <row r="15" spans="1:5" ht="12.75">
      <c r="A15" s="35" t="s">
        <v>56</v>
      </c>
      <c r="E15" s="39" t="s">
        <v>7863</v>
      </c>
    </row>
    <row r="16" spans="1:5" ht="12.75">
      <c r="A16" s="35" t="s">
        <v>57</v>
      </c>
      <c r="E16" s="40" t="s">
        <v>5</v>
      </c>
    </row>
    <row r="17" spans="1:5" ht="12.75">
      <c r="A17" t="s">
        <v>58</v>
      </c>
      <c r="E17" s="39" t="s">
        <v>5</v>
      </c>
    </row>
    <row r="18" spans="1:16" ht="12.75">
      <c r="A18" t="s">
        <v>50</v>
      </c>
      <c s="34" t="s">
        <v>26</v>
      </c>
      <c s="34" t="s">
        <v>7864</v>
      </c>
      <c s="35" t="s">
        <v>5</v>
      </c>
      <c s="6" t="s">
        <v>7865</v>
      </c>
      <c s="36" t="s">
        <v>110</v>
      </c>
      <c s="37">
        <v>1</v>
      </c>
      <c s="36">
        <v>0</v>
      </c>
      <c s="36">
        <f>ROUND(G18*H18,6)</f>
      </c>
      <c r="L18" s="38">
        <v>0</v>
      </c>
      <c s="32">
        <f>ROUND(ROUND(L18,2)*ROUND(G18,3),2)</f>
      </c>
      <c s="36" t="s">
        <v>55</v>
      </c>
      <c>
        <f>(M18*21)/100</f>
      </c>
      <c t="s">
        <v>28</v>
      </c>
    </row>
    <row r="19" spans="1:5" ht="12.75">
      <c r="A19" s="35" t="s">
        <v>56</v>
      </c>
      <c r="E19" s="39" t="s">
        <v>7866</v>
      </c>
    </row>
    <row r="20" spans="1:5" ht="12.75">
      <c r="A20" s="35" t="s">
        <v>57</v>
      </c>
      <c r="E20" s="40" t="s">
        <v>5</v>
      </c>
    </row>
    <row r="21" spans="1:5" ht="12.75">
      <c r="A21" t="s">
        <v>58</v>
      </c>
      <c r="E21" s="39" t="s">
        <v>5</v>
      </c>
    </row>
    <row r="22" spans="1:16" ht="12.75">
      <c r="A22" t="s">
        <v>50</v>
      </c>
      <c s="34" t="s">
        <v>65</v>
      </c>
      <c s="34" t="s">
        <v>7867</v>
      </c>
      <c s="35" t="s">
        <v>5</v>
      </c>
      <c s="6" t="s">
        <v>7868</v>
      </c>
      <c s="36" t="s">
        <v>110</v>
      </c>
      <c s="37">
        <v>1</v>
      </c>
      <c s="36">
        <v>0</v>
      </c>
      <c s="36">
        <f>ROUND(G22*H22,6)</f>
      </c>
      <c r="L22" s="38">
        <v>0</v>
      </c>
      <c s="32">
        <f>ROUND(ROUND(L22,2)*ROUND(G22,3),2)</f>
      </c>
      <c s="36" t="s">
        <v>55</v>
      </c>
      <c>
        <f>(M22*21)/100</f>
      </c>
      <c t="s">
        <v>28</v>
      </c>
    </row>
    <row r="23" spans="1:5" ht="12.75">
      <c r="A23" s="35" t="s">
        <v>56</v>
      </c>
      <c r="E23" s="39" t="s">
        <v>5</v>
      </c>
    </row>
    <row r="24" spans="1:5" ht="12.75">
      <c r="A24" s="35" t="s">
        <v>57</v>
      </c>
      <c r="E24" s="40" t="s">
        <v>5</v>
      </c>
    </row>
    <row r="25" spans="1:5" ht="12.75">
      <c r="A25" t="s">
        <v>58</v>
      </c>
      <c r="E25" s="39" t="s">
        <v>5</v>
      </c>
    </row>
    <row r="26" spans="1:13" ht="12.75">
      <c r="A26" t="s">
        <v>47</v>
      </c>
      <c r="C26" s="31" t="s">
        <v>28</v>
      </c>
      <c r="E26" s="33" t="s">
        <v>5206</v>
      </c>
      <c r="J26" s="32">
        <f>0</f>
      </c>
      <c s="32">
        <f>0</f>
      </c>
      <c s="32">
        <f>0+L27+L31+L35+L39+L43+L47+L51</f>
      </c>
      <c s="32">
        <f>0+M27+M31+M35+M39+M43+M47+M51</f>
      </c>
    </row>
    <row r="27" spans="1:16" ht="12.75">
      <c r="A27" t="s">
        <v>50</v>
      </c>
      <c s="34" t="s">
        <v>72</v>
      </c>
      <c s="34" t="s">
        <v>7869</v>
      </c>
      <c s="35" t="s">
        <v>5</v>
      </c>
      <c s="6" t="s">
        <v>7870</v>
      </c>
      <c s="36" t="s">
        <v>110</v>
      </c>
      <c s="37">
        <v>1</v>
      </c>
      <c s="36">
        <v>0</v>
      </c>
      <c s="36">
        <f>ROUND(G27*H27,6)</f>
      </c>
      <c r="L27" s="38">
        <v>0</v>
      </c>
      <c s="32">
        <f>ROUND(ROUND(L27,2)*ROUND(G27,3),2)</f>
      </c>
      <c s="36" t="s">
        <v>55</v>
      </c>
      <c>
        <f>(M27*21)/100</f>
      </c>
      <c t="s">
        <v>28</v>
      </c>
    </row>
    <row r="28" spans="1:5" ht="12.75">
      <c r="A28" s="35" t="s">
        <v>56</v>
      </c>
      <c r="E28" s="39" t="s">
        <v>7871</v>
      </c>
    </row>
    <row r="29" spans="1:5" ht="12.75">
      <c r="A29" s="35" t="s">
        <v>57</v>
      </c>
      <c r="E29" s="40" t="s">
        <v>5</v>
      </c>
    </row>
    <row r="30" spans="1:5" ht="12.75">
      <c r="A30" t="s">
        <v>58</v>
      </c>
      <c r="E30" s="39" t="s">
        <v>5</v>
      </c>
    </row>
    <row r="31" spans="1:16" ht="12.75">
      <c r="A31" t="s">
        <v>50</v>
      </c>
      <c s="34" t="s">
        <v>27</v>
      </c>
      <c s="34" t="s">
        <v>7872</v>
      </c>
      <c s="35" t="s">
        <v>5</v>
      </c>
      <c s="6" t="s">
        <v>7873</v>
      </c>
      <c s="36" t="s">
        <v>110</v>
      </c>
      <c s="37">
        <v>1</v>
      </c>
      <c s="36">
        <v>0</v>
      </c>
      <c s="36">
        <f>ROUND(G31*H31,6)</f>
      </c>
      <c r="L31" s="38">
        <v>0</v>
      </c>
      <c s="32">
        <f>ROUND(ROUND(L31,2)*ROUND(G31,3),2)</f>
      </c>
      <c s="36" t="s">
        <v>55</v>
      </c>
      <c>
        <f>(M31*21)/100</f>
      </c>
      <c t="s">
        <v>28</v>
      </c>
    </row>
    <row r="32" spans="1:5" ht="12.75">
      <c r="A32" s="35" t="s">
        <v>56</v>
      </c>
      <c r="E32" s="39" t="s">
        <v>7874</v>
      </c>
    </row>
    <row r="33" spans="1:5" ht="12.75">
      <c r="A33" s="35" t="s">
        <v>57</v>
      </c>
      <c r="E33" s="40" t="s">
        <v>5</v>
      </c>
    </row>
    <row r="34" spans="1:5" ht="12.75">
      <c r="A34" t="s">
        <v>58</v>
      </c>
      <c r="E34" s="39" t="s">
        <v>5</v>
      </c>
    </row>
    <row r="35" spans="1:16" ht="12.75">
      <c r="A35" t="s">
        <v>50</v>
      </c>
      <c s="34" t="s">
        <v>70</v>
      </c>
      <c s="34" t="s">
        <v>7875</v>
      </c>
      <c s="35" t="s">
        <v>5</v>
      </c>
      <c s="6" t="s">
        <v>7876</v>
      </c>
      <c s="36" t="s">
        <v>110</v>
      </c>
      <c s="37">
        <v>1</v>
      </c>
      <c s="36">
        <v>0</v>
      </c>
      <c s="36">
        <f>ROUND(G35*H35,6)</f>
      </c>
      <c r="L35" s="38">
        <v>0</v>
      </c>
      <c s="32">
        <f>ROUND(ROUND(L35,2)*ROUND(G35,3),2)</f>
      </c>
      <c s="36" t="s">
        <v>55</v>
      </c>
      <c>
        <f>(M35*21)/100</f>
      </c>
      <c t="s">
        <v>28</v>
      </c>
    </row>
    <row r="36" spans="1:5" ht="12.75">
      <c r="A36" s="35" t="s">
        <v>56</v>
      </c>
      <c r="E36" s="39" t="s">
        <v>7877</v>
      </c>
    </row>
    <row r="37" spans="1:5" ht="12.75">
      <c r="A37" s="35" t="s">
        <v>57</v>
      </c>
      <c r="E37" s="40" t="s">
        <v>5</v>
      </c>
    </row>
    <row r="38" spans="1:5" ht="12.75">
      <c r="A38" t="s">
        <v>58</v>
      </c>
      <c r="E38" s="39" t="s">
        <v>5</v>
      </c>
    </row>
    <row r="39" spans="1:16" ht="12.75">
      <c r="A39" t="s">
        <v>50</v>
      </c>
      <c s="34" t="s">
        <v>83</v>
      </c>
      <c s="34" t="s">
        <v>7878</v>
      </c>
      <c s="35" t="s">
        <v>5</v>
      </c>
      <c s="6" t="s">
        <v>7879</v>
      </c>
      <c s="36" t="s">
        <v>110</v>
      </c>
      <c s="37">
        <v>1</v>
      </c>
      <c s="36">
        <v>0</v>
      </c>
      <c s="36">
        <f>ROUND(G39*H39,6)</f>
      </c>
      <c r="L39" s="38">
        <v>0</v>
      </c>
      <c s="32">
        <f>ROUND(ROUND(L39,2)*ROUND(G39,3),2)</f>
      </c>
      <c s="36" t="s">
        <v>55</v>
      </c>
      <c>
        <f>(M39*21)/100</f>
      </c>
      <c t="s">
        <v>28</v>
      </c>
    </row>
    <row r="40" spans="1:5" ht="12.75">
      <c r="A40" s="35" t="s">
        <v>56</v>
      </c>
      <c r="E40" s="39" t="s">
        <v>7880</v>
      </c>
    </row>
    <row r="41" spans="1:5" ht="12.75">
      <c r="A41" s="35" t="s">
        <v>57</v>
      </c>
      <c r="E41" s="40" t="s">
        <v>5</v>
      </c>
    </row>
    <row r="42" spans="1:5" ht="12.75">
      <c r="A42" t="s">
        <v>58</v>
      </c>
      <c r="E42" s="39" t="s">
        <v>5</v>
      </c>
    </row>
    <row r="43" spans="1:16" ht="12.75">
      <c r="A43" t="s">
        <v>50</v>
      </c>
      <c s="34" t="s">
        <v>87</v>
      </c>
      <c s="34" t="s">
        <v>7881</v>
      </c>
      <c s="35" t="s">
        <v>5</v>
      </c>
      <c s="6" t="s">
        <v>7882</v>
      </c>
      <c s="36" t="s">
        <v>110</v>
      </c>
      <c s="37">
        <v>1</v>
      </c>
      <c s="36">
        <v>0</v>
      </c>
      <c s="36">
        <f>ROUND(G43*H43,6)</f>
      </c>
      <c r="L43" s="38">
        <v>0</v>
      </c>
      <c s="32">
        <f>ROUND(ROUND(L43,2)*ROUND(G43,3),2)</f>
      </c>
      <c s="36" t="s">
        <v>55</v>
      </c>
      <c>
        <f>(M43*21)/100</f>
      </c>
      <c t="s">
        <v>28</v>
      </c>
    </row>
    <row r="44" spans="1:5" ht="12.75">
      <c r="A44" s="35" t="s">
        <v>56</v>
      </c>
      <c r="E44" s="39" t="s">
        <v>7883</v>
      </c>
    </row>
    <row r="45" spans="1:5" ht="12.75">
      <c r="A45" s="35" t="s">
        <v>57</v>
      </c>
      <c r="E45" s="40" t="s">
        <v>5</v>
      </c>
    </row>
    <row r="46" spans="1:5" ht="12.75">
      <c r="A46" t="s">
        <v>58</v>
      </c>
      <c r="E46" s="39" t="s">
        <v>5</v>
      </c>
    </row>
    <row r="47" spans="1:16" ht="12.75">
      <c r="A47" t="s">
        <v>50</v>
      </c>
      <c s="34" t="s">
        <v>91</v>
      </c>
      <c s="34" t="s">
        <v>7884</v>
      </c>
      <c s="35" t="s">
        <v>5</v>
      </c>
      <c s="6" t="s">
        <v>7885</v>
      </c>
      <c s="36" t="s">
        <v>7886</v>
      </c>
      <c s="37">
        <v>1</v>
      </c>
      <c s="36">
        <v>0</v>
      </c>
      <c s="36">
        <f>ROUND(G47*H47,6)</f>
      </c>
      <c r="L47" s="38">
        <v>0</v>
      </c>
      <c s="32">
        <f>ROUND(ROUND(L47,2)*ROUND(G47,3),2)</f>
      </c>
      <c s="36" t="s">
        <v>55</v>
      </c>
      <c>
        <f>(M47*21)/100</f>
      </c>
      <c t="s">
        <v>28</v>
      </c>
    </row>
    <row r="48" spans="1:5" ht="12.75">
      <c r="A48" s="35" t="s">
        <v>56</v>
      </c>
      <c r="E48" s="39" t="s">
        <v>5</v>
      </c>
    </row>
    <row r="49" spans="1:5" ht="12.75">
      <c r="A49" s="35" t="s">
        <v>57</v>
      </c>
      <c r="E49" s="40" t="s">
        <v>5</v>
      </c>
    </row>
    <row r="50" spans="1:5" ht="12.75">
      <c r="A50" t="s">
        <v>58</v>
      </c>
      <c r="E50" s="39" t="s">
        <v>5</v>
      </c>
    </row>
    <row r="51" spans="1:16" ht="12.75">
      <c r="A51" t="s">
        <v>50</v>
      </c>
      <c s="34" t="s">
        <v>95</v>
      </c>
      <c s="34" t="s">
        <v>7887</v>
      </c>
      <c s="35" t="s">
        <v>5</v>
      </c>
      <c s="6" t="s">
        <v>7888</v>
      </c>
      <c s="36" t="s">
        <v>7886</v>
      </c>
      <c s="37">
        <v>1</v>
      </c>
      <c s="36">
        <v>0</v>
      </c>
      <c s="36">
        <f>ROUND(G51*H51,6)</f>
      </c>
      <c r="L51" s="38">
        <v>0</v>
      </c>
      <c s="32">
        <f>ROUND(ROUND(L51,2)*ROUND(G51,3),2)</f>
      </c>
      <c s="36" t="s">
        <v>55</v>
      </c>
      <c>
        <f>(M51*21)/100</f>
      </c>
      <c t="s">
        <v>28</v>
      </c>
    </row>
    <row r="52" spans="1:5" ht="51">
      <c r="A52" s="35" t="s">
        <v>56</v>
      </c>
      <c r="E52" s="39" t="s">
        <v>7889</v>
      </c>
    </row>
    <row r="53" spans="1:5" ht="12.75">
      <c r="A53" s="35" t="s">
        <v>57</v>
      </c>
      <c r="E53" s="40" t="s">
        <v>5</v>
      </c>
    </row>
    <row r="54" spans="1:5" ht="12.75">
      <c r="A54" t="s">
        <v>58</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1310</v>
      </c>
      <c s="41">
        <f>Rekapitulace!C22</f>
      </c>
      <c s="20" t="s">
        <v>0</v>
      </c>
      <c t="s">
        <v>23</v>
      </c>
      <c t="s">
        <v>28</v>
      </c>
    </row>
    <row r="4" spans="1:16" ht="32" customHeight="1">
      <c r="A4" s="24" t="s">
        <v>20</v>
      </c>
      <c s="25" t="s">
        <v>29</v>
      </c>
      <c s="27" t="s">
        <v>1310</v>
      </c>
      <c r="E4" s="26" t="s">
        <v>1311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COUNTIFS(L8:L166,"=0",A8:A166,"P")+COUNTIFS(L8:L166,"",A8:A166,"P")+SUM(Q8:Q166)</f>
      </c>
    </row>
    <row r="8" spans="1:13" ht="12.75">
      <c r="A8" t="s">
        <v>45</v>
      </c>
      <c r="C8" s="28" t="s">
        <v>1314</v>
      </c>
      <c r="E8" s="30" t="s">
        <v>1313</v>
      </c>
      <c r="J8" s="29">
        <f>0+J9</f>
      </c>
      <c s="29">
        <f>0+K9</f>
      </c>
      <c s="29">
        <f>0+L9</f>
      </c>
      <c s="29">
        <f>0+M9</f>
      </c>
    </row>
    <row r="9" spans="1:13" ht="12.75">
      <c r="A9" t="s">
        <v>47</v>
      </c>
      <c r="C9" s="31" t="s">
        <v>70</v>
      </c>
      <c r="E9" s="33" t="s">
        <v>71</v>
      </c>
      <c r="J9" s="32">
        <f>0</f>
      </c>
      <c s="32">
        <f>0</f>
      </c>
      <c s="32">
        <f>0+L10+L14+L18+L22+L26+L30+L34+L38+L42+L46+L50+L54+L58+L62+L66+L70+L74+L78+L82+L86+L90+L94+L98+L102+L106+L110+L114+L118+L122+L126+L130+L134+L138+L142+L146+L150+L154+L158+L162+L166</f>
      </c>
      <c s="32">
        <f>0+M10+M14+M18+M22+M26+M30+M34+M38+M42+M46+M50+M54+M58+M62+M66+M70+M74+M78+M82+M86+M90+M94+M98+M102+M106+M110+M114+M118+M122+M126+M130+M134+M138+M142+M146+M150+M154+M158+M162+M166</f>
      </c>
    </row>
    <row r="10" spans="1:16" ht="25.5">
      <c r="A10" t="s">
        <v>50</v>
      </c>
      <c s="34" t="s">
        <v>51</v>
      </c>
      <c s="34" t="s">
        <v>1315</v>
      </c>
      <c s="35" t="s">
        <v>5</v>
      </c>
      <c s="6" t="s">
        <v>1316</v>
      </c>
      <c s="36" t="s">
        <v>79</v>
      </c>
      <c s="37">
        <v>300</v>
      </c>
      <c s="36">
        <v>0</v>
      </c>
      <c s="36">
        <f>ROUND(G10*H10,6)</f>
      </c>
      <c r="L10" s="38">
        <v>0</v>
      </c>
      <c s="32">
        <f>ROUND(ROUND(L10,2)*ROUND(G10,3),2)</f>
      </c>
      <c s="36" t="s">
        <v>970</v>
      </c>
      <c>
        <f>(M10*21)/100</f>
      </c>
      <c t="s">
        <v>28</v>
      </c>
    </row>
    <row r="11" spans="1:5" ht="12.75">
      <c r="A11" s="35" t="s">
        <v>56</v>
      </c>
      <c r="E11" s="39" t="s">
        <v>5</v>
      </c>
    </row>
    <row r="12" spans="1:5" ht="12.75">
      <c r="A12" s="35" t="s">
        <v>57</v>
      </c>
      <c r="E12" s="40" t="s">
        <v>5</v>
      </c>
    </row>
    <row r="13" spans="1:5" ht="76.5">
      <c r="A13" t="s">
        <v>58</v>
      </c>
      <c r="E13" s="39" t="s">
        <v>1317</v>
      </c>
    </row>
    <row r="14" spans="1:16" ht="12.75">
      <c r="A14" t="s">
        <v>50</v>
      </c>
      <c s="34" t="s">
        <v>28</v>
      </c>
      <c s="34" t="s">
        <v>117</v>
      </c>
      <c s="35" t="s">
        <v>5</v>
      </c>
      <c s="6" t="s">
        <v>118</v>
      </c>
      <c s="36" t="s">
        <v>79</v>
      </c>
      <c s="37">
        <v>30</v>
      </c>
      <c s="36">
        <v>0</v>
      </c>
      <c s="36">
        <f>ROUND(G14*H14,6)</f>
      </c>
      <c r="L14" s="38">
        <v>0</v>
      </c>
      <c s="32">
        <f>ROUND(ROUND(L14,2)*ROUND(G14,3),2)</f>
      </c>
      <c s="36" t="s">
        <v>970</v>
      </c>
      <c>
        <f>(M14*21)/100</f>
      </c>
      <c t="s">
        <v>28</v>
      </c>
    </row>
    <row r="15" spans="1:5" ht="12.75">
      <c r="A15" s="35" t="s">
        <v>56</v>
      </c>
      <c r="E15" s="39" t="s">
        <v>5</v>
      </c>
    </row>
    <row r="16" spans="1:5" ht="12.75">
      <c r="A16" s="35" t="s">
        <v>57</v>
      </c>
      <c r="E16" s="40" t="s">
        <v>5</v>
      </c>
    </row>
    <row r="17" spans="1:5" ht="89.25">
      <c r="A17" t="s">
        <v>58</v>
      </c>
      <c r="E17" s="39" t="s">
        <v>1318</v>
      </c>
    </row>
    <row r="18" spans="1:16" ht="12.75">
      <c r="A18" t="s">
        <v>50</v>
      </c>
      <c s="34" t="s">
        <v>26</v>
      </c>
      <c s="34" t="s">
        <v>1319</v>
      </c>
      <c s="35" t="s">
        <v>5</v>
      </c>
      <c s="6" t="s">
        <v>1320</v>
      </c>
      <c s="36" t="s">
        <v>132</v>
      </c>
      <c s="37">
        <v>1.2</v>
      </c>
      <c s="36">
        <v>0</v>
      </c>
      <c s="36">
        <f>ROUND(G18*H18,6)</f>
      </c>
      <c r="L18" s="38">
        <v>0</v>
      </c>
      <c s="32">
        <f>ROUND(ROUND(L18,2)*ROUND(G18,3),2)</f>
      </c>
      <c s="36" t="s">
        <v>970</v>
      </c>
      <c>
        <f>(M18*21)/100</f>
      </c>
      <c t="s">
        <v>28</v>
      </c>
    </row>
    <row r="19" spans="1:5" ht="12.75">
      <c r="A19" s="35" t="s">
        <v>56</v>
      </c>
      <c r="E19" s="39" t="s">
        <v>5</v>
      </c>
    </row>
    <row r="20" spans="1:5" ht="12.75">
      <c r="A20" s="35" t="s">
        <v>57</v>
      </c>
      <c r="E20" s="40" t="s">
        <v>5</v>
      </c>
    </row>
    <row r="21" spans="1:5" ht="102">
      <c r="A21" t="s">
        <v>58</v>
      </c>
      <c r="E21" s="39" t="s">
        <v>1321</v>
      </c>
    </row>
    <row r="22" spans="1:16" ht="12.75">
      <c r="A22" t="s">
        <v>50</v>
      </c>
      <c s="34" t="s">
        <v>65</v>
      </c>
      <c s="34" t="s">
        <v>1322</v>
      </c>
      <c s="35" t="s">
        <v>5</v>
      </c>
      <c s="6" t="s">
        <v>1323</v>
      </c>
      <c s="36" t="s">
        <v>132</v>
      </c>
      <c s="37">
        <v>1.2</v>
      </c>
      <c s="36">
        <v>0</v>
      </c>
      <c s="36">
        <f>ROUND(G22*H22,6)</f>
      </c>
      <c r="L22" s="38">
        <v>0</v>
      </c>
      <c s="32">
        <f>ROUND(ROUND(L22,2)*ROUND(G22,3),2)</f>
      </c>
      <c s="36" t="s">
        <v>970</v>
      </c>
      <c>
        <f>(M22*21)/100</f>
      </c>
      <c t="s">
        <v>28</v>
      </c>
    </row>
    <row r="23" spans="1:5" ht="12.75">
      <c r="A23" s="35" t="s">
        <v>56</v>
      </c>
      <c r="E23" s="39" t="s">
        <v>5</v>
      </c>
    </row>
    <row r="24" spans="1:5" ht="12.75">
      <c r="A24" s="35" t="s">
        <v>57</v>
      </c>
      <c r="E24" s="40" t="s">
        <v>5</v>
      </c>
    </row>
    <row r="25" spans="1:5" ht="102">
      <c r="A25" t="s">
        <v>58</v>
      </c>
      <c r="E25" s="39" t="s">
        <v>1324</v>
      </c>
    </row>
    <row r="26" spans="1:16" ht="25.5">
      <c r="A26" t="s">
        <v>50</v>
      </c>
      <c s="34" t="s">
        <v>72</v>
      </c>
      <c s="34" t="s">
        <v>1325</v>
      </c>
      <c s="35" t="s">
        <v>5</v>
      </c>
      <c s="6" t="s">
        <v>1326</v>
      </c>
      <c s="36" t="s">
        <v>75</v>
      </c>
      <c s="37">
        <v>3</v>
      </c>
      <c s="36">
        <v>0</v>
      </c>
      <c s="36">
        <f>ROUND(G26*H26,6)</f>
      </c>
      <c r="L26" s="38">
        <v>0</v>
      </c>
      <c s="32">
        <f>ROUND(ROUND(L26,2)*ROUND(G26,3),2)</f>
      </c>
      <c s="36" t="s">
        <v>970</v>
      </c>
      <c>
        <f>(M26*21)/100</f>
      </c>
      <c t="s">
        <v>28</v>
      </c>
    </row>
    <row r="27" spans="1:5" ht="12.75">
      <c r="A27" s="35" t="s">
        <v>56</v>
      </c>
      <c r="E27" s="39" t="s">
        <v>5</v>
      </c>
    </row>
    <row r="28" spans="1:5" ht="12.75">
      <c r="A28" s="35" t="s">
        <v>57</v>
      </c>
      <c r="E28" s="40" t="s">
        <v>5</v>
      </c>
    </row>
    <row r="29" spans="1:5" ht="114.75">
      <c r="A29" t="s">
        <v>58</v>
      </c>
      <c r="E29" s="39" t="s">
        <v>1327</v>
      </c>
    </row>
    <row r="30" spans="1:16" ht="12.75">
      <c r="A30" t="s">
        <v>50</v>
      </c>
      <c s="34" t="s">
        <v>27</v>
      </c>
      <c s="34" t="s">
        <v>1328</v>
      </c>
      <c s="35" t="s">
        <v>5</v>
      </c>
      <c s="6" t="s">
        <v>1329</v>
      </c>
      <c s="36" t="s">
        <v>75</v>
      </c>
      <c s="37">
        <v>3</v>
      </c>
      <c s="36">
        <v>0</v>
      </c>
      <c s="36">
        <f>ROUND(G30*H30,6)</f>
      </c>
      <c r="L30" s="38">
        <v>0</v>
      </c>
      <c s="32">
        <f>ROUND(ROUND(L30,2)*ROUND(G30,3),2)</f>
      </c>
      <c s="36" t="s">
        <v>970</v>
      </c>
      <c>
        <f>(M30*21)/100</f>
      </c>
      <c t="s">
        <v>28</v>
      </c>
    </row>
    <row r="31" spans="1:5" ht="12.75">
      <c r="A31" s="35" t="s">
        <v>56</v>
      </c>
      <c r="E31" s="39" t="s">
        <v>5</v>
      </c>
    </row>
    <row r="32" spans="1:5" ht="12.75">
      <c r="A32" s="35" t="s">
        <v>57</v>
      </c>
      <c r="E32" s="40" t="s">
        <v>5</v>
      </c>
    </row>
    <row r="33" spans="1:5" ht="114.75">
      <c r="A33" t="s">
        <v>58</v>
      </c>
      <c r="E33" s="39" t="s">
        <v>1327</v>
      </c>
    </row>
    <row r="34" spans="1:16" ht="12.75">
      <c r="A34" t="s">
        <v>50</v>
      </c>
      <c s="34" t="s">
        <v>70</v>
      </c>
      <c s="34" t="s">
        <v>1330</v>
      </c>
      <c s="35" t="s">
        <v>5</v>
      </c>
      <c s="6" t="s">
        <v>1331</v>
      </c>
      <c s="36" t="s">
        <v>75</v>
      </c>
      <c s="37">
        <v>3</v>
      </c>
      <c s="36">
        <v>0</v>
      </c>
      <c s="36">
        <f>ROUND(G34*H34,6)</f>
      </c>
      <c r="L34" s="38">
        <v>0</v>
      </c>
      <c s="32">
        <f>ROUND(ROUND(L34,2)*ROUND(G34,3),2)</f>
      </c>
      <c s="36" t="s">
        <v>970</v>
      </c>
      <c>
        <f>(M34*21)/100</f>
      </c>
      <c t="s">
        <v>28</v>
      </c>
    </row>
    <row r="35" spans="1:5" ht="12.75">
      <c r="A35" s="35" t="s">
        <v>56</v>
      </c>
      <c r="E35" s="39" t="s">
        <v>5</v>
      </c>
    </row>
    <row r="36" spans="1:5" ht="12.75">
      <c r="A36" s="35" t="s">
        <v>57</v>
      </c>
      <c r="E36" s="40" t="s">
        <v>5</v>
      </c>
    </row>
    <row r="37" spans="1:5" ht="114.75">
      <c r="A37" t="s">
        <v>58</v>
      </c>
      <c r="E37" s="39" t="s">
        <v>1327</v>
      </c>
    </row>
    <row r="38" spans="1:16" ht="12.75">
      <c r="A38" t="s">
        <v>50</v>
      </c>
      <c s="34" t="s">
        <v>83</v>
      </c>
      <c s="34" t="s">
        <v>1332</v>
      </c>
      <c s="35" t="s">
        <v>5</v>
      </c>
      <c s="6" t="s">
        <v>1333</v>
      </c>
      <c s="36" t="s">
        <v>75</v>
      </c>
      <c s="37">
        <v>1</v>
      </c>
      <c s="36">
        <v>0</v>
      </c>
      <c s="36">
        <f>ROUND(G38*H38,6)</f>
      </c>
      <c r="L38" s="38">
        <v>0</v>
      </c>
      <c s="32">
        <f>ROUND(ROUND(L38,2)*ROUND(G38,3),2)</f>
      </c>
      <c s="36" t="s">
        <v>970</v>
      </c>
      <c>
        <f>(M38*21)/100</f>
      </c>
      <c t="s">
        <v>28</v>
      </c>
    </row>
    <row r="39" spans="1:5" ht="12.75">
      <c r="A39" s="35" t="s">
        <v>56</v>
      </c>
      <c r="E39" s="39" t="s">
        <v>5</v>
      </c>
    </row>
    <row r="40" spans="1:5" ht="12.75">
      <c r="A40" s="35" t="s">
        <v>57</v>
      </c>
      <c r="E40" s="40" t="s">
        <v>5</v>
      </c>
    </row>
    <row r="41" spans="1:5" ht="204">
      <c r="A41" t="s">
        <v>58</v>
      </c>
      <c r="E41" s="39" t="s">
        <v>1334</v>
      </c>
    </row>
    <row r="42" spans="1:16" ht="12.75">
      <c r="A42" t="s">
        <v>50</v>
      </c>
      <c s="34" t="s">
        <v>87</v>
      </c>
      <c s="34" t="s">
        <v>1335</v>
      </c>
      <c s="35" t="s">
        <v>5</v>
      </c>
      <c s="6" t="s">
        <v>1336</v>
      </c>
      <c s="36" t="s">
        <v>75</v>
      </c>
      <c s="37">
        <v>1</v>
      </c>
      <c s="36">
        <v>0</v>
      </c>
      <c s="36">
        <f>ROUND(G42*H42,6)</f>
      </c>
      <c r="L42" s="38">
        <v>0</v>
      </c>
      <c s="32">
        <f>ROUND(ROUND(L42,2)*ROUND(G42,3),2)</f>
      </c>
      <c s="36" t="s">
        <v>970</v>
      </c>
      <c>
        <f>(M42*21)/100</f>
      </c>
      <c t="s">
        <v>28</v>
      </c>
    </row>
    <row r="43" spans="1:5" ht="12.75">
      <c r="A43" s="35" t="s">
        <v>56</v>
      </c>
      <c r="E43" s="39" t="s">
        <v>5</v>
      </c>
    </row>
    <row r="44" spans="1:5" ht="12.75">
      <c r="A44" s="35" t="s">
        <v>57</v>
      </c>
      <c r="E44" s="40" t="s">
        <v>5</v>
      </c>
    </row>
    <row r="45" spans="1:5" ht="140.25">
      <c r="A45" t="s">
        <v>58</v>
      </c>
      <c r="E45" s="39" t="s">
        <v>1337</v>
      </c>
    </row>
    <row r="46" spans="1:16" ht="12.75">
      <c r="A46" t="s">
        <v>50</v>
      </c>
      <c s="34" t="s">
        <v>91</v>
      </c>
      <c s="34" t="s">
        <v>1338</v>
      </c>
      <c s="35" t="s">
        <v>5</v>
      </c>
      <c s="6" t="s">
        <v>1339</v>
      </c>
      <c s="36" t="s">
        <v>75</v>
      </c>
      <c s="37">
        <v>1</v>
      </c>
      <c s="36">
        <v>0</v>
      </c>
      <c s="36">
        <f>ROUND(G46*H46,6)</f>
      </c>
      <c r="L46" s="38">
        <v>0</v>
      </c>
      <c s="32">
        <f>ROUND(ROUND(L46,2)*ROUND(G46,3),2)</f>
      </c>
      <c s="36" t="s">
        <v>970</v>
      </c>
      <c>
        <f>(M46*21)/100</f>
      </c>
      <c t="s">
        <v>28</v>
      </c>
    </row>
    <row r="47" spans="1:5" ht="12.75">
      <c r="A47" s="35" t="s">
        <v>56</v>
      </c>
      <c r="E47" s="39" t="s">
        <v>5</v>
      </c>
    </row>
    <row r="48" spans="1:5" ht="12.75">
      <c r="A48" s="35" t="s">
        <v>57</v>
      </c>
      <c r="E48" s="40" t="s">
        <v>5</v>
      </c>
    </row>
    <row r="49" spans="1:5" ht="191.25">
      <c r="A49" t="s">
        <v>58</v>
      </c>
      <c r="E49" s="39" t="s">
        <v>1340</v>
      </c>
    </row>
    <row r="50" spans="1:16" ht="12.75">
      <c r="A50" t="s">
        <v>50</v>
      </c>
      <c s="34" t="s">
        <v>95</v>
      </c>
      <c s="34" t="s">
        <v>1341</v>
      </c>
      <c s="35" t="s">
        <v>5</v>
      </c>
      <c s="6" t="s">
        <v>1342</v>
      </c>
      <c s="36" t="s">
        <v>75</v>
      </c>
      <c s="37">
        <v>3</v>
      </c>
      <c s="36">
        <v>0</v>
      </c>
      <c s="36">
        <f>ROUND(G50*H50,6)</f>
      </c>
      <c r="L50" s="38">
        <v>0</v>
      </c>
      <c s="32">
        <f>ROUND(ROUND(L50,2)*ROUND(G50,3),2)</f>
      </c>
      <c s="36" t="s">
        <v>970</v>
      </c>
      <c>
        <f>(M50*21)/100</f>
      </c>
      <c t="s">
        <v>28</v>
      </c>
    </row>
    <row r="51" spans="1:5" ht="12.75">
      <c r="A51" s="35" t="s">
        <v>56</v>
      </c>
      <c r="E51" s="39" t="s">
        <v>5</v>
      </c>
    </row>
    <row r="52" spans="1:5" ht="12.75">
      <c r="A52" s="35" t="s">
        <v>57</v>
      </c>
      <c r="E52" s="40" t="s">
        <v>5</v>
      </c>
    </row>
    <row r="53" spans="1:5" ht="178.5">
      <c r="A53" t="s">
        <v>58</v>
      </c>
      <c r="E53" s="39" t="s">
        <v>1343</v>
      </c>
    </row>
    <row r="54" spans="1:16" ht="12.75">
      <c r="A54" t="s">
        <v>50</v>
      </c>
      <c s="34" t="s">
        <v>99</v>
      </c>
      <c s="34" t="s">
        <v>1344</v>
      </c>
      <c s="35" t="s">
        <v>5</v>
      </c>
      <c s="6" t="s">
        <v>1345</v>
      </c>
      <c s="36" t="s">
        <v>75</v>
      </c>
      <c s="37">
        <v>3</v>
      </c>
      <c s="36">
        <v>0</v>
      </c>
      <c s="36">
        <f>ROUND(G54*H54,6)</f>
      </c>
      <c r="L54" s="38">
        <v>0</v>
      </c>
      <c s="32">
        <f>ROUND(ROUND(L54,2)*ROUND(G54,3),2)</f>
      </c>
      <c s="36" t="s">
        <v>970</v>
      </c>
      <c>
        <f>(M54*21)/100</f>
      </c>
      <c t="s">
        <v>28</v>
      </c>
    </row>
    <row r="55" spans="1:5" ht="12.75">
      <c r="A55" s="35" t="s">
        <v>56</v>
      </c>
      <c r="E55" s="39" t="s">
        <v>5</v>
      </c>
    </row>
    <row r="56" spans="1:5" ht="12.75">
      <c r="A56" s="35" t="s">
        <v>57</v>
      </c>
      <c r="E56" s="40" t="s">
        <v>5</v>
      </c>
    </row>
    <row r="57" spans="1:5" ht="127.5">
      <c r="A57" t="s">
        <v>58</v>
      </c>
      <c r="E57" s="39" t="s">
        <v>1346</v>
      </c>
    </row>
    <row r="58" spans="1:16" ht="25.5">
      <c r="A58" t="s">
        <v>50</v>
      </c>
      <c s="34" t="s">
        <v>103</v>
      </c>
      <c s="34" t="s">
        <v>1347</v>
      </c>
      <c s="35" t="s">
        <v>5</v>
      </c>
      <c s="6" t="s">
        <v>1348</v>
      </c>
      <c s="36" t="s">
        <v>75</v>
      </c>
      <c s="37">
        <v>7</v>
      </c>
      <c s="36">
        <v>0</v>
      </c>
      <c s="36">
        <f>ROUND(G58*H58,6)</f>
      </c>
      <c r="L58" s="38">
        <v>0</v>
      </c>
      <c s="32">
        <f>ROUND(ROUND(L58,2)*ROUND(G58,3),2)</f>
      </c>
      <c s="36" t="s">
        <v>970</v>
      </c>
      <c>
        <f>(M58*21)/100</f>
      </c>
      <c t="s">
        <v>28</v>
      </c>
    </row>
    <row r="59" spans="1:5" ht="12.75">
      <c r="A59" s="35" t="s">
        <v>56</v>
      </c>
      <c r="E59" s="39" t="s">
        <v>5</v>
      </c>
    </row>
    <row r="60" spans="1:5" ht="12.75">
      <c r="A60" s="35" t="s">
        <v>57</v>
      </c>
      <c r="E60" s="40" t="s">
        <v>5</v>
      </c>
    </row>
    <row r="61" spans="1:5" ht="178.5">
      <c r="A61" t="s">
        <v>58</v>
      </c>
      <c r="E61" s="39" t="s">
        <v>1343</v>
      </c>
    </row>
    <row r="62" spans="1:16" ht="12.75">
      <c r="A62" t="s">
        <v>50</v>
      </c>
      <c s="34" t="s">
        <v>107</v>
      </c>
      <c s="34" t="s">
        <v>1349</v>
      </c>
      <c s="35" t="s">
        <v>5</v>
      </c>
      <c s="6" t="s">
        <v>1350</v>
      </c>
      <c s="36" t="s">
        <v>75</v>
      </c>
      <c s="37">
        <v>7</v>
      </c>
      <c s="36">
        <v>0</v>
      </c>
      <c s="36">
        <f>ROUND(G62*H62,6)</f>
      </c>
      <c r="L62" s="38">
        <v>0</v>
      </c>
      <c s="32">
        <f>ROUND(ROUND(L62,2)*ROUND(G62,3),2)</f>
      </c>
      <c s="36" t="s">
        <v>970</v>
      </c>
      <c>
        <f>(M62*21)/100</f>
      </c>
      <c t="s">
        <v>28</v>
      </c>
    </row>
    <row r="63" spans="1:5" ht="12.75">
      <c r="A63" s="35" t="s">
        <v>56</v>
      </c>
      <c r="E63" s="39" t="s">
        <v>5</v>
      </c>
    </row>
    <row r="64" spans="1:5" ht="12.75">
      <c r="A64" s="35" t="s">
        <v>57</v>
      </c>
      <c r="E64" s="40" t="s">
        <v>5</v>
      </c>
    </row>
    <row r="65" spans="1:5" ht="127.5">
      <c r="A65" t="s">
        <v>58</v>
      </c>
      <c r="E65" s="39" t="s">
        <v>1346</v>
      </c>
    </row>
    <row r="66" spans="1:16" ht="12.75">
      <c r="A66" t="s">
        <v>50</v>
      </c>
      <c s="34" t="s">
        <v>112</v>
      </c>
      <c s="34" t="s">
        <v>1351</v>
      </c>
      <c s="35" t="s">
        <v>5</v>
      </c>
      <c s="6" t="s">
        <v>1352</v>
      </c>
      <c s="36" t="s">
        <v>75</v>
      </c>
      <c s="37">
        <v>6</v>
      </c>
      <c s="36">
        <v>0</v>
      </c>
      <c s="36">
        <f>ROUND(G66*H66,6)</f>
      </c>
      <c r="L66" s="38">
        <v>0</v>
      </c>
      <c s="32">
        <f>ROUND(ROUND(L66,2)*ROUND(G66,3),2)</f>
      </c>
      <c s="36" t="s">
        <v>970</v>
      </c>
      <c>
        <f>(M66*21)/100</f>
      </c>
      <c t="s">
        <v>28</v>
      </c>
    </row>
    <row r="67" spans="1:5" ht="12.75">
      <c r="A67" s="35" t="s">
        <v>56</v>
      </c>
      <c r="E67" s="39" t="s">
        <v>5</v>
      </c>
    </row>
    <row r="68" spans="1:5" ht="12.75">
      <c r="A68" s="35" t="s">
        <v>57</v>
      </c>
      <c r="E68" s="40" t="s">
        <v>5</v>
      </c>
    </row>
    <row r="69" spans="1:5" ht="178.5">
      <c r="A69" t="s">
        <v>58</v>
      </c>
      <c r="E69" s="39" t="s">
        <v>1343</v>
      </c>
    </row>
    <row r="70" spans="1:16" ht="25.5">
      <c r="A70" t="s">
        <v>50</v>
      </c>
      <c s="34" t="s">
        <v>116</v>
      </c>
      <c s="34" t="s">
        <v>1353</v>
      </c>
      <c s="35" t="s">
        <v>5</v>
      </c>
      <c s="6" t="s">
        <v>1354</v>
      </c>
      <c s="36" t="s">
        <v>75</v>
      </c>
      <c s="37">
        <v>2</v>
      </c>
      <c s="36">
        <v>0</v>
      </c>
      <c s="36">
        <f>ROUND(G70*H70,6)</f>
      </c>
      <c r="L70" s="38">
        <v>0</v>
      </c>
      <c s="32">
        <f>ROUND(ROUND(L70,2)*ROUND(G70,3),2)</f>
      </c>
      <c s="36" t="s">
        <v>970</v>
      </c>
      <c>
        <f>(M70*21)/100</f>
      </c>
      <c t="s">
        <v>28</v>
      </c>
    </row>
    <row r="71" spans="1:5" ht="12.75">
      <c r="A71" s="35" t="s">
        <v>56</v>
      </c>
      <c r="E71" s="39" t="s">
        <v>5</v>
      </c>
    </row>
    <row r="72" spans="1:5" ht="12.75">
      <c r="A72" s="35" t="s">
        <v>57</v>
      </c>
      <c r="E72" s="40" t="s">
        <v>5</v>
      </c>
    </row>
    <row r="73" spans="1:5" ht="191.25">
      <c r="A73" t="s">
        <v>58</v>
      </c>
      <c r="E73" s="39" t="s">
        <v>1355</v>
      </c>
    </row>
    <row r="74" spans="1:16" ht="12.75">
      <c r="A74" t="s">
        <v>50</v>
      </c>
      <c s="34" t="s">
        <v>119</v>
      </c>
      <c s="34" t="s">
        <v>1356</v>
      </c>
      <c s="35" t="s">
        <v>5</v>
      </c>
      <c s="6" t="s">
        <v>1357</v>
      </c>
      <c s="36" t="s">
        <v>75</v>
      </c>
      <c s="37">
        <v>8</v>
      </c>
      <c s="36">
        <v>0</v>
      </c>
      <c s="36">
        <f>ROUND(G74*H74,6)</f>
      </c>
      <c r="L74" s="38">
        <v>0</v>
      </c>
      <c s="32">
        <f>ROUND(ROUND(L74,2)*ROUND(G74,3),2)</f>
      </c>
      <c s="36" t="s">
        <v>970</v>
      </c>
      <c>
        <f>(M74*21)/100</f>
      </c>
      <c t="s">
        <v>28</v>
      </c>
    </row>
    <row r="75" spans="1:5" ht="12.75">
      <c r="A75" s="35" t="s">
        <v>56</v>
      </c>
      <c r="E75" s="39" t="s">
        <v>5</v>
      </c>
    </row>
    <row r="76" spans="1:5" ht="12.75">
      <c r="A76" s="35" t="s">
        <v>57</v>
      </c>
      <c r="E76" s="40" t="s">
        <v>5</v>
      </c>
    </row>
    <row r="77" spans="1:5" ht="127.5">
      <c r="A77" t="s">
        <v>58</v>
      </c>
      <c r="E77" s="39" t="s">
        <v>1346</v>
      </c>
    </row>
    <row r="78" spans="1:16" ht="12.75">
      <c r="A78" t="s">
        <v>50</v>
      </c>
      <c s="34" t="s">
        <v>122</v>
      </c>
      <c s="34" t="s">
        <v>1358</v>
      </c>
      <c s="35" t="s">
        <v>5</v>
      </c>
      <c s="6" t="s">
        <v>1359</v>
      </c>
      <c s="36" t="s">
        <v>75</v>
      </c>
      <c s="37">
        <v>5</v>
      </c>
      <c s="36">
        <v>0</v>
      </c>
      <c s="36">
        <f>ROUND(G78*H78,6)</f>
      </c>
      <c r="L78" s="38">
        <v>0</v>
      </c>
      <c s="32">
        <f>ROUND(ROUND(L78,2)*ROUND(G78,3),2)</f>
      </c>
      <c s="36" t="s">
        <v>970</v>
      </c>
      <c>
        <f>(M78*21)/100</f>
      </c>
      <c t="s">
        <v>28</v>
      </c>
    </row>
    <row r="79" spans="1:5" ht="12.75">
      <c r="A79" s="35" t="s">
        <v>56</v>
      </c>
      <c r="E79" s="39" t="s">
        <v>5</v>
      </c>
    </row>
    <row r="80" spans="1:5" ht="12.75">
      <c r="A80" s="35" t="s">
        <v>57</v>
      </c>
      <c r="E80" s="40" t="s">
        <v>5</v>
      </c>
    </row>
    <row r="81" spans="1:5" ht="178.5">
      <c r="A81" t="s">
        <v>58</v>
      </c>
      <c r="E81" s="39" t="s">
        <v>1343</v>
      </c>
    </row>
    <row r="82" spans="1:16" ht="12.75">
      <c r="A82" t="s">
        <v>50</v>
      </c>
      <c s="34" t="s">
        <v>126</v>
      </c>
      <c s="34" t="s">
        <v>1360</v>
      </c>
      <c s="35" t="s">
        <v>5</v>
      </c>
      <c s="6" t="s">
        <v>1361</v>
      </c>
      <c s="36" t="s">
        <v>75</v>
      </c>
      <c s="37">
        <v>5</v>
      </c>
      <c s="36">
        <v>0</v>
      </c>
      <c s="36">
        <f>ROUND(G82*H82,6)</f>
      </c>
      <c r="L82" s="38">
        <v>0</v>
      </c>
      <c s="32">
        <f>ROUND(ROUND(L82,2)*ROUND(G82,3),2)</f>
      </c>
      <c s="36" t="s">
        <v>970</v>
      </c>
      <c>
        <f>(M82*21)/100</f>
      </c>
      <c t="s">
        <v>28</v>
      </c>
    </row>
    <row r="83" spans="1:5" ht="12.75">
      <c r="A83" s="35" t="s">
        <v>56</v>
      </c>
      <c r="E83" s="39" t="s">
        <v>5</v>
      </c>
    </row>
    <row r="84" spans="1:5" ht="12.75">
      <c r="A84" s="35" t="s">
        <v>57</v>
      </c>
      <c r="E84" s="40" t="s">
        <v>5</v>
      </c>
    </row>
    <row r="85" spans="1:5" ht="127.5">
      <c r="A85" t="s">
        <v>58</v>
      </c>
      <c r="E85" s="39" t="s">
        <v>1346</v>
      </c>
    </row>
    <row r="86" spans="1:16" ht="12.75">
      <c r="A86" t="s">
        <v>50</v>
      </c>
      <c s="34" t="s">
        <v>129</v>
      </c>
      <c s="34" t="s">
        <v>1362</v>
      </c>
      <c s="35" t="s">
        <v>5</v>
      </c>
      <c s="6" t="s">
        <v>1363</v>
      </c>
      <c s="36" t="s">
        <v>75</v>
      </c>
      <c s="37">
        <v>22</v>
      </c>
      <c s="36">
        <v>0</v>
      </c>
      <c s="36">
        <f>ROUND(G86*H86,6)</f>
      </c>
      <c r="L86" s="38">
        <v>0</v>
      </c>
      <c s="32">
        <f>ROUND(ROUND(L86,2)*ROUND(G86,3),2)</f>
      </c>
      <c s="36" t="s">
        <v>970</v>
      </c>
      <c>
        <f>(M86*21)/100</f>
      </c>
      <c t="s">
        <v>28</v>
      </c>
    </row>
    <row r="87" spans="1:5" ht="12.75">
      <c r="A87" s="35" t="s">
        <v>56</v>
      </c>
      <c r="E87" s="39" t="s">
        <v>5</v>
      </c>
    </row>
    <row r="88" spans="1:5" ht="12.75">
      <c r="A88" s="35" t="s">
        <v>57</v>
      </c>
      <c r="E88" s="40" t="s">
        <v>5</v>
      </c>
    </row>
    <row r="89" spans="1:5" ht="178.5">
      <c r="A89" t="s">
        <v>58</v>
      </c>
      <c r="E89" s="39" t="s">
        <v>1343</v>
      </c>
    </row>
    <row r="90" spans="1:16" ht="12.75">
      <c r="A90" t="s">
        <v>50</v>
      </c>
      <c s="34" t="s">
        <v>134</v>
      </c>
      <c s="34" t="s">
        <v>1364</v>
      </c>
      <c s="35" t="s">
        <v>5</v>
      </c>
      <c s="6" t="s">
        <v>1365</v>
      </c>
      <c s="36" t="s">
        <v>75</v>
      </c>
      <c s="37">
        <v>22</v>
      </c>
      <c s="36">
        <v>0</v>
      </c>
      <c s="36">
        <f>ROUND(G90*H90,6)</f>
      </c>
      <c r="L90" s="38">
        <v>0</v>
      </c>
      <c s="32">
        <f>ROUND(ROUND(L90,2)*ROUND(G90,3),2)</f>
      </c>
      <c s="36" t="s">
        <v>970</v>
      </c>
      <c>
        <f>(M90*21)/100</f>
      </c>
      <c t="s">
        <v>28</v>
      </c>
    </row>
    <row r="91" spans="1:5" ht="12.75">
      <c r="A91" s="35" t="s">
        <v>56</v>
      </c>
      <c r="E91" s="39" t="s">
        <v>5</v>
      </c>
    </row>
    <row r="92" spans="1:5" ht="12.75">
      <c r="A92" s="35" t="s">
        <v>57</v>
      </c>
      <c r="E92" s="40" t="s">
        <v>5</v>
      </c>
    </row>
    <row r="93" spans="1:5" ht="127.5">
      <c r="A93" t="s">
        <v>58</v>
      </c>
      <c r="E93" s="39" t="s">
        <v>1346</v>
      </c>
    </row>
    <row r="94" spans="1:16" ht="12.75">
      <c r="A94" t="s">
        <v>50</v>
      </c>
      <c s="34" t="s">
        <v>137</v>
      </c>
      <c s="34" t="s">
        <v>1366</v>
      </c>
      <c s="35" t="s">
        <v>5</v>
      </c>
      <c s="6" t="s">
        <v>1367</v>
      </c>
      <c s="36" t="s">
        <v>75</v>
      </c>
      <c s="37">
        <v>15</v>
      </c>
      <c s="36">
        <v>0</v>
      </c>
      <c s="36">
        <f>ROUND(G94*H94,6)</f>
      </c>
      <c r="L94" s="38">
        <v>0</v>
      </c>
      <c s="32">
        <f>ROUND(ROUND(L94,2)*ROUND(G94,3),2)</f>
      </c>
      <c s="36" t="s">
        <v>970</v>
      </c>
      <c>
        <f>(M94*21)/100</f>
      </c>
      <c t="s">
        <v>28</v>
      </c>
    </row>
    <row r="95" spans="1:5" ht="12.75">
      <c r="A95" s="35" t="s">
        <v>56</v>
      </c>
      <c r="E95" s="39" t="s">
        <v>5</v>
      </c>
    </row>
    <row r="96" spans="1:5" ht="12.75">
      <c r="A96" s="35" t="s">
        <v>57</v>
      </c>
      <c r="E96" s="40" t="s">
        <v>5</v>
      </c>
    </row>
    <row r="97" spans="1:5" ht="178.5">
      <c r="A97" t="s">
        <v>58</v>
      </c>
      <c r="E97" s="39" t="s">
        <v>1343</v>
      </c>
    </row>
    <row r="98" spans="1:16" ht="12.75">
      <c r="A98" t="s">
        <v>50</v>
      </c>
      <c s="34" t="s">
        <v>140</v>
      </c>
      <c s="34" t="s">
        <v>1368</v>
      </c>
      <c s="35" t="s">
        <v>5</v>
      </c>
      <c s="6" t="s">
        <v>1369</v>
      </c>
      <c s="36" t="s">
        <v>75</v>
      </c>
      <c s="37">
        <v>15</v>
      </c>
      <c s="36">
        <v>0</v>
      </c>
      <c s="36">
        <f>ROUND(G98*H98,6)</f>
      </c>
      <c r="L98" s="38">
        <v>0</v>
      </c>
      <c s="32">
        <f>ROUND(ROUND(L98,2)*ROUND(G98,3),2)</f>
      </c>
      <c s="36" t="s">
        <v>970</v>
      </c>
      <c>
        <f>(M98*21)/100</f>
      </c>
      <c t="s">
        <v>28</v>
      </c>
    </row>
    <row r="99" spans="1:5" ht="12.75">
      <c r="A99" s="35" t="s">
        <v>56</v>
      </c>
      <c r="E99" s="39" t="s">
        <v>5</v>
      </c>
    </row>
    <row r="100" spans="1:5" ht="12.75">
      <c r="A100" s="35" t="s">
        <v>57</v>
      </c>
      <c r="E100" s="40" t="s">
        <v>5</v>
      </c>
    </row>
    <row r="101" spans="1:5" ht="127.5">
      <c r="A101" t="s">
        <v>58</v>
      </c>
      <c r="E101" s="39" t="s">
        <v>1346</v>
      </c>
    </row>
    <row r="102" spans="1:16" ht="12.75">
      <c r="A102" t="s">
        <v>50</v>
      </c>
      <c s="34" t="s">
        <v>143</v>
      </c>
      <c s="34" t="s">
        <v>1370</v>
      </c>
      <c s="35" t="s">
        <v>5</v>
      </c>
      <c s="6" t="s">
        <v>1371</v>
      </c>
      <c s="36" t="s">
        <v>75</v>
      </c>
      <c s="37">
        <v>26</v>
      </c>
      <c s="36">
        <v>0</v>
      </c>
      <c s="36">
        <f>ROUND(G102*H102,6)</f>
      </c>
      <c r="L102" s="38">
        <v>0</v>
      </c>
      <c s="32">
        <f>ROUND(ROUND(L102,2)*ROUND(G102,3),2)</f>
      </c>
      <c s="36" t="s">
        <v>970</v>
      </c>
      <c>
        <f>(M102*21)/100</f>
      </c>
      <c t="s">
        <v>28</v>
      </c>
    </row>
    <row r="103" spans="1:5" ht="12.75">
      <c r="A103" s="35" t="s">
        <v>56</v>
      </c>
      <c r="E103" s="39" t="s">
        <v>5</v>
      </c>
    </row>
    <row r="104" spans="1:5" ht="12.75">
      <c r="A104" s="35" t="s">
        <v>57</v>
      </c>
      <c r="E104" s="40" t="s">
        <v>5</v>
      </c>
    </row>
    <row r="105" spans="1:5" ht="178.5">
      <c r="A105" t="s">
        <v>58</v>
      </c>
      <c r="E105" s="39" t="s">
        <v>1343</v>
      </c>
    </row>
    <row r="106" spans="1:16" ht="12.75">
      <c r="A106" t="s">
        <v>50</v>
      </c>
      <c s="34" t="s">
        <v>147</v>
      </c>
      <c s="34" t="s">
        <v>1372</v>
      </c>
      <c s="35" t="s">
        <v>5</v>
      </c>
      <c s="6" t="s">
        <v>1373</v>
      </c>
      <c s="36" t="s">
        <v>75</v>
      </c>
      <c s="37">
        <v>26</v>
      </c>
      <c s="36">
        <v>0</v>
      </c>
      <c s="36">
        <f>ROUND(G106*H106,6)</f>
      </c>
      <c r="L106" s="38">
        <v>0</v>
      </c>
      <c s="32">
        <f>ROUND(ROUND(L106,2)*ROUND(G106,3),2)</f>
      </c>
      <c s="36" t="s">
        <v>970</v>
      </c>
      <c>
        <f>(M106*21)/100</f>
      </c>
      <c t="s">
        <v>28</v>
      </c>
    </row>
    <row r="107" spans="1:5" ht="12.75">
      <c r="A107" s="35" t="s">
        <v>56</v>
      </c>
      <c r="E107" s="39" t="s">
        <v>5</v>
      </c>
    </row>
    <row r="108" spans="1:5" ht="12.75">
      <c r="A108" s="35" t="s">
        <v>57</v>
      </c>
      <c r="E108" s="40" t="s">
        <v>5</v>
      </c>
    </row>
    <row r="109" spans="1:5" ht="127.5">
      <c r="A109" t="s">
        <v>58</v>
      </c>
      <c r="E109" s="39" t="s">
        <v>1346</v>
      </c>
    </row>
    <row r="110" spans="1:16" ht="25.5">
      <c r="A110" t="s">
        <v>50</v>
      </c>
      <c s="34" t="s">
        <v>151</v>
      </c>
      <c s="34" t="s">
        <v>1374</v>
      </c>
      <c s="35" t="s">
        <v>5</v>
      </c>
      <c s="6" t="s">
        <v>1375</v>
      </c>
      <c s="36" t="s">
        <v>75</v>
      </c>
      <c s="37">
        <v>1</v>
      </c>
      <c s="36">
        <v>0</v>
      </c>
      <c s="36">
        <f>ROUND(G110*H110,6)</f>
      </c>
      <c r="L110" s="38">
        <v>0</v>
      </c>
      <c s="32">
        <f>ROUND(ROUND(L110,2)*ROUND(G110,3),2)</f>
      </c>
      <c s="36" t="s">
        <v>970</v>
      </c>
      <c>
        <f>(M110*21)/100</f>
      </c>
      <c t="s">
        <v>28</v>
      </c>
    </row>
    <row r="111" spans="1:5" ht="12.75">
      <c r="A111" s="35" t="s">
        <v>56</v>
      </c>
      <c r="E111" s="39" t="s">
        <v>5</v>
      </c>
    </row>
    <row r="112" spans="1:5" ht="12.75">
      <c r="A112" s="35" t="s">
        <v>57</v>
      </c>
      <c r="E112" s="40" t="s">
        <v>5</v>
      </c>
    </row>
    <row r="113" spans="1:5" ht="178.5">
      <c r="A113" t="s">
        <v>58</v>
      </c>
      <c r="E113" s="39" t="s">
        <v>1343</v>
      </c>
    </row>
    <row r="114" spans="1:16" ht="25.5">
      <c r="A114" t="s">
        <v>50</v>
      </c>
      <c s="34" t="s">
        <v>155</v>
      </c>
      <c s="34" t="s">
        <v>1376</v>
      </c>
      <c s="35" t="s">
        <v>5</v>
      </c>
      <c s="6" t="s">
        <v>1377</v>
      </c>
      <c s="36" t="s">
        <v>75</v>
      </c>
      <c s="37">
        <v>1</v>
      </c>
      <c s="36">
        <v>0</v>
      </c>
      <c s="36">
        <f>ROUND(G114*H114,6)</f>
      </c>
      <c r="L114" s="38">
        <v>0</v>
      </c>
      <c s="32">
        <f>ROUND(ROUND(L114,2)*ROUND(G114,3),2)</f>
      </c>
      <c s="36" t="s">
        <v>970</v>
      </c>
      <c>
        <f>(M114*21)/100</f>
      </c>
      <c t="s">
        <v>28</v>
      </c>
    </row>
    <row r="115" spans="1:5" ht="12.75">
      <c r="A115" s="35" t="s">
        <v>56</v>
      </c>
      <c r="E115" s="39" t="s">
        <v>5</v>
      </c>
    </row>
    <row r="116" spans="1:5" ht="12.75">
      <c r="A116" s="35" t="s">
        <v>57</v>
      </c>
      <c r="E116" s="40" t="s">
        <v>5</v>
      </c>
    </row>
    <row r="117" spans="1:5" ht="178.5">
      <c r="A117" t="s">
        <v>58</v>
      </c>
      <c r="E117" s="39" t="s">
        <v>1343</v>
      </c>
    </row>
    <row r="118" spans="1:16" ht="12.75">
      <c r="A118" t="s">
        <v>50</v>
      </c>
      <c s="34" t="s">
        <v>158</v>
      </c>
      <c s="34" t="s">
        <v>1378</v>
      </c>
      <c s="35" t="s">
        <v>5</v>
      </c>
      <c s="6" t="s">
        <v>1379</v>
      </c>
      <c s="36" t="s">
        <v>75</v>
      </c>
      <c s="37">
        <v>2</v>
      </c>
      <c s="36">
        <v>0</v>
      </c>
      <c s="36">
        <f>ROUND(G118*H118,6)</f>
      </c>
      <c r="L118" s="38">
        <v>0</v>
      </c>
      <c s="32">
        <f>ROUND(ROUND(L118,2)*ROUND(G118,3),2)</f>
      </c>
      <c s="36" t="s">
        <v>970</v>
      </c>
      <c>
        <f>(M118*21)/100</f>
      </c>
      <c t="s">
        <v>28</v>
      </c>
    </row>
    <row r="119" spans="1:5" ht="12.75">
      <c r="A119" s="35" t="s">
        <v>56</v>
      </c>
      <c r="E119" s="39" t="s">
        <v>5</v>
      </c>
    </row>
    <row r="120" spans="1:5" ht="12.75">
      <c r="A120" s="35" t="s">
        <v>57</v>
      </c>
      <c r="E120" s="40" t="s">
        <v>5</v>
      </c>
    </row>
    <row r="121" spans="1:5" ht="127.5">
      <c r="A121" t="s">
        <v>58</v>
      </c>
      <c r="E121" s="39" t="s">
        <v>1346</v>
      </c>
    </row>
    <row r="122" spans="1:16" ht="12.75">
      <c r="A122" t="s">
        <v>50</v>
      </c>
      <c s="34" t="s">
        <v>162</v>
      </c>
      <c s="34" t="s">
        <v>1380</v>
      </c>
      <c s="35" t="s">
        <v>5</v>
      </c>
      <c s="6" t="s">
        <v>1381</v>
      </c>
      <c s="36" t="s">
        <v>75</v>
      </c>
      <c s="37">
        <v>3</v>
      </c>
      <c s="36">
        <v>0</v>
      </c>
      <c s="36">
        <f>ROUND(G122*H122,6)</f>
      </c>
      <c r="L122" s="38">
        <v>0</v>
      </c>
      <c s="32">
        <f>ROUND(ROUND(L122,2)*ROUND(G122,3),2)</f>
      </c>
      <c s="36" t="s">
        <v>970</v>
      </c>
      <c>
        <f>(M122*21)/100</f>
      </c>
      <c t="s">
        <v>28</v>
      </c>
    </row>
    <row r="123" spans="1:5" ht="12.75">
      <c r="A123" s="35" t="s">
        <v>56</v>
      </c>
      <c r="E123" s="39" t="s">
        <v>5</v>
      </c>
    </row>
    <row r="124" spans="1:5" ht="12.75">
      <c r="A124" s="35" t="s">
        <v>57</v>
      </c>
      <c r="E124" s="40" t="s">
        <v>5</v>
      </c>
    </row>
    <row r="125" spans="1:5" ht="178.5">
      <c r="A125" t="s">
        <v>58</v>
      </c>
      <c r="E125" s="39" t="s">
        <v>1343</v>
      </c>
    </row>
    <row r="126" spans="1:16" ht="12.75">
      <c r="A126" t="s">
        <v>50</v>
      </c>
      <c s="34" t="s">
        <v>165</v>
      </c>
      <c s="34" t="s">
        <v>1382</v>
      </c>
      <c s="35" t="s">
        <v>5</v>
      </c>
      <c s="6" t="s">
        <v>1383</v>
      </c>
      <c s="36" t="s">
        <v>75</v>
      </c>
      <c s="37">
        <v>3</v>
      </c>
      <c s="36">
        <v>0</v>
      </c>
      <c s="36">
        <f>ROUND(G126*H126,6)</f>
      </c>
      <c r="L126" s="38">
        <v>0</v>
      </c>
      <c s="32">
        <f>ROUND(ROUND(L126,2)*ROUND(G126,3),2)</f>
      </c>
      <c s="36" t="s">
        <v>970</v>
      </c>
      <c>
        <f>(M126*21)/100</f>
      </c>
      <c t="s">
        <v>28</v>
      </c>
    </row>
    <row r="127" spans="1:5" ht="12.75">
      <c r="A127" s="35" t="s">
        <v>56</v>
      </c>
      <c r="E127" s="39" t="s">
        <v>5</v>
      </c>
    </row>
    <row r="128" spans="1:5" ht="12.75">
      <c r="A128" s="35" t="s">
        <v>57</v>
      </c>
      <c r="E128" s="40" t="s">
        <v>5</v>
      </c>
    </row>
    <row r="129" spans="1:5" ht="127.5">
      <c r="A129" t="s">
        <v>58</v>
      </c>
      <c r="E129" s="39" t="s">
        <v>1346</v>
      </c>
    </row>
    <row r="130" spans="1:16" ht="12.75">
      <c r="A130" t="s">
        <v>50</v>
      </c>
      <c s="34" t="s">
        <v>169</v>
      </c>
      <c s="34" t="s">
        <v>1384</v>
      </c>
      <c s="35" t="s">
        <v>5</v>
      </c>
      <c s="6" t="s">
        <v>1385</v>
      </c>
      <c s="36" t="s">
        <v>75</v>
      </c>
      <c s="37">
        <v>3</v>
      </c>
      <c s="36">
        <v>0</v>
      </c>
      <c s="36">
        <f>ROUND(G130*H130,6)</f>
      </c>
      <c r="L130" s="38">
        <v>0</v>
      </c>
      <c s="32">
        <f>ROUND(ROUND(L130,2)*ROUND(G130,3),2)</f>
      </c>
      <c s="36" t="s">
        <v>970</v>
      </c>
      <c>
        <f>(M130*21)/100</f>
      </c>
      <c t="s">
        <v>28</v>
      </c>
    </row>
    <row r="131" spans="1:5" ht="12.75">
      <c r="A131" s="35" t="s">
        <v>56</v>
      </c>
      <c r="E131" s="39" t="s">
        <v>5</v>
      </c>
    </row>
    <row r="132" spans="1:5" ht="12.75">
      <c r="A132" s="35" t="s">
        <v>57</v>
      </c>
      <c r="E132" s="40" t="s">
        <v>5</v>
      </c>
    </row>
    <row r="133" spans="1:5" ht="178.5">
      <c r="A133" t="s">
        <v>58</v>
      </c>
      <c r="E133" s="39" t="s">
        <v>1343</v>
      </c>
    </row>
    <row r="134" spans="1:16" ht="12.75">
      <c r="A134" t="s">
        <v>50</v>
      </c>
      <c s="34" t="s">
        <v>173</v>
      </c>
      <c s="34" t="s">
        <v>1386</v>
      </c>
      <c s="35" t="s">
        <v>5</v>
      </c>
      <c s="6" t="s">
        <v>1387</v>
      </c>
      <c s="36" t="s">
        <v>75</v>
      </c>
      <c s="37">
        <v>3</v>
      </c>
      <c s="36">
        <v>0</v>
      </c>
      <c s="36">
        <f>ROUND(G134*H134,6)</f>
      </c>
      <c r="L134" s="38">
        <v>0</v>
      </c>
      <c s="32">
        <f>ROUND(ROUND(L134,2)*ROUND(G134,3),2)</f>
      </c>
      <c s="36" t="s">
        <v>970</v>
      </c>
      <c>
        <f>(M134*21)/100</f>
      </c>
      <c t="s">
        <v>28</v>
      </c>
    </row>
    <row r="135" spans="1:5" ht="12.75">
      <c r="A135" s="35" t="s">
        <v>56</v>
      </c>
      <c r="E135" s="39" t="s">
        <v>5</v>
      </c>
    </row>
    <row r="136" spans="1:5" ht="12.75">
      <c r="A136" s="35" t="s">
        <v>57</v>
      </c>
      <c r="E136" s="40" t="s">
        <v>5</v>
      </c>
    </row>
    <row r="137" spans="1:5" ht="127.5">
      <c r="A137" t="s">
        <v>58</v>
      </c>
      <c r="E137" s="39" t="s">
        <v>1346</v>
      </c>
    </row>
    <row r="138" spans="1:16" ht="12.75">
      <c r="A138" t="s">
        <v>50</v>
      </c>
      <c s="34" t="s">
        <v>177</v>
      </c>
      <c s="34" t="s">
        <v>1388</v>
      </c>
      <c s="35" t="s">
        <v>5</v>
      </c>
      <c s="6" t="s">
        <v>1389</v>
      </c>
      <c s="36" t="s">
        <v>75</v>
      </c>
      <c s="37">
        <v>1</v>
      </c>
      <c s="36">
        <v>0</v>
      </c>
      <c s="36">
        <f>ROUND(G138*H138,6)</f>
      </c>
      <c r="L138" s="38">
        <v>0</v>
      </c>
      <c s="32">
        <f>ROUND(ROUND(L138,2)*ROUND(G138,3),2)</f>
      </c>
      <c s="36" t="s">
        <v>970</v>
      </c>
      <c>
        <f>(M138*21)/100</f>
      </c>
      <c t="s">
        <v>28</v>
      </c>
    </row>
    <row r="139" spans="1:5" ht="12.75">
      <c r="A139" s="35" t="s">
        <v>56</v>
      </c>
      <c r="E139" s="39" t="s">
        <v>5</v>
      </c>
    </row>
    <row r="140" spans="1:5" ht="12.75">
      <c r="A140" s="35" t="s">
        <v>57</v>
      </c>
      <c r="E140" s="40" t="s">
        <v>5</v>
      </c>
    </row>
    <row r="141" spans="1:5" ht="191.25">
      <c r="A141" t="s">
        <v>58</v>
      </c>
      <c r="E141" s="39" t="s">
        <v>1340</v>
      </c>
    </row>
    <row r="142" spans="1:16" ht="12.75">
      <c r="A142" t="s">
        <v>50</v>
      </c>
      <c s="34" t="s">
        <v>181</v>
      </c>
      <c s="34" t="s">
        <v>1390</v>
      </c>
      <c s="35" t="s">
        <v>5</v>
      </c>
      <c s="6" t="s">
        <v>1391</v>
      </c>
      <c s="36" t="s">
        <v>75</v>
      </c>
      <c s="37">
        <v>1</v>
      </c>
      <c s="36">
        <v>0</v>
      </c>
      <c s="36">
        <f>ROUND(G142*H142,6)</f>
      </c>
      <c r="L142" s="38">
        <v>0</v>
      </c>
      <c s="32">
        <f>ROUND(ROUND(L142,2)*ROUND(G142,3),2)</f>
      </c>
      <c s="36" t="s">
        <v>970</v>
      </c>
      <c>
        <f>(M142*21)/100</f>
      </c>
      <c t="s">
        <v>28</v>
      </c>
    </row>
    <row r="143" spans="1:5" ht="12.75">
      <c r="A143" s="35" t="s">
        <v>56</v>
      </c>
      <c r="E143" s="39" t="s">
        <v>5</v>
      </c>
    </row>
    <row r="144" spans="1:5" ht="12.75">
      <c r="A144" s="35" t="s">
        <v>57</v>
      </c>
      <c r="E144" s="40" t="s">
        <v>5</v>
      </c>
    </row>
    <row r="145" spans="1:5" ht="191.25">
      <c r="A145" t="s">
        <v>58</v>
      </c>
      <c r="E145" s="39" t="s">
        <v>1340</v>
      </c>
    </row>
    <row r="146" spans="1:16" ht="12.75">
      <c r="A146" t="s">
        <v>50</v>
      </c>
      <c s="34" t="s">
        <v>185</v>
      </c>
      <c s="34" t="s">
        <v>1392</v>
      </c>
      <c s="35" t="s">
        <v>5</v>
      </c>
      <c s="6" t="s">
        <v>1393</v>
      </c>
      <c s="36" t="s">
        <v>75</v>
      </c>
      <c s="37">
        <v>1</v>
      </c>
      <c s="36">
        <v>0</v>
      </c>
      <c s="36">
        <f>ROUND(G146*H146,6)</f>
      </c>
      <c r="L146" s="38">
        <v>0</v>
      </c>
      <c s="32">
        <f>ROUND(ROUND(L146,2)*ROUND(G146,3),2)</f>
      </c>
      <c s="36" t="s">
        <v>970</v>
      </c>
      <c>
        <f>(M146*21)/100</f>
      </c>
      <c t="s">
        <v>28</v>
      </c>
    </row>
    <row r="147" spans="1:5" ht="12.75">
      <c r="A147" s="35" t="s">
        <v>56</v>
      </c>
      <c r="E147" s="39" t="s">
        <v>5</v>
      </c>
    </row>
    <row r="148" spans="1:5" ht="12.75">
      <c r="A148" s="35" t="s">
        <v>57</v>
      </c>
      <c r="E148" s="40" t="s">
        <v>5</v>
      </c>
    </row>
    <row r="149" spans="1:5" ht="140.25">
      <c r="A149" t="s">
        <v>58</v>
      </c>
      <c r="E149" s="39" t="s">
        <v>1337</v>
      </c>
    </row>
    <row r="150" spans="1:16" ht="12.75">
      <c r="A150" t="s">
        <v>50</v>
      </c>
      <c s="34" t="s">
        <v>682</v>
      </c>
      <c s="34" t="s">
        <v>1394</v>
      </c>
      <c s="35" t="s">
        <v>5</v>
      </c>
      <c s="6" t="s">
        <v>1395</v>
      </c>
      <c s="36" t="s">
        <v>54</v>
      </c>
      <c s="37">
        <v>8</v>
      </c>
      <c s="36">
        <v>0</v>
      </c>
      <c s="36">
        <f>ROUND(G150*H150,6)</f>
      </c>
      <c r="L150" s="38">
        <v>0</v>
      </c>
      <c s="32">
        <f>ROUND(ROUND(L150,2)*ROUND(G150,3),2)</f>
      </c>
      <c s="36" t="s">
        <v>970</v>
      </c>
      <c>
        <f>(M150*21)/100</f>
      </c>
      <c t="s">
        <v>28</v>
      </c>
    </row>
    <row r="151" spans="1:5" ht="12.75">
      <c r="A151" s="35" t="s">
        <v>56</v>
      </c>
      <c r="E151" s="39" t="s">
        <v>5</v>
      </c>
    </row>
    <row r="152" spans="1:5" ht="12.75">
      <c r="A152" s="35" t="s">
        <v>57</v>
      </c>
      <c r="E152" s="40" t="s">
        <v>5</v>
      </c>
    </row>
    <row r="153" spans="1:5" ht="114.75">
      <c r="A153" t="s">
        <v>58</v>
      </c>
      <c r="E153" s="39" t="s">
        <v>1396</v>
      </c>
    </row>
    <row r="154" spans="1:16" ht="25.5">
      <c r="A154" t="s">
        <v>50</v>
      </c>
      <c s="34" t="s">
        <v>686</v>
      </c>
      <c s="34" t="s">
        <v>1397</v>
      </c>
      <c s="35" t="s">
        <v>5</v>
      </c>
      <c s="6" t="s">
        <v>1398</v>
      </c>
      <c s="36" t="s">
        <v>75</v>
      </c>
      <c s="37">
        <v>3</v>
      </c>
      <c s="36">
        <v>0</v>
      </c>
      <c s="36">
        <f>ROUND(G154*H154,6)</f>
      </c>
      <c r="L154" s="38">
        <v>0</v>
      </c>
      <c s="32">
        <f>ROUND(ROUND(L154,2)*ROUND(G154,3),2)</f>
      </c>
      <c s="36" t="s">
        <v>970</v>
      </c>
      <c>
        <f>(M154*21)/100</f>
      </c>
      <c t="s">
        <v>28</v>
      </c>
    </row>
    <row r="155" spans="1:5" ht="12.75">
      <c r="A155" s="35" t="s">
        <v>56</v>
      </c>
      <c r="E155" s="39" t="s">
        <v>5</v>
      </c>
    </row>
    <row r="156" spans="1:5" ht="12.75">
      <c r="A156" s="35" t="s">
        <v>57</v>
      </c>
      <c r="E156" s="40" t="s">
        <v>5</v>
      </c>
    </row>
    <row r="157" spans="1:5" ht="140.25">
      <c r="A157" t="s">
        <v>58</v>
      </c>
      <c r="E157" s="39" t="s">
        <v>1337</v>
      </c>
    </row>
    <row r="158" spans="1:16" ht="12.75">
      <c r="A158" t="s">
        <v>50</v>
      </c>
      <c s="34" t="s">
        <v>189</v>
      </c>
      <c s="34" t="s">
        <v>1399</v>
      </c>
      <c s="35" t="s">
        <v>5</v>
      </c>
      <c s="6" t="s">
        <v>1400</v>
      </c>
      <c s="36" t="s">
        <v>75</v>
      </c>
      <c s="37">
        <v>1</v>
      </c>
      <c s="36">
        <v>0</v>
      </c>
      <c s="36">
        <f>ROUND(G158*H158,6)</f>
      </c>
      <c r="L158" s="38">
        <v>0</v>
      </c>
      <c s="32">
        <f>ROUND(ROUND(L158,2)*ROUND(G158,3),2)</f>
      </c>
      <c s="36" t="s">
        <v>970</v>
      </c>
      <c>
        <f>(M158*21)/100</f>
      </c>
      <c t="s">
        <v>28</v>
      </c>
    </row>
    <row r="159" spans="1:5" ht="12.75">
      <c r="A159" s="35" t="s">
        <v>56</v>
      </c>
      <c r="E159" s="39" t="s">
        <v>5</v>
      </c>
    </row>
    <row r="160" spans="1:5" ht="12.75">
      <c r="A160" s="35" t="s">
        <v>57</v>
      </c>
      <c r="E160" s="40" t="s">
        <v>5</v>
      </c>
    </row>
    <row r="161" spans="1:5" ht="140.25">
      <c r="A161" t="s">
        <v>58</v>
      </c>
      <c r="E161" s="39" t="s">
        <v>1337</v>
      </c>
    </row>
    <row r="162" spans="1:16" ht="12.75">
      <c r="A162" t="s">
        <v>50</v>
      </c>
      <c s="34" t="s">
        <v>193</v>
      </c>
      <c s="34" t="s">
        <v>1401</v>
      </c>
      <c s="35" t="s">
        <v>5</v>
      </c>
      <c s="6" t="s">
        <v>1402</v>
      </c>
      <c s="36" t="s">
        <v>75</v>
      </c>
      <c s="37">
        <v>1</v>
      </c>
      <c s="36">
        <v>0</v>
      </c>
      <c s="36">
        <f>ROUND(G162*H162,6)</f>
      </c>
      <c r="L162" s="38">
        <v>0</v>
      </c>
      <c s="32">
        <f>ROUND(ROUND(L162,2)*ROUND(G162,3),2)</f>
      </c>
      <c s="36" t="s">
        <v>970</v>
      </c>
      <c>
        <f>(M162*21)/100</f>
      </c>
      <c t="s">
        <v>28</v>
      </c>
    </row>
    <row r="163" spans="1:5" ht="12.75">
      <c r="A163" s="35" t="s">
        <v>56</v>
      </c>
      <c r="E163" s="39" t="s">
        <v>5</v>
      </c>
    </row>
    <row r="164" spans="1:5" ht="12.75">
      <c r="A164" s="35" t="s">
        <v>57</v>
      </c>
      <c r="E164" s="40" t="s">
        <v>5</v>
      </c>
    </row>
    <row r="165" spans="1:5" ht="140.25">
      <c r="A165" t="s">
        <v>58</v>
      </c>
      <c r="E165" s="39" t="s">
        <v>1337</v>
      </c>
    </row>
    <row r="166" spans="1:16" ht="12.75">
      <c r="A166" t="s">
        <v>50</v>
      </c>
      <c s="34" t="s">
        <v>197</v>
      </c>
      <c s="34" t="s">
        <v>1403</v>
      </c>
      <c s="35" t="s">
        <v>5</v>
      </c>
      <c s="6" t="s">
        <v>1404</v>
      </c>
      <c s="36" t="s">
        <v>75</v>
      </c>
      <c s="37">
        <v>1</v>
      </c>
      <c s="36">
        <v>0</v>
      </c>
      <c s="36">
        <f>ROUND(G166*H166,6)</f>
      </c>
      <c r="L166" s="38">
        <v>0</v>
      </c>
      <c s="32">
        <f>ROUND(ROUND(L166,2)*ROUND(G166,3),2)</f>
      </c>
      <c s="36" t="s">
        <v>970</v>
      </c>
      <c>
        <f>(M166*21)/100</f>
      </c>
      <c t="s">
        <v>28</v>
      </c>
    </row>
    <row r="167" spans="1:5" ht="12.75">
      <c r="A167" s="35" t="s">
        <v>56</v>
      </c>
      <c r="E167" s="39" t="s">
        <v>5</v>
      </c>
    </row>
    <row r="168" spans="1:5" ht="12.75">
      <c r="A168" s="35" t="s">
        <v>57</v>
      </c>
      <c r="E168" s="40" t="s">
        <v>5</v>
      </c>
    </row>
    <row r="169" spans="1:5" ht="114.75">
      <c r="A169" t="s">
        <v>58</v>
      </c>
      <c r="E169" s="39" t="s">
        <v>1327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