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Z:\Soutěže_dokumentace_2023\65423068\01_VYZVA\EZAK\"/>
    </mc:Choice>
  </mc:AlternateContent>
  <xr:revisionPtr revIDLastSave="0" documentId="13_ncr:1_{AB436BCE-CB70-4646-8999-35A39D1E9522}" xr6:coauthVersionLast="47" xr6:coauthVersionMax="47" xr10:uidLastSave="{00000000-0000-0000-0000-000000000000}"/>
  <bookViews>
    <workbookView xWindow="28680" yWindow="-120" windowWidth="29040" windowHeight="16440" activeTab="1" xr2:uid="{00000000-000D-0000-FFFF-FFFF00000000}"/>
  </bookViews>
  <sheets>
    <sheet name="Rekapitulace stavby" sheetId="1" r:id="rId1"/>
    <sheet name="SO 1 - Údržba vyšší a niž..." sheetId="2" r:id="rId2"/>
    <sheet name="Pokyny pro vyplnění" sheetId="3" r:id="rId3"/>
  </sheets>
  <definedNames>
    <definedName name="_xlnm._FilterDatabase" localSheetId="1" hidden="1">'SO 1 - Údržba vyšší a niž...'!$C$78:$K$205</definedName>
    <definedName name="_xlnm.Print_Titles" localSheetId="0">'Rekapitulace stavby'!$52:$52</definedName>
    <definedName name="_xlnm.Print_Titles" localSheetId="1">'SO 1 - Údržba vyšší a niž...'!$78:$78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'SO 1 - Údržba vyšší a niž...'!$C$4:$J$39,'SO 1 - Údržba vyšší a niž...'!$C$45:$J$60,'SO 1 - Údržba vyšší a niž...'!$C$66:$J$205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F35" i="2" s="1"/>
  <c r="BF198" i="2"/>
  <c r="J34" i="2" s="1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4" i="2"/>
  <c r="BH84" i="2"/>
  <c r="BG84" i="2"/>
  <c r="BF84" i="2"/>
  <c r="T84" i="2"/>
  <c r="R84" i="2"/>
  <c r="P84" i="2"/>
  <c r="BI82" i="2"/>
  <c r="BH82" i="2"/>
  <c r="BG82" i="2"/>
  <c r="BF82" i="2"/>
  <c r="T82" i="2"/>
  <c r="R82" i="2"/>
  <c r="P82" i="2"/>
  <c r="BI80" i="2"/>
  <c r="BH80" i="2"/>
  <c r="BG80" i="2"/>
  <c r="BF80" i="2"/>
  <c r="T80" i="2"/>
  <c r="R80" i="2"/>
  <c r="P80" i="2"/>
  <c r="J76" i="2"/>
  <c r="F75" i="2"/>
  <c r="F73" i="2"/>
  <c r="E71" i="2"/>
  <c r="J55" i="2"/>
  <c r="F54" i="2"/>
  <c r="F52" i="2"/>
  <c r="E50" i="2"/>
  <c r="J21" i="2"/>
  <c r="E21" i="2"/>
  <c r="J75" i="2"/>
  <c r="J20" i="2"/>
  <c r="J18" i="2"/>
  <c r="E18" i="2"/>
  <c r="F76" i="2"/>
  <c r="J17" i="2"/>
  <c r="J12" i="2"/>
  <c r="J73" i="2"/>
  <c r="E7" i="2"/>
  <c r="E69" i="2"/>
  <c r="L50" i="1"/>
  <c r="AM50" i="1"/>
  <c r="AM49" i="1"/>
  <c r="L49" i="1"/>
  <c r="AM47" i="1"/>
  <c r="L47" i="1"/>
  <c r="L45" i="1"/>
  <c r="L44" i="1"/>
  <c r="F36" i="2"/>
  <c r="J148" i="2"/>
  <c r="BK98" i="2"/>
  <c r="J178" i="2"/>
  <c r="J118" i="2"/>
  <c r="J158" i="2"/>
  <c r="J204" i="2"/>
  <c r="J198" i="2"/>
  <c r="BK190" i="2"/>
  <c r="BK168" i="2"/>
  <c r="BK160" i="2"/>
  <c r="J128" i="2"/>
  <c r="J96" i="2"/>
  <c r="J84" i="2"/>
  <c r="BK202" i="2"/>
  <c r="BK194" i="2"/>
  <c r="J190" i="2"/>
  <c r="J176" i="2"/>
  <c r="J170" i="2"/>
  <c r="BK152" i="2"/>
  <c r="J136" i="2"/>
  <c r="J126" i="2"/>
  <c r="J104" i="2"/>
  <c r="J86" i="2"/>
  <c r="BK184" i="2"/>
  <c r="J168" i="2"/>
  <c r="J154" i="2"/>
  <c r="BK134" i="2"/>
  <c r="J110" i="2"/>
  <c r="BK80" i="2"/>
  <c r="BK116" i="2"/>
  <c r="J196" i="2"/>
  <c r="BK182" i="2"/>
  <c r="J144" i="2"/>
  <c r="BK108" i="2"/>
  <c r="J80" i="2"/>
  <c r="BK122" i="2"/>
  <c r="J188" i="2"/>
  <c r="BK138" i="2"/>
  <c r="BK188" i="2"/>
  <c r="BK176" i="2"/>
  <c r="J152" i="2"/>
  <c r="J138" i="2"/>
  <c r="BK110" i="2"/>
  <c r="J88" i="2"/>
  <c r="BK196" i="2"/>
  <c r="BK178" i="2"/>
  <c r="J162" i="2"/>
  <c r="J116" i="2"/>
  <c r="BK90" i="2"/>
  <c r="BK164" i="2"/>
  <c r="J124" i="2"/>
  <c r="BK174" i="2"/>
  <c r="BK84" i="2"/>
  <c r="J200" i="2"/>
  <c r="J194" i="2"/>
  <c r="J180" i="2"/>
  <c r="BK154" i="2"/>
  <c r="BK136" i="2"/>
  <c r="BK114" i="2"/>
  <c r="BK88" i="2"/>
  <c r="BK124" i="2"/>
  <c r="BK106" i="2"/>
  <c r="F37" i="2"/>
  <c r="BK144" i="2"/>
  <c r="J114" i="2"/>
  <c r="BK86" i="2"/>
  <c r="J142" i="2"/>
  <c r="J108" i="2"/>
  <c r="J192" i="2"/>
  <c r="BK158" i="2"/>
  <c r="BK128" i="2"/>
  <c r="J98" i="2"/>
  <c r="J146" i="2"/>
  <c r="J202" i="2"/>
  <c r="BK186" i="2"/>
  <c r="BK148" i="2"/>
  <c r="BK102" i="2"/>
  <c r="BK94" i="2"/>
  <c r="J112" i="2"/>
  <c r="BK170" i="2"/>
  <c r="J122" i="2"/>
  <c r="J90" i="2"/>
  <c r="BK166" i="2"/>
  <c r="BK142" i="2"/>
  <c r="BK120" i="2"/>
  <c r="BK92" i="2"/>
  <c r="BK200" i="2"/>
  <c r="J186" i="2"/>
  <c r="BK130" i="2"/>
  <c r="J174" i="2"/>
  <c r="BK118" i="2"/>
  <c r="J82" i="2"/>
  <c r="BK146" i="2"/>
  <c r="BK96" i="2"/>
  <c r="BK150" i="2"/>
  <c r="BK112" i="2"/>
  <c r="J184" i="2"/>
  <c r="BK162" i="2"/>
  <c r="BK132" i="2"/>
  <c r="BK100" i="2"/>
  <c r="BK204" i="2"/>
  <c r="BK192" i="2"/>
  <c r="J166" i="2"/>
  <c r="J130" i="2"/>
  <c r="J94" i="2"/>
  <c r="BK172" i="2"/>
  <c r="J140" i="2"/>
  <c r="J92" i="2"/>
  <c r="J100" i="2"/>
  <c r="J164" i="2"/>
  <c r="J132" i="2"/>
  <c r="BK140" i="2"/>
  <c r="J134" i="2"/>
  <c r="BK82" i="2"/>
  <c r="J160" i="2"/>
  <c r="J102" i="2"/>
  <c r="J172" i="2"/>
  <c r="J156" i="2"/>
  <c r="BK126" i="2"/>
  <c r="J106" i="2"/>
  <c r="AS54" i="1"/>
  <c r="BK198" i="2"/>
  <c r="J182" i="2"/>
  <c r="BK156" i="2"/>
  <c r="J120" i="2"/>
  <c r="BK180" i="2"/>
  <c r="J150" i="2"/>
  <c r="BK104" i="2"/>
  <c r="F34" i="2" l="1"/>
  <c r="P79" i="2"/>
  <c r="AU55" i="1" s="1"/>
  <c r="AU54" i="1" s="1"/>
  <c r="R79" i="2"/>
  <c r="T79" i="2"/>
  <c r="BK79" i="2"/>
  <c r="J79" i="2" s="1"/>
  <c r="J30" i="2" s="1"/>
  <c r="E48" i="2"/>
  <c r="J52" i="2"/>
  <c r="J54" i="2"/>
  <c r="F55" i="2"/>
  <c r="BE80" i="2"/>
  <c r="BE82" i="2"/>
  <c r="BE84" i="2"/>
  <c r="BE86" i="2"/>
  <c r="BE88" i="2"/>
  <c r="BE90" i="2"/>
  <c r="BE92" i="2"/>
  <c r="BE94" i="2"/>
  <c r="BE96" i="2"/>
  <c r="BE98" i="2"/>
  <c r="BE100" i="2"/>
  <c r="BE102" i="2"/>
  <c r="BE104" i="2"/>
  <c r="BE106" i="2"/>
  <c r="BE108" i="2"/>
  <c r="BE110" i="2"/>
  <c r="BE112" i="2"/>
  <c r="BE114" i="2"/>
  <c r="BE116" i="2"/>
  <c r="BE118" i="2"/>
  <c r="BE120" i="2"/>
  <c r="BE122" i="2"/>
  <c r="BE124" i="2"/>
  <c r="BE126" i="2"/>
  <c r="BE128" i="2"/>
  <c r="BE130" i="2"/>
  <c r="BE132" i="2"/>
  <c r="BE134" i="2"/>
  <c r="BE136" i="2"/>
  <c r="BE138" i="2"/>
  <c r="BE140" i="2"/>
  <c r="BE142" i="2"/>
  <c r="BE144" i="2"/>
  <c r="BE146" i="2"/>
  <c r="BE148" i="2"/>
  <c r="BE150" i="2"/>
  <c r="BE152" i="2"/>
  <c r="BE154" i="2"/>
  <c r="BE156" i="2"/>
  <c r="BE158" i="2"/>
  <c r="BE160" i="2"/>
  <c r="BE162" i="2"/>
  <c r="BE164" i="2"/>
  <c r="BE166" i="2"/>
  <c r="BE168" i="2"/>
  <c r="BE170" i="2"/>
  <c r="BE172" i="2"/>
  <c r="BE174" i="2"/>
  <c r="BE176" i="2"/>
  <c r="BE178" i="2"/>
  <c r="BE180" i="2"/>
  <c r="BE182" i="2"/>
  <c r="BE184" i="2"/>
  <c r="BE186" i="2"/>
  <c r="BE188" i="2"/>
  <c r="BE190" i="2"/>
  <c r="BE192" i="2"/>
  <c r="BE194" i="2"/>
  <c r="BE196" i="2"/>
  <c r="BE198" i="2"/>
  <c r="BE200" i="2"/>
  <c r="BE202" i="2"/>
  <c r="BE204" i="2"/>
  <c r="BC55" i="1"/>
  <c r="BC54" i="1" s="1"/>
  <c r="W32" i="1" s="1"/>
  <c r="AW55" i="1"/>
  <c r="BA55" i="1"/>
  <c r="BB55" i="1"/>
  <c r="BD55" i="1"/>
  <c r="BD54" i="1" s="1"/>
  <c r="W33" i="1" s="1"/>
  <c r="BA54" i="1"/>
  <c r="W30" i="1" s="1"/>
  <c r="BB54" i="1"/>
  <c r="W31" i="1" s="1"/>
  <c r="AG55" i="1" l="1"/>
  <c r="AG54" i="1" s="1"/>
  <c r="AK26" i="1" s="1"/>
  <c r="J59" i="2"/>
  <c r="J33" i="2"/>
  <c r="AV55" i="1" s="1"/>
  <c r="AT55" i="1" s="1"/>
  <c r="AN55" i="1" s="1"/>
  <c r="AX54" i="1"/>
  <c r="AW54" i="1"/>
  <c r="AK30" i="1"/>
  <c r="F33" i="2"/>
  <c r="AZ55" i="1" s="1"/>
  <c r="AZ54" i="1" s="1"/>
  <c r="W29" i="1" s="1"/>
  <c r="AY54" i="1"/>
  <c r="J39" i="2" l="1"/>
  <c r="AV54" i="1"/>
  <c r="AK29" i="1" s="1"/>
  <c r="AK35" i="1" s="1"/>
  <c r="AT54" i="1" l="1"/>
  <c r="AN54" i="1" s="1"/>
</calcChain>
</file>

<file path=xl/sharedStrings.xml><?xml version="1.0" encoding="utf-8"?>
<sst xmlns="http://schemas.openxmlformats.org/spreadsheetml/2006/main" count="1841" uniqueCount="609">
  <si>
    <t>Export Komplet</t>
  </si>
  <si>
    <t>VZ</t>
  </si>
  <si>
    <t>2.0</t>
  </si>
  <si>
    <t>ZAMOK</t>
  </si>
  <si>
    <t>False</t>
  </si>
  <si>
    <t>{efea41fd-3eaa-417e-908f-7e8b22cd72e1}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</si>
  <si>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</si>
  <si>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</si>
  <si>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</si>
  <si>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</si>
  <si>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</si>
  <si>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</si>
  <si>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</si>
  <si>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</si>
  <si>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65423068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</si>
  <si>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</si>
  <si>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</si>
  <si>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vyšší a nižší zeleně v obvodu OŘ Plzeň 2024/2026</t>
  </si>
  <si>
    <t>KSO:</t>
  </si>
  <si>
    <t/>
  </si>
  <si>
    <t>CC-CZ:</t>
  </si>
  <si>
    <t>Místo:</t>
  </si>
  <si>
    <t>Obvod ST Plzeň</t>
  </si>
  <si>
    <t>Datum:</t>
  </si>
  <si>
    <t>18. 8. 2023</t>
  </si>
  <si>
    <t>Zadavatel:</t>
  </si>
  <si>
    <t>IČ:</t>
  </si>
  <si>
    <t>Správa železnic, s.o. -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</si>
  <si>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</si>
  <si>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</si>
  <si>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</si>
  <si>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</si>
  <si>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</si>
  <si>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</si>
  <si>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</si>
  <si>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</si>
  <si>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</si>
  <si>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</si>
  <si>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</si>
  <si>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</si>
  <si>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</si>
  <si>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</si>
  <si>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</si>
  <si>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</si>
  <si>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</si>
  <si>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</si>
  <si>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</si>
  <si>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</si>
  <si>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</si>
  <si>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</si>
  <si>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</si>
  <si>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</si>
  <si>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</si>
  <si>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</si>
  <si>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</si>
  <si>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</si>
  <si>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</si>
  <si>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</si>
  <si>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</si>
  <si>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</si>
  <si>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</si>
  <si>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</si>
  <si>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</si>
  <si>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</si>
  <si>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</si>
  <si>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</si>
  <si>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</si>
  <si>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</si>
  <si>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</si>
  <si>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</si>
  <si>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</si>
  <si>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</si>
  <si>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</si>
  <si>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</si>
  <si>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</si>
  <si>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</si>
  <si>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</si>
  <si>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</si>
  <si>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STA</t>
  </si>
  <si>
    <t>1</t>
  </si>
  <si>
    <t>{0790ddf7-84c1-4572-ba2c-33952a07aaa7}</t>
  </si>
  <si>
    <t>2</t>
  </si>
  <si>
    <t>KRYCÍ LIST SOUPISU PRACÍ</t>
  </si>
  <si>
    <t>Objekt:</t>
  </si>
  <si>
    <t>SO 1 - Údržba vyšší a nižší zeleně v obvodu OŘ Plzeň 2024/2026</t>
  </si>
  <si>
    <t>Zdeněk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</si>
  <si>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</si>
  <si>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</si>
  <si>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</si>
  <si>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</si>
  <si>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</si>
  <si>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</si>
  <si>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</si>
  <si>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</si>
  <si>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</si>
  <si>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</si>
  <si>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</si>
  <si>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</si>
  <si>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</si>
  <si>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</si>
  <si>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</si>
  <si>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</si>
  <si>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</si>
  <si>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</si>
  <si>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5904005010</t>
  </si>
  <si>
    <t>Vysečení travního porostu ručně sklon terénu do 1:2</t>
  </si>
  <si>
    <t>m2</t>
  </si>
  <si>
    <t>4</t>
  </si>
  <si>
    <t>ROZPOCET</t>
  </si>
  <si>
    <t>-353844630</t>
  </si>
  <si>
    <t>PP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</si>
  <si>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</si>
  <si>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</si>
  <si>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</si>
  <si>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-639367224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</si>
  <si>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</si>
  <si>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</si>
  <si>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</si>
  <si>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</t>
  </si>
  <si>
    <t>ha</t>
  </si>
  <si>
    <t>761602880</t>
  </si>
  <si>
    <t>Vysečení travního porostu strojně kolovou nebo kolejovou mechanizací se sekacím adaptérem.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</si>
  <si>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</si>
  <si>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</si>
  <si>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-698148363</t>
  </si>
  <si>
    <t>Vysečení travního porostu strojně kolovou nebo kolejovou mechanizací s mulčovacím adaptérem. Poznámka: 1. V cenách jsou započteny náklady na provedení s ponecháním pokosu na místě, a/nebo mulčování u likvidace strojně. 2. V cenách nejsou obsaženy náklady na odklizení a likvidaci pokosu.</t>
  </si>
  <si>
    <t>5</t>
  </si>
  <si>
    <t>5904010010</t>
  </si>
  <si>
    <t>Odklizení travního porostu ručně</t>
  </si>
  <si>
    <t>266414905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</si>
  <si>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</si>
  <si>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6</t>
  </si>
  <si>
    <t>5904031010</t>
  </si>
  <si>
    <t>Odstranění smíšené vegetace strojně kolovou nebo kolejovou mechanizací s mulčovacím adaptérem o objemu křovin do 50 %</t>
  </si>
  <si>
    <t>-1388102458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</si>
  <si>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</si>
  <si>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7</t>
  </si>
  <si>
    <t>5904031020</t>
  </si>
  <si>
    <t>Odstranění smíšené vegetace strojně kolovou nebo kolejovou mechanizací s mulčovacím adaptérem o objemu křovin přes 50 %</t>
  </si>
  <si>
    <t>-2041396224</t>
  </si>
  <si>
    <t>Odstranění smíšené vegetace strojně kolovou nebo kolejovou mechanizací s mulčovacím adaptérem o objemu křovin přes 50 %. Poznámka: 1. V cenách jsou započteny náklady na odstranění křovin a stromků s průměrem kmene do 10 cm. 2. V cenách nejsou obsaženy náklady na naložení drti na dopravní prostředek, odvoz a uložení na skládku.</t>
  </si>
  <si>
    <t>8</t>
  </si>
  <si>
    <t>5904020010</t>
  </si>
  <si>
    <t>Vyřezání křovin porost řídký 1 až 5 kusů stonků na m2 plochy sklon terénu do 1:2</t>
  </si>
  <si>
    <t>-1568450429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</si>
  <si>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</si>
  <si>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</si>
  <si>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5904020020</t>
  </si>
  <si>
    <t>Vyřezání křovin porost řídký 1 až 5 kusů stonků na m2 plochy sklon terénu přes 1:2</t>
  </si>
  <si>
    <t>10181656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</si>
  <si>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</si>
  <si>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10</t>
  </si>
  <si>
    <t>5904020110</t>
  </si>
  <si>
    <t>Vyřezání křovin porost hustý 6 a více kusů stonků na m2 plochy sklon terénu do 1:2</t>
  </si>
  <si>
    <t>1276988406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</si>
  <si>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</si>
  <si>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</si>
  <si>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5904020120</t>
  </si>
  <si>
    <t>Vyřezání křovin porost hustý 6 a více kusů stonků na m2 plochy sklon terénu přes 1:2</t>
  </si>
  <si>
    <t>1834561556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</si>
  <si>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</si>
  <si>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</t>
  </si>
  <si>
    <t>5904025010</t>
  </si>
  <si>
    <t>Ořez větví místně ručně do výšky nad terénem do 2 m</t>
  </si>
  <si>
    <t>hod</t>
  </si>
  <si>
    <t>1568225004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</si>
  <si>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</si>
  <si>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</si>
  <si>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5904025020</t>
  </si>
  <si>
    <t>Ořez větví místně ručně do výšky nad terénem přes 2 m</t>
  </si>
  <si>
    <t>823186854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</si>
  <si>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</si>
  <si>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14</t>
  </si>
  <si>
    <t>5904035010</t>
  </si>
  <si>
    <t>Kácení stromů se sklonem terénu do 1:2 obvodem kmene od 31 do 63 cm</t>
  </si>
  <si>
    <t>kus</t>
  </si>
  <si>
    <t>321807204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</si>
  <si>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</si>
  <si>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</si>
  <si>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</si>
  <si>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-1088874291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</si>
  <si>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</si>
  <si>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16</t>
  </si>
  <si>
    <t>5904035030</t>
  </si>
  <si>
    <t>Kácení stromů se sklonem terénu do 1:2 obvodem kmene přes 80 do 157 cm</t>
  </si>
  <si>
    <t>-1191739084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</si>
  <si>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</si>
  <si>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17</t>
  </si>
  <si>
    <t>5904035040</t>
  </si>
  <si>
    <t>Kácení stromů se sklonem terénu do 1:2 obvodem kmene přes 157 do 220 cm</t>
  </si>
  <si>
    <t>-407211298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</si>
  <si>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</si>
  <si>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18</t>
  </si>
  <si>
    <t>5904035050</t>
  </si>
  <si>
    <t>Kácení stromů se sklonem terénu do 1:2 obvodem kmene přes 220 do 283 cm</t>
  </si>
  <si>
    <t>-1896396069</t>
  </si>
  <si>
    <t>Kácení stromů se sklonem terénu do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</si>
  <si>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</si>
  <si>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5904035060</t>
  </si>
  <si>
    <t>Kácení stromů se sklonem terénu do 1:2 obvodem kmene přes 283 cm</t>
  </si>
  <si>
    <t>-824437243</t>
  </si>
  <si>
    <t>Kácení stromů se sklonem terénu do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</si>
  <si>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20</t>
  </si>
  <si>
    <t>5904035110</t>
  </si>
  <si>
    <t>Kácení stromů se sklonem terénu přes 1:2 obvodem kmene od 31 do 63 cm</t>
  </si>
  <si>
    <t>503706366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</si>
  <si>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</si>
  <si>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</si>
  <si>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</si>
  <si>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134970189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</si>
  <si>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</si>
  <si>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</si>
  <si>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5904035130</t>
  </si>
  <si>
    <t>Kácení stromů se sklonem terénu přes 1:2 obvodem kmene přes 80 do 157 cm</t>
  </si>
  <si>
    <t>-2134667287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</si>
  <si>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</si>
  <si>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</si>
  <si>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5904035140</t>
  </si>
  <si>
    <t>Kácení stromů se sklonem terénu přes 1:2 obvodem kmene přes 157 do 220 cm</t>
  </si>
  <si>
    <t>1347636368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</si>
  <si>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</si>
  <si>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</si>
  <si>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5904035150</t>
  </si>
  <si>
    <t>Kácení stromů se sklonem terénu přes 1:2 obvodem kmene přes 220 do 283 cm</t>
  </si>
  <si>
    <t>1924761118</t>
  </si>
  <si>
    <t>Kácení stromů se sklonem terénu přes 1:2 obvodem kmene přes 220 do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</si>
  <si>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</si>
  <si>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5904035160</t>
  </si>
  <si>
    <t>Kácení stromů se sklonem terénu přes 1:2 obvodem kmene přes 283 cm</t>
  </si>
  <si>
    <t>-1260520874</t>
  </si>
  <si>
    <t>Kácení stromů se sklonem terénu přes 1:2 obvodem kmene přes 283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</si>
  <si>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</si>
  <si>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5904040010</t>
  </si>
  <si>
    <t>Rizikové kácení stromů listnatých se sklonem terénu do 1:2 obvodem kmene od 31 do 63 cm</t>
  </si>
  <si>
    <t>-807479378</t>
  </si>
  <si>
    <t>Rizikové kácení stromů listnatých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</si>
  <si>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27</t>
  </si>
  <si>
    <t>5904040020</t>
  </si>
  <si>
    <t>Rizikové kácení stromů listnatých se sklonem terénu do 1:2 obvodem kmene přes 63 do 80 cm</t>
  </si>
  <si>
    <t>-1324496879</t>
  </si>
  <si>
    <t>Rizikové kácení stromů listnatých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</si>
  <si>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28</t>
  </si>
  <si>
    <t>5904040030</t>
  </si>
  <si>
    <t>Rizikové kácení stromů listnatých se sklonem terénu do 1:2 obvodem kmene přes 80 do 157 cm</t>
  </si>
  <si>
    <t>1093125105</t>
  </si>
  <si>
    <t>Rizikové kácení stromů listnatých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</si>
  <si>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29</t>
  </si>
  <si>
    <t>5904040040</t>
  </si>
  <si>
    <t>Rizikové kácení stromů listnatých se sklonem terénu do 1:2 obvodem kmene přes 157 do 220 cm</t>
  </si>
  <si>
    <t>363640134</t>
  </si>
  <si>
    <t>Rizikové kácení stromů listnatých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</si>
  <si>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30</t>
  </si>
  <si>
    <t>5904040050</t>
  </si>
  <si>
    <t>Rizikové kácení stromů listnatých se sklonem terénu do 1:2 obvodem kmene přes 220 do 283 cm</t>
  </si>
  <si>
    <t>2089097118</t>
  </si>
  <si>
    <t>Rizikové kácení stromů listnatých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</si>
  <si>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</si>
  <si>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5904040060</t>
  </si>
  <si>
    <t>Rizikové kácení stromů listnatých se sklonem terénu do 1:2 obvodem kmene přes 283 cm</t>
  </si>
  <si>
    <t>-1064320376</t>
  </si>
  <si>
    <t>Rizikové kácení stromů listnatých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</si>
  <si>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32</t>
  </si>
  <si>
    <t>5904040110</t>
  </si>
  <si>
    <t>Rizikové kácení stromů listnatých se sklonem terénu přes 1:2 obvodem kmene od 31 do 63 cm</t>
  </si>
  <si>
    <t>1777981881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</si>
  <si>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</si>
  <si>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</si>
  <si>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5904040120</t>
  </si>
  <si>
    <t>Rizikové kácení stromů listnatých se sklonem terénu přes 1:2 obvodem kmene přes 63 do 80 cm</t>
  </si>
  <si>
    <t>-1612128030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</si>
  <si>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</si>
  <si>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34</t>
  </si>
  <si>
    <t>5904040130</t>
  </si>
  <si>
    <t>Rizikové kácení stromů listnatých se sklonem terénu přes 1:2 obvodem kmene přes 80 do 157 cm</t>
  </si>
  <si>
    <t>-2041518375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</si>
  <si>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</si>
  <si>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</si>
  <si>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5904040140</t>
  </si>
  <si>
    <t>Rizikové kácení stromů listnatých se sklonem terénu přes 1:2 obvodem kmene přes 157 do 220 cm</t>
  </si>
  <si>
    <t>-147114849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</si>
  <si>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</si>
  <si>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36</t>
  </si>
  <si>
    <t>5904040150</t>
  </si>
  <si>
    <t>Rizikové kácení stromů listnatých se sklonem terénu přes 1:2 obvodem kmene přes 220 do 283 cm</t>
  </si>
  <si>
    <t>565815492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</si>
  <si>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</si>
  <si>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</si>
  <si>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5904040160</t>
  </si>
  <si>
    <t>Rizikové kácení stromů listnatých se sklonem terénu přes 1:2 obvodem kmene přes 283 cm</t>
  </si>
  <si>
    <t>1961003979</t>
  </si>
  <si>
    <t>Rizikové kácení stromů listnatých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</si>
  <si>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38</t>
  </si>
  <si>
    <t>5904040210</t>
  </si>
  <si>
    <t>Rizikové kácení stromů jehličnatých se sklonem terénu do 1:2 obvodem kmene od 31 do 63 cm</t>
  </si>
  <si>
    <t>-1842619949</t>
  </si>
  <si>
    <t>Rizikové kácení stromů jehličnatých se sklonem terénu do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</si>
  <si>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</si>
  <si>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5904040220</t>
  </si>
  <si>
    <t>Rizikové kácení stromů jehličnatých se sklonem terénu do 1:2 obvodem kmene přes 63 do 80 cm</t>
  </si>
  <si>
    <t>767062363</t>
  </si>
  <si>
    <t>Rizikové kácení stromů jehličnatých se sklonem terénu do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</si>
  <si>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40</t>
  </si>
  <si>
    <t>5904040230</t>
  </si>
  <si>
    <t>Rizikové kácení stromů jehličnatých se sklonem terénu do 1:2 obvodem kmene přes 80 do 157 cm</t>
  </si>
  <si>
    <t>-1569348275</t>
  </si>
  <si>
    <t>Rizikové kácení stromů jehličnatých se sklonem terénu do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</si>
  <si>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</si>
  <si>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5904040240</t>
  </si>
  <si>
    <t>Rizikové kácení stromů jehličnatých se sklonem terénu do 1:2 obvodem kmene přes 157 do 220 cm</t>
  </si>
  <si>
    <t>1802496022</t>
  </si>
  <si>
    <t>Rizikové kácení stromů jehličnatých se sklonem terénu do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</si>
  <si>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42</t>
  </si>
  <si>
    <t>5904040250</t>
  </si>
  <si>
    <t>Rizikové kácení stromů jehličnatých se sklonem terénu do 1:2 obvodem kmene přes 220 do 283 cm</t>
  </si>
  <si>
    <t>1817385677</t>
  </si>
  <si>
    <t>Rizikové kácení stromů jehličnatých se sklonem terénu do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</si>
  <si>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</si>
  <si>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5904040260</t>
  </si>
  <si>
    <t>Rizikové kácení stromů jehličnatých se sklonem terénu do 1:2 obvodem kmene přes 283 cm</t>
  </si>
  <si>
    <t>-1707158955</t>
  </si>
  <si>
    <t>Rizikové kácení stromů jehličnatých se sklonem terénu do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</si>
  <si>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44</t>
  </si>
  <si>
    <t>5904040310</t>
  </si>
  <si>
    <t>Rizikové kácení stromů jehličnatých se sklonem terénu přes 1:2 obvodem kmene od 31 do 63 cm</t>
  </si>
  <si>
    <t>1074744751</t>
  </si>
  <si>
    <t>Rizikové kácení stromů jehličnatých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</si>
  <si>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</si>
  <si>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5904040320</t>
  </si>
  <si>
    <t>Rizikové kácení stromů jehličnatých se sklonem terénu přes 1:2 obvodem kmene přes 63 do 80 cm</t>
  </si>
  <si>
    <t>1194487250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</si>
  <si>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</si>
  <si>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46</t>
  </si>
  <si>
    <t>5904040330</t>
  </si>
  <si>
    <t>Rizikové kácení stromů jehličnatých se sklonem terénu přes 1:2 obvodem kmene přes 80 do 157 cm</t>
  </si>
  <si>
    <t>-1778473186</t>
  </si>
  <si>
    <t>Rizikové kácení stromů jehličnatých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</si>
  <si>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</si>
  <si>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5904040340</t>
  </si>
  <si>
    <t>Rizikové kácení stromů jehličnatých se sklonem terénu přes 1:2 obvodem kmene přes 157 do 220 cm</t>
  </si>
  <si>
    <t>1362435775</t>
  </si>
  <si>
    <t>Rizikové kácení stromů jehličnatých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</si>
  <si>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48</t>
  </si>
  <si>
    <t>5904040350</t>
  </si>
  <si>
    <t>Rizikové kácení stromů jehličnatých se sklonem terénu přes 1:2 obvodem kmene přes 220 do 283 cm</t>
  </si>
  <si>
    <t>1330731979</t>
  </si>
  <si>
    <t>Rizikové kácení stromů jehličnatých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</si>
  <si>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</si>
  <si>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5904040360</t>
  </si>
  <si>
    <t>Rizikové kácení stromů jehličnatých se sklonem terénu přes 1:2 obvodem kmene přes 283 cm</t>
  </si>
  <si>
    <t>-745335091</t>
  </si>
  <si>
    <t>Rizikové kácení stromů jehličnatých se sklonem terénu přes 1:2 obvodem kmene přes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</si>
  <si>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50</t>
  </si>
  <si>
    <t>5904045010</t>
  </si>
  <si>
    <t>Odstranění pařezu mechanicky průměru do 10 cm</t>
  </si>
  <si>
    <t>-501674562</t>
  </si>
  <si>
    <t>Odstranění pařezu mechanicky průměru do 10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</si>
  <si>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51</t>
  </si>
  <si>
    <t>5904045020</t>
  </si>
  <si>
    <t>Odstranění pařezu mechanicky průměru přes 10 cm do 30 cm</t>
  </si>
  <si>
    <t>-1204578693</t>
  </si>
  <si>
    <t>Odstranění pařezu mechanicky průměru přes 10 cm do 30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</si>
  <si>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52</t>
  </si>
  <si>
    <t>5904045030</t>
  </si>
  <si>
    <t>Odstranění pařezu mechanicky průměru přes 30 cm do 60 cm</t>
  </si>
  <si>
    <t>-886906933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</si>
  <si>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</si>
  <si>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53</t>
  </si>
  <si>
    <t>5904045040</t>
  </si>
  <si>
    <t>Odstranění pařezu mechanicky průměru přes 60 cm do 100 cm</t>
  </si>
  <si>
    <t>-2097622690</t>
  </si>
  <si>
    <t>Odstranění pařezu mechanicky průměru přes 60 cm do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</si>
  <si>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54</t>
  </si>
  <si>
    <t>5904045050</t>
  </si>
  <si>
    <t>Odstranění pařezu mechanicky průměru přes 100 cm</t>
  </si>
  <si>
    <t>-48170683</t>
  </si>
  <si>
    <t>Odstranění pařezu mechanicky průměru přes 100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</si>
  <si>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</si>
  <si>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5914095010</t>
  </si>
  <si>
    <t>Čištění skalních svahů v ochranném pásmu dráhy od vegetace a porostů</t>
  </si>
  <si>
    <t>-650847491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</si>
  <si>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</si>
  <si>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56</t>
  </si>
  <si>
    <t>9903200100</t>
  </si>
  <si>
    <t>Přeprava mechanizace na místo prováděných prací o hmotnosti přes 12 t přes 50 do 100 km</t>
  </si>
  <si>
    <t>262144</t>
  </si>
  <si>
    <t>271691763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</si>
  <si>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</si>
  <si>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57</t>
  </si>
  <si>
    <t>9903200200</t>
  </si>
  <si>
    <t>Přeprava mechanizace na místo prováděných prací o hmotnosti přes 12 t do 200 km</t>
  </si>
  <si>
    <t>1727314828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</si>
  <si>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</si>
  <si>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58</t>
  </si>
  <si>
    <t>9909000100</t>
  </si>
  <si>
    <t>Poplatek za uložení suti nebo hmot na oficiální skládku</t>
  </si>
  <si>
    <t>t</t>
  </si>
  <si>
    <t>-195177625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</si>
  <si>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</si>
  <si>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59</t>
  </si>
  <si>
    <t>9902100100</t>
  </si>
  <si>
    <t>Doprava obousměrná mechanizací o nosnosti přes 3,5 t sypanin (kameniva, písku, suti, dlažebních kostek, atd.) do 10 km</t>
  </si>
  <si>
    <t>-75445181</t>
  </si>
  <si>
    <t>Doprava obousměrná mechanizací o nosnosti přes 3,5 t sypanin (kameniva, písku, suti, dlažebních kostek, atd.) do 10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</si>
  <si>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60</t>
  </si>
  <si>
    <t>9902100200</t>
  </si>
  <si>
    <t>Doprava obousměrná mechanizací o nosnosti přes 3,5 t sypanin (kameniva, písku, suti, dlažebních kostek, atd.) do 20 km</t>
  </si>
  <si>
    <t>554943318</t>
  </si>
  <si>
    <t>Doprava obousměrná mechanizací o nosnosti přes 3,5 t sypanin (kameniva, písku, suti, dlažebních kostek, atd.) do 20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</si>
  <si>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61</t>
  </si>
  <si>
    <t>9902100300</t>
  </si>
  <si>
    <t>Doprava obousměrná mechanizací o nosnosti přes 3,5 t sypanin (kameniva, písku, suti, dlažebních kostek, atd.) do 30 km</t>
  </si>
  <si>
    <t>-1093987317</t>
  </si>
  <si>
    <t>Doprava obousměrná mechanizací o nosnosti přes 3,5 t sypanin (kameniva, písku, suti, dlažebních kostek, atd.)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</si>
  <si>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62</t>
  </si>
  <si>
    <t>9902100400</t>
  </si>
  <si>
    <t>Doprava obousměrná mechanizací o nosnosti přes 3,5 t sypanin (kameniva, písku, suti, dlažebních kostek, atd.) do 40 km</t>
  </si>
  <si>
    <t>-198105606</t>
  </si>
  <si>
    <t>Doprava obousměrná mechanizací o nosnosti přes 3,5 t sypanin (kameniva, písku, suti, dlažebních kostek, atd.) do 40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</si>
  <si>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63</t>
  </si>
  <si>
    <t>9902100500</t>
  </si>
  <si>
    <t>Doprava obousměrná mechanizací o nosnosti přes 3,5 t sypanin (kameniva, písku, suti, dlažebních kostek, atd.) do 60 km</t>
  </si>
  <si>
    <t>421596140</t>
  </si>
  <si>
    <t>Doprava obousměrná mechanizací o nosnosti přes 3,5 t sypanin (kameniva, písku, suti, dlažebních kostek, atd.) do 60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</si>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</sst>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1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15" fillId="4" borderId="9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3" fillId="0" borderId="15" xfId="0" applyNumberFormat="1" applyFont="1" applyBorder="1" applyAlignment="1">
      <alignment vertical="center"/>
    </xf>
    <xf numFmtId="4" fontId="13" fillId="0" borderId="0" xfId="0" applyNumberFormat="1" applyFont="1" applyAlignment="1">
      <alignment vertical="center"/>
    </xf>
    <xf numFmtId="166" fontId="13" fillId="0" borderId="0" xfId="0" applyNumberFormat="1" applyFont="1" applyAlignment="1">
      <alignment vertical="center"/>
    </xf>
    <xf numFmtId="4" fontId="13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4" fontId="22" fillId="0" borderId="21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22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5" fillId="4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4" fontId="17" fillId="0" borderId="0" xfId="0" applyNumberFormat="1" applyFont="1"/>
    <xf numFmtId="166" fontId="25" fillId="0" borderId="13" xfId="0" applyNumberFormat="1" applyFont="1" applyBorder="1"/>
    <xf numFmtId="166" fontId="25" fillId="0" borderId="14" xfId="0" applyNumberFormat="1" applyFont="1" applyBorder="1"/>
    <xf numFmtId="4" fontId="26" fillId="0" borderId="0" xfId="0" applyNumberFormat="1" applyFont="1" applyAlignment="1">
      <alignment vertical="center"/>
    </xf>
    <xf numFmtId="0" fontId="15" fillId="0" borderId="23" xfId="0" applyFont="1" applyBorder="1" applyAlignment="1">
      <alignment horizontal="center" vertical="center"/>
    </xf>
    <xf numFmtId="49" fontId="15" fillId="0" borderId="23" xfId="0" applyNumberFormat="1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center" vertical="center" wrapText="1"/>
    </xf>
    <xf numFmtId="167" fontId="15" fillId="0" borderId="23" xfId="0" applyNumberFormat="1" applyFont="1" applyBorder="1" applyAlignment="1">
      <alignment vertical="center"/>
    </xf>
    <xf numFmtId="4" fontId="15" fillId="2" borderId="23" xfId="0" applyNumberFormat="1" applyFont="1" applyFill="1" applyBorder="1" applyAlignment="1" applyProtection="1">
      <alignment vertical="center"/>
      <protection locked="0"/>
    </xf>
    <xf numFmtId="4" fontId="1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16" fillId="2" borderId="15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6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0" fillId="0" borderId="0" xfId="0"/>
    <xf numFmtId="0" fontId="15" fillId="4" borderId="7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left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32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 wrapText="1"/>
    </xf>
    <xf numFmtId="0" fontId="30" fillId="0" borderId="1" xfId="0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/>
    </xf>
    <xf numFmtId="0" fontId="3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15" workbookViewId="0">
      <selection activeCell="T17" sqref="T1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ht="36.950000000000003" customHeight="1"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1" t="s">
        <v>6</v>
      </c>
      <c r="BT2" s="11" t="s">
        <v>7</v>
      </c>
    </row>
    <row r="3" spans="1:74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5" customHeight="1">
      <c r="B4" s="14"/>
      <c r="D4" s="15" t="s">
        <v>9</v>
      </c>
      <c r="AR4" s="14"/>
      <c r="AS4" s="16" t="s">
        <v>10</v>
      </c>
      <c r="BE4" s="17" t="s">
        <v>11</v>
      </c>
      <c r="BS4" s="11" t="s">
        <v>12</v>
      </c>
    </row>
    <row r="5" spans="1:74" ht="12" customHeight="1">
      <c r="B5" s="14"/>
      <c r="D5" s="18" t="s">
        <v>13</v>
      </c>
      <c r="K5" s="22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4"/>
      <c r="BE5" s="224" t="s">
        <v>15</v>
      </c>
      <c r="BS5" s="11" t="s">
        <v>6</v>
      </c>
    </row>
    <row r="6" spans="1:74" ht="36.950000000000003" customHeight="1">
      <c r="B6" s="14"/>
      <c r="D6" s="20" t="s">
        <v>16</v>
      </c>
      <c r="K6" s="228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4"/>
      <c r="BE6" s="225"/>
      <c r="BS6" s="11" t="s">
        <v>6</v>
      </c>
    </row>
    <row r="7" spans="1:74" ht="12" customHeight="1">
      <c r="B7" s="14"/>
      <c r="D7" s="21" t="s">
        <v>18</v>
      </c>
      <c r="K7" s="19" t="s">
        <v>19</v>
      </c>
      <c r="AK7" s="21" t="s">
        <v>20</v>
      </c>
      <c r="AN7" s="19" t="s">
        <v>19</v>
      </c>
      <c r="AR7" s="14"/>
      <c r="BE7" s="225"/>
      <c r="BS7" s="11" t="s">
        <v>6</v>
      </c>
    </row>
    <row r="8" spans="1:74" ht="12" customHeight="1">
      <c r="B8" s="14"/>
      <c r="D8" s="21" t="s">
        <v>21</v>
      </c>
      <c r="K8" s="19" t="s">
        <v>22</v>
      </c>
      <c r="AK8" s="21" t="s">
        <v>23</v>
      </c>
      <c r="AN8" s="22" t="s">
        <v>24</v>
      </c>
      <c r="AR8" s="14"/>
      <c r="BE8" s="225"/>
      <c r="BS8" s="11" t="s">
        <v>6</v>
      </c>
    </row>
    <row r="9" spans="1:74" ht="14.45" customHeight="1">
      <c r="B9" s="14"/>
      <c r="AR9" s="14"/>
      <c r="BE9" s="225"/>
      <c r="BS9" s="11" t="s">
        <v>6</v>
      </c>
    </row>
    <row r="10" spans="1:74" ht="12" customHeight="1">
      <c r="B10" s="14"/>
      <c r="D10" s="21" t="s">
        <v>25</v>
      </c>
      <c r="AK10" s="21" t="s">
        <v>26</v>
      </c>
      <c r="AN10" s="19" t="s">
        <v>19</v>
      </c>
      <c r="AR10" s="14"/>
      <c r="BE10" s="225"/>
      <c r="BS10" s="11" t="s">
        <v>6</v>
      </c>
    </row>
    <row r="11" spans="1:74" ht="18.399999999999999" customHeight="1">
      <c r="B11" s="14"/>
      <c r="E11" s="19" t="s">
        <v>27</v>
      </c>
      <c r="AK11" s="21" t="s">
        <v>28</v>
      </c>
      <c r="AN11" s="19" t="s">
        <v>19</v>
      </c>
      <c r="AR11" s="14"/>
      <c r="BE11" s="225"/>
      <c r="BS11" s="11" t="s">
        <v>6</v>
      </c>
    </row>
    <row r="12" spans="1:74" ht="6.95" customHeight="1">
      <c r="B12" s="14"/>
      <c r="AR12" s="14"/>
      <c r="BE12" s="225"/>
      <c r="BS12" s="11" t="s">
        <v>6</v>
      </c>
    </row>
    <row r="13" spans="1:74" ht="12" customHeight="1">
      <c r="B13" s="14"/>
      <c r="D13" s="21" t="s">
        <v>29</v>
      </c>
      <c r="AK13" s="21" t="s">
        <v>26</v>
      </c>
      <c r="AN13" s="23" t="s">
        <v>30</v>
      </c>
      <c r="AR13" s="14"/>
      <c r="BE13" s="225"/>
      <c r="BS13" s="11" t="s">
        <v>6</v>
      </c>
    </row>
    <row r="14" spans="1:74" ht="12.75">
      <c r="B14" s="14"/>
      <c r="E14" s="229" t="s">
        <v>30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1" t="s">
        <v>28</v>
      </c>
      <c r="AN14" s="23" t="s">
        <v>30</v>
      </c>
      <c r="AR14" s="14"/>
      <c r="BE14" s="225"/>
      <c r="BS14" s="11" t="s">
        <v>6</v>
      </c>
    </row>
    <row r="15" spans="1:74" ht="6.95" customHeight="1">
      <c r="B15" s="14"/>
      <c r="AR15" s="14"/>
      <c r="BE15" s="225"/>
      <c r="BS15" s="11" t="s">
        <v>4</v>
      </c>
    </row>
    <row r="16" spans="1:74" ht="12" customHeight="1">
      <c r="B16" s="14"/>
      <c r="D16" s="21" t="s">
        <v>31</v>
      </c>
      <c r="AK16" s="21" t="s">
        <v>26</v>
      </c>
      <c r="AN16" s="19" t="s">
        <v>19</v>
      </c>
      <c r="AR16" s="14"/>
      <c r="BE16" s="225"/>
      <c r="BS16" s="11" t="s">
        <v>4</v>
      </c>
    </row>
    <row r="17" spans="2:71" ht="18.399999999999999" customHeight="1">
      <c r="B17" s="14"/>
      <c r="E17" s="19" t="s">
        <v>32</v>
      </c>
      <c r="AK17" s="21" t="s">
        <v>28</v>
      </c>
      <c r="AN17" s="19" t="s">
        <v>19</v>
      </c>
      <c r="AR17" s="14"/>
      <c r="BE17" s="225"/>
      <c r="BS17" s="11" t="s">
        <v>33</v>
      </c>
    </row>
    <row r="18" spans="2:71" ht="6.95" customHeight="1">
      <c r="B18" s="14"/>
      <c r="AR18" s="14"/>
      <c r="BE18" s="225"/>
      <c r="BS18" s="11" t="s">
        <v>6</v>
      </c>
    </row>
    <row r="19" spans="2:71" ht="12" customHeight="1">
      <c r="B19" s="14"/>
      <c r="D19" s="21" t="s">
        <v>34</v>
      </c>
      <c r="AK19" s="21" t="s">
        <v>26</v>
      </c>
      <c r="AN19" s="19" t="s">
        <v>19</v>
      </c>
      <c r="AR19" s="14"/>
      <c r="BE19" s="225"/>
      <c r="BS19" s="11" t="s">
        <v>6</v>
      </c>
    </row>
    <row r="20" spans="2:71" ht="18.399999999999999" customHeight="1">
      <c r="B20" s="14"/>
      <c r="E20" s="19" t="s">
        <v>35</v>
      </c>
      <c r="AK20" s="21" t="s">
        <v>28</v>
      </c>
      <c r="AN20" s="19" t="s">
        <v>19</v>
      </c>
      <c r="AR20" s="14"/>
      <c r="BE20" s="225"/>
      <c r="BS20" s="11" t="s">
        <v>33</v>
      </c>
    </row>
    <row r="21" spans="2:71" ht="6.95" customHeight="1">
      <c r="B21" s="14"/>
      <c r="AR21" s="14"/>
      <c r="BE21" s="225"/>
    </row>
    <row r="22" spans="2:71" ht="12" customHeight="1">
      <c r="B22" s="14"/>
      <c r="D22" s="21" t="s">
        <v>36</v>
      </c>
      <c r="AR22" s="14"/>
      <c r="BE22" s="225"/>
    </row>
    <row r="23" spans="2:71" ht="47.25" customHeight="1">
      <c r="B23" s="14"/>
      <c r="E23" s="231" t="s">
        <v>37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14"/>
      <c r="BE23" s="225"/>
    </row>
    <row r="24" spans="2:71" ht="6.95" customHeight="1">
      <c r="B24" s="14"/>
      <c r="AR24" s="14"/>
      <c r="BE24" s="225"/>
    </row>
    <row r="25" spans="2:71" ht="6.95" customHeight="1">
      <c r="B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4"/>
      <c r="BE25" s="225"/>
    </row>
    <row r="26" spans="2:71" s="1" customFormat="1" ht="25.9" customHeight="1">
      <c r="B26" s="26"/>
      <c r="D26" s="27" t="s">
        <v>38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232">
        <f>ROUND(AG54,2)</f>
        <v>0</v>
      </c>
      <c r="AL26" s="233"/>
      <c r="AM26" s="233"/>
      <c r="AN26" s="233"/>
      <c r="AO26" s="233"/>
      <c r="AR26" s="26"/>
      <c r="BE26" s="225"/>
    </row>
    <row r="27" spans="2:71" s="1" customFormat="1" ht="6.95" customHeight="1">
      <c r="B27" s="26"/>
      <c r="AR27" s="26"/>
      <c r="BE27" s="225"/>
    </row>
    <row r="28" spans="2:71" s="1" customFormat="1" ht="12.75">
      <c r="B28" s="26"/>
      <c r="L28" s="234" t="s">
        <v>39</v>
      </c>
      <c r="M28" s="234"/>
      <c r="N28" s="234"/>
      <c r="O28" s="234"/>
      <c r="P28" s="234"/>
      <c r="W28" s="234" t="s">
        <v>40</v>
      </c>
      <c r="X28" s="234"/>
      <c r="Y28" s="234"/>
      <c r="Z28" s="234"/>
      <c r="AA28" s="234"/>
      <c r="AB28" s="234"/>
      <c r="AC28" s="234"/>
      <c r="AD28" s="234"/>
      <c r="AE28" s="234"/>
      <c r="AK28" s="234" t="s">
        <v>41</v>
      </c>
      <c r="AL28" s="234"/>
      <c r="AM28" s="234"/>
      <c r="AN28" s="234"/>
      <c r="AO28" s="234"/>
      <c r="AR28" s="26"/>
      <c r="BE28" s="225"/>
    </row>
    <row r="29" spans="2:71" s="2" customFormat="1" ht="14.45" customHeight="1">
      <c r="B29" s="30"/>
      <c r="D29" s="21" t="s">
        <v>42</v>
      </c>
      <c r="F29" s="21" t="s">
        <v>43</v>
      </c>
      <c r="L29" s="219">
        <v>0.21</v>
      </c>
      <c r="M29" s="218"/>
      <c r="N29" s="218"/>
      <c r="O29" s="218"/>
      <c r="P29" s="218"/>
      <c r="W29" s="217">
        <f>ROUND(AZ54, 2)</f>
        <v>0</v>
      </c>
      <c r="X29" s="218"/>
      <c r="Y29" s="218"/>
      <c r="Z29" s="218"/>
      <c r="AA29" s="218"/>
      <c r="AB29" s="218"/>
      <c r="AC29" s="218"/>
      <c r="AD29" s="218"/>
      <c r="AE29" s="218"/>
      <c r="AK29" s="217">
        <f>ROUND(AV54, 2)</f>
        <v>0</v>
      </c>
      <c r="AL29" s="218"/>
      <c r="AM29" s="218"/>
      <c r="AN29" s="218"/>
      <c r="AO29" s="218"/>
      <c r="AR29" s="30"/>
      <c r="BE29" s="226"/>
    </row>
    <row r="30" spans="2:71" s="2" customFormat="1" ht="14.45" customHeight="1">
      <c r="B30" s="30"/>
      <c r="F30" s="21" t="s">
        <v>44</v>
      </c>
      <c r="L30" s="219">
        <v>0.15</v>
      </c>
      <c r="M30" s="218"/>
      <c r="N30" s="218"/>
      <c r="O30" s="218"/>
      <c r="P30" s="218"/>
      <c r="W30" s="217">
        <f>ROUND(BA54, 2)</f>
        <v>0</v>
      </c>
      <c r="X30" s="218"/>
      <c r="Y30" s="218"/>
      <c r="Z30" s="218"/>
      <c r="AA30" s="218"/>
      <c r="AB30" s="218"/>
      <c r="AC30" s="218"/>
      <c r="AD30" s="218"/>
      <c r="AE30" s="218"/>
      <c r="AK30" s="217">
        <f>ROUND(AW54, 2)</f>
        <v>0</v>
      </c>
      <c r="AL30" s="218"/>
      <c r="AM30" s="218"/>
      <c r="AN30" s="218"/>
      <c r="AO30" s="218"/>
      <c r="AR30" s="30"/>
      <c r="BE30" s="226"/>
    </row>
    <row r="31" spans="2:71" s="2" customFormat="1" ht="14.45" hidden="1" customHeight="1">
      <c r="B31" s="30"/>
      <c r="F31" s="21" t="s">
        <v>45</v>
      </c>
      <c r="L31" s="219">
        <v>0.21</v>
      </c>
      <c r="M31" s="218"/>
      <c r="N31" s="218"/>
      <c r="O31" s="218"/>
      <c r="P31" s="218"/>
      <c r="W31" s="217">
        <f>ROUND(BB54, 2)</f>
        <v>0</v>
      </c>
      <c r="X31" s="218"/>
      <c r="Y31" s="218"/>
      <c r="Z31" s="218"/>
      <c r="AA31" s="218"/>
      <c r="AB31" s="218"/>
      <c r="AC31" s="218"/>
      <c r="AD31" s="218"/>
      <c r="AE31" s="218"/>
      <c r="AK31" s="217">
        <v>0</v>
      </c>
      <c r="AL31" s="218"/>
      <c r="AM31" s="218"/>
      <c r="AN31" s="218"/>
      <c r="AO31" s="218"/>
      <c r="AR31" s="30"/>
      <c r="BE31" s="226"/>
    </row>
    <row r="32" spans="2:71" s="2" customFormat="1" ht="14.45" hidden="1" customHeight="1">
      <c r="B32" s="30"/>
      <c r="F32" s="21" t="s">
        <v>46</v>
      </c>
      <c r="L32" s="219">
        <v>0.15</v>
      </c>
      <c r="M32" s="218"/>
      <c r="N32" s="218"/>
      <c r="O32" s="218"/>
      <c r="P32" s="218"/>
      <c r="W32" s="217">
        <f>ROUND(BC54, 2)</f>
        <v>0</v>
      </c>
      <c r="X32" s="218"/>
      <c r="Y32" s="218"/>
      <c r="Z32" s="218"/>
      <c r="AA32" s="218"/>
      <c r="AB32" s="218"/>
      <c r="AC32" s="218"/>
      <c r="AD32" s="218"/>
      <c r="AE32" s="218"/>
      <c r="AK32" s="217">
        <v>0</v>
      </c>
      <c r="AL32" s="218"/>
      <c r="AM32" s="218"/>
      <c r="AN32" s="218"/>
      <c r="AO32" s="218"/>
      <c r="AR32" s="30"/>
      <c r="BE32" s="226"/>
    </row>
    <row r="33" spans="2:44" s="2" customFormat="1" ht="14.45" hidden="1" customHeight="1">
      <c r="B33" s="30"/>
      <c r="F33" s="21" t="s">
        <v>47</v>
      </c>
      <c r="L33" s="219">
        <v>0</v>
      </c>
      <c r="M33" s="218"/>
      <c r="N33" s="218"/>
      <c r="O33" s="218"/>
      <c r="P33" s="218"/>
      <c r="W33" s="217">
        <f>ROUND(BD54, 2)</f>
        <v>0</v>
      </c>
      <c r="X33" s="218"/>
      <c r="Y33" s="218"/>
      <c r="Z33" s="218"/>
      <c r="AA33" s="218"/>
      <c r="AB33" s="218"/>
      <c r="AC33" s="218"/>
      <c r="AD33" s="218"/>
      <c r="AE33" s="218"/>
      <c r="AK33" s="217">
        <v>0</v>
      </c>
      <c r="AL33" s="218"/>
      <c r="AM33" s="218"/>
      <c r="AN33" s="218"/>
      <c r="AO33" s="218"/>
      <c r="AR33" s="30"/>
    </row>
    <row r="34" spans="2:44" s="1" customFormat="1" ht="6.95" customHeight="1">
      <c r="B34" s="26"/>
      <c r="AR34" s="26"/>
    </row>
    <row r="35" spans="2:44" s="1" customFormat="1" ht="25.9" customHeight="1">
      <c r="B35" s="26"/>
      <c r="C35" s="31"/>
      <c r="D35" s="32" t="s">
        <v>48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49</v>
      </c>
      <c r="U35" s="33"/>
      <c r="V35" s="33"/>
      <c r="W35" s="33"/>
      <c r="X35" s="220" t="s">
        <v>50</v>
      </c>
      <c r="Y35" s="221"/>
      <c r="Z35" s="221"/>
      <c r="AA35" s="221"/>
      <c r="AB35" s="221"/>
      <c r="AC35" s="33"/>
      <c r="AD35" s="33"/>
      <c r="AE35" s="33"/>
      <c r="AF35" s="33"/>
      <c r="AG35" s="33"/>
      <c r="AH35" s="33"/>
      <c r="AI35" s="33"/>
      <c r="AJ35" s="33"/>
      <c r="AK35" s="222">
        <f>SUM(AK26:AK33)</f>
        <v>0</v>
      </c>
      <c r="AL35" s="221"/>
      <c r="AM35" s="221"/>
      <c r="AN35" s="221"/>
      <c r="AO35" s="223"/>
      <c r="AP35" s="31"/>
      <c r="AQ35" s="31"/>
      <c r="AR35" s="26"/>
    </row>
    <row r="36" spans="2:44" s="1" customFormat="1" ht="6.95" customHeight="1">
      <c r="B36" s="26"/>
      <c r="AR36" s="26"/>
    </row>
    <row r="37" spans="2:44" s="1" customFormat="1" ht="6.95" customHeight="1"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6"/>
    </row>
    <row r="41" spans="2:44" s="1" customFormat="1" ht="6.95" customHeight="1"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6"/>
    </row>
    <row r="42" spans="2:44" s="1" customFormat="1" ht="24.95" customHeight="1">
      <c r="B42" s="26"/>
      <c r="C42" s="15" t="s">
        <v>51</v>
      </c>
      <c r="AR42" s="26"/>
    </row>
    <row r="43" spans="2:44" s="1" customFormat="1" ht="6.95" customHeight="1">
      <c r="B43" s="26"/>
      <c r="AR43" s="26"/>
    </row>
    <row r="44" spans="2:44" s="3" customFormat="1" ht="12" customHeight="1">
      <c r="B44" s="39"/>
      <c r="C44" s="21" t="s">
        <v>13</v>
      </c>
      <c r="L44" s="3" t="str">
        <f>K5</f>
        <v>65423068</v>
      </c>
      <c r="AR44" s="39"/>
    </row>
    <row r="45" spans="2:44" s="4" customFormat="1" ht="36.950000000000003" customHeight="1">
      <c r="B45" s="40"/>
      <c r="C45" s="41" t="s">
        <v>16</v>
      </c>
      <c r="L45" s="208" t="str">
        <f>K6</f>
        <v>Údržba vyšší a nižší zeleně v obvodu OŘ Plzeň 2024/2026</v>
      </c>
      <c r="M45" s="209"/>
      <c r="N45" s="209"/>
      <c r="O45" s="209"/>
      <c r="P45" s="209"/>
      <c r="Q45" s="209"/>
      <c r="R45" s="209"/>
      <c r="S45" s="209"/>
      <c r="T45" s="209"/>
      <c r="U45" s="209"/>
      <c r="V45" s="209"/>
      <c r="W45" s="209"/>
      <c r="X45" s="209"/>
      <c r="Y45" s="209"/>
      <c r="Z45" s="209"/>
      <c r="AA45" s="209"/>
      <c r="AB45" s="209"/>
      <c r="AC45" s="209"/>
      <c r="AD45" s="209"/>
      <c r="AE45" s="209"/>
      <c r="AF45" s="209"/>
      <c r="AG45" s="209"/>
      <c r="AH45" s="209"/>
      <c r="AI45" s="209"/>
      <c r="AJ45" s="209"/>
      <c r="AK45" s="209"/>
      <c r="AL45" s="209"/>
      <c r="AM45" s="209"/>
      <c r="AN45" s="209"/>
      <c r="AO45" s="209"/>
      <c r="AR45" s="40"/>
    </row>
    <row r="46" spans="2:44" s="1" customFormat="1" ht="6.95" customHeight="1">
      <c r="B46" s="26"/>
      <c r="AR46" s="26"/>
    </row>
    <row r="47" spans="2:44" s="1" customFormat="1" ht="12" customHeight="1">
      <c r="B47" s="26"/>
      <c r="C47" s="21" t="s">
        <v>21</v>
      </c>
      <c r="L47" s="42" t="str">
        <f>IF(K8="","",K8)</f>
        <v>Obvod ST Plzeň</v>
      </c>
      <c r="AI47" s="21" t="s">
        <v>23</v>
      </c>
      <c r="AM47" s="210" t="str">
        <f>IF(AN8= "","",AN8)</f>
        <v>18. 8. 2023</v>
      </c>
      <c r="AN47" s="210"/>
      <c r="AR47" s="26"/>
    </row>
    <row r="48" spans="2:44" s="1" customFormat="1" ht="6.95" customHeight="1">
      <c r="B48" s="26"/>
      <c r="AR48" s="26"/>
    </row>
    <row r="49" spans="1:91" s="1" customFormat="1" ht="15.2" customHeight="1">
      <c r="B49" s="26"/>
      <c r="C49" s="21" t="s">
        <v>25</v>
      </c>
      <c r="L49" s="3" t="str">
        <f>IF(E11= "","",E11)</f>
        <v>Správa železnic, s.o. - OŘ Plzeň</v>
      </c>
      <c r="AI49" s="21" t="s">
        <v>31</v>
      </c>
      <c r="AM49" s="211" t="str">
        <f>IF(E17="","",E17)</f>
        <v xml:space="preserve"> </v>
      </c>
      <c r="AN49" s="212"/>
      <c r="AO49" s="212"/>
      <c r="AP49" s="212"/>
      <c r="AR49" s="26"/>
      <c r="AS49" s="213" t="s">
        <v>52</v>
      </c>
      <c r="AT49" s="214"/>
      <c r="AU49" s="44"/>
      <c r="AV49" s="44"/>
      <c r="AW49" s="44"/>
      <c r="AX49" s="44"/>
      <c r="AY49" s="44"/>
      <c r="AZ49" s="44"/>
      <c r="BA49" s="44"/>
      <c r="BB49" s="44"/>
      <c r="BC49" s="44"/>
      <c r="BD49" s="45"/>
    </row>
    <row r="50" spans="1:91" s="1" customFormat="1" ht="15.2" customHeight="1">
      <c r="B50" s="26"/>
      <c r="C50" s="21" t="s">
        <v>29</v>
      </c>
      <c r="L50" s="3" t="str">
        <f>IF(E14= "Vyplň údaj","",E14)</f>
        <v/>
      </c>
      <c r="AI50" s="21" t="s">
        <v>34</v>
      </c>
      <c r="AM50" s="211" t="str">
        <f>IF(E20="","",E20)</f>
        <v>Jung</v>
      </c>
      <c r="AN50" s="212"/>
      <c r="AO50" s="212"/>
      <c r="AP50" s="212"/>
      <c r="AR50" s="26"/>
      <c r="AS50" s="215"/>
      <c r="AT50" s="216"/>
      <c r="BD50" s="47"/>
    </row>
    <row r="51" spans="1:91" s="1" customFormat="1" ht="10.9" customHeight="1">
      <c r="B51" s="26"/>
      <c r="AR51" s="26"/>
      <c r="AS51" s="215"/>
      <c r="AT51" s="216"/>
      <c r="BD51" s="47"/>
    </row>
    <row r="52" spans="1:91" s="1" customFormat="1" ht="29.25" customHeight="1">
      <c r="B52" s="26"/>
      <c r="C52" s="199" t="s">
        <v>53</v>
      </c>
      <c r="D52" s="200"/>
      <c r="E52" s="200"/>
      <c r="F52" s="200"/>
      <c r="G52" s="200"/>
      <c r="H52" s="48"/>
      <c r="I52" s="201" t="s">
        <v>54</v>
      </c>
      <c r="J52" s="200"/>
      <c r="K52" s="200"/>
      <c r="L52" s="200"/>
      <c r="M52" s="200"/>
      <c r="N52" s="200"/>
      <c r="O52" s="200"/>
      <c r="P52" s="200"/>
      <c r="Q52" s="200"/>
      <c r="R52" s="200"/>
      <c r="S52" s="200"/>
      <c r="T52" s="200"/>
      <c r="U52" s="200"/>
      <c r="V52" s="200"/>
      <c r="W52" s="200"/>
      <c r="X52" s="200"/>
      <c r="Y52" s="200"/>
      <c r="Z52" s="200"/>
      <c r="AA52" s="200"/>
      <c r="AB52" s="200"/>
      <c r="AC52" s="200"/>
      <c r="AD52" s="200"/>
      <c r="AE52" s="200"/>
      <c r="AF52" s="200"/>
      <c r="AG52" s="202" t="s">
        <v>55</v>
      </c>
      <c r="AH52" s="200"/>
      <c r="AI52" s="200"/>
      <c r="AJ52" s="200"/>
      <c r="AK52" s="200"/>
      <c r="AL52" s="200"/>
      <c r="AM52" s="200"/>
      <c r="AN52" s="201" t="s">
        <v>56</v>
      </c>
      <c r="AO52" s="200"/>
      <c r="AP52" s="200"/>
      <c r="AQ52" s="49" t="s">
        <v>57</v>
      </c>
      <c r="AR52" s="26"/>
      <c r="AS52" s="50" t="s">
        <v>58</v>
      </c>
      <c r="AT52" s="51" t="s">
        <v>59</v>
      </c>
      <c r="AU52" s="51" t="s">
        <v>60</v>
      </c>
      <c r="AV52" s="51" t="s">
        <v>61</v>
      </c>
      <c r="AW52" s="51" t="s">
        <v>62</v>
      </c>
      <c r="AX52" s="51" t="s">
        <v>63</v>
      </c>
      <c r="AY52" s="51" t="s">
        <v>64</v>
      </c>
      <c r="AZ52" s="51" t="s">
        <v>65</v>
      </c>
      <c r="BA52" s="51" t="s">
        <v>66</v>
      </c>
      <c r="BB52" s="51" t="s">
        <v>67</v>
      </c>
      <c r="BC52" s="51" t="s">
        <v>68</v>
      </c>
      <c r="BD52" s="52" t="s">
        <v>69</v>
      </c>
    </row>
    <row r="53" spans="1:91" s="1" customFormat="1" ht="10.9" customHeight="1">
      <c r="B53" s="26"/>
      <c r="AR53" s="26"/>
      <c r="AS53" s="53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5"/>
    </row>
    <row r="54" spans="1:91" s="5" customFormat="1" ht="32.450000000000003" customHeight="1">
      <c r="B54" s="54"/>
      <c r="C54" s="55" t="s">
        <v>70</v>
      </c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206">
        <f>ROUND(AG55,2)</f>
        <v>0</v>
      </c>
      <c r="AH54" s="206"/>
      <c r="AI54" s="206"/>
      <c r="AJ54" s="206"/>
      <c r="AK54" s="206"/>
      <c r="AL54" s="206"/>
      <c r="AM54" s="206"/>
      <c r="AN54" s="207">
        <f>SUM(AG54,AT54)</f>
        <v>0</v>
      </c>
      <c r="AO54" s="207"/>
      <c r="AP54" s="207"/>
      <c r="AQ54" s="58" t="s">
        <v>19</v>
      </c>
      <c r="AR54" s="54"/>
      <c r="AS54" s="59">
        <f>ROUND(AS55,2)</f>
        <v>0</v>
      </c>
      <c r="AT54" s="60">
        <f>ROUND(SUM(AV54:AW54),2)</f>
        <v>0</v>
      </c>
      <c r="AU54" s="61">
        <f>ROUND(AU55,5)</f>
        <v>0</v>
      </c>
      <c r="AV54" s="60">
        <f>ROUND(AZ54*L29,2)</f>
        <v>0</v>
      </c>
      <c r="AW54" s="60">
        <f>ROUND(BA54*L30,2)</f>
        <v>0</v>
      </c>
      <c r="AX54" s="60">
        <f>ROUND(BB54*L29,2)</f>
        <v>0</v>
      </c>
      <c r="AY54" s="60">
        <f>ROUND(BC54*L30,2)</f>
        <v>0</v>
      </c>
      <c r="AZ54" s="60">
        <f>ROUND(AZ55,2)</f>
        <v>0</v>
      </c>
      <c r="BA54" s="60">
        <f>ROUND(BA55,2)</f>
        <v>0</v>
      </c>
      <c r="BB54" s="60">
        <f>ROUND(BB55,2)</f>
        <v>0</v>
      </c>
      <c r="BC54" s="60">
        <f>ROUND(BC55,2)</f>
        <v>0</v>
      </c>
      <c r="BD54" s="62">
        <f>ROUND(BD55,2)</f>
        <v>0</v>
      </c>
      <c r="BS54" s="63" t="s">
        <v>71</v>
      </c>
      <c r="BT54" s="63" t="s">
        <v>72</v>
      </c>
      <c r="BU54" s="64" t="s">
        <v>73</v>
      </c>
      <c r="BV54" s="63" t="s">
        <v>74</v>
      </c>
      <c r="BW54" s="63" t="s">
        <v>5</v>
      </c>
      <c r="BX54" s="63" t="s">
        <v>75</v>
      </c>
      <c r="CL54" s="63" t="s">
        <v>19</v>
      </c>
    </row>
    <row r="55" spans="1:91" s="6" customFormat="1" ht="24.75" customHeight="1">
      <c r="A55" s="65" t="s">
        <v>76</v>
      </c>
      <c r="B55" s="66"/>
      <c r="C55" s="67"/>
      <c r="D55" s="205" t="s">
        <v>77</v>
      </c>
      <c r="E55" s="205"/>
      <c r="F55" s="205"/>
      <c r="G55" s="205"/>
      <c r="H55" s="205"/>
      <c r="I55" s="68"/>
      <c r="J55" s="205" t="s">
        <v>17</v>
      </c>
      <c r="K55" s="205"/>
      <c r="L55" s="205"/>
      <c r="M55" s="205"/>
      <c r="N55" s="205"/>
      <c r="O55" s="205"/>
      <c r="P55" s="205"/>
      <c r="Q55" s="205"/>
      <c r="R55" s="205"/>
      <c r="S55" s="205"/>
      <c r="T55" s="205"/>
      <c r="U55" s="205"/>
      <c r="V55" s="205"/>
      <c r="W55" s="205"/>
      <c r="X55" s="205"/>
      <c r="Y55" s="205"/>
      <c r="Z55" s="205"/>
      <c r="AA55" s="205"/>
      <c r="AB55" s="205"/>
      <c r="AC55" s="205"/>
      <c r="AD55" s="205"/>
      <c r="AE55" s="205"/>
      <c r="AF55" s="205"/>
      <c r="AG55" s="203">
        <f>'SO 1 - Údržba vyšší a niž...'!J30</f>
        <v>0</v>
      </c>
      <c r="AH55" s="204"/>
      <c r="AI55" s="204"/>
      <c r="AJ55" s="204"/>
      <c r="AK55" s="204"/>
      <c r="AL55" s="204"/>
      <c r="AM55" s="204"/>
      <c r="AN55" s="203">
        <f>SUM(AG55,AT55)</f>
        <v>0</v>
      </c>
      <c r="AO55" s="204"/>
      <c r="AP55" s="204"/>
      <c r="AQ55" s="69" t="s">
        <v>78</v>
      </c>
      <c r="AR55" s="66"/>
      <c r="AS55" s="70">
        <v>0</v>
      </c>
      <c r="AT55" s="71">
        <f>ROUND(SUM(AV55:AW55),2)</f>
        <v>0</v>
      </c>
      <c r="AU55" s="72">
        <f>'SO 1 - Údržba vyšší a niž...'!P79</f>
        <v>0</v>
      </c>
      <c r="AV55" s="71">
        <f>'SO 1 - Údržba vyšší a niž...'!J33</f>
        <v>0</v>
      </c>
      <c r="AW55" s="71">
        <f>'SO 1 - Údržba vyšší a niž...'!J34</f>
        <v>0</v>
      </c>
      <c r="AX55" s="71">
        <f>'SO 1 - Údržba vyšší a niž...'!J35</f>
        <v>0</v>
      </c>
      <c r="AY55" s="71">
        <f>'SO 1 - Údržba vyšší a niž...'!J36</f>
        <v>0</v>
      </c>
      <c r="AZ55" s="71">
        <f>'SO 1 - Údržba vyšší a niž...'!F33</f>
        <v>0</v>
      </c>
      <c r="BA55" s="71">
        <f>'SO 1 - Údržba vyšší a niž...'!F34</f>
        <v>0</v>
      </c>
      <c r="BB55" s="71">
        <f>'SO 1 - Údržba vyšší a niž...'!F35</f>
        <v>0</v>
      </c>
      <c r="BC55" s="71">
        <f>'SO 1 - Údržba vyšší a niž...'!F36</f>
        <v>0</v>
      </c>
      <c r="BD55" s="73">
        <f>'SO 1 - Údržba vyšší a niž...'!F37</f>
        <v>0</v>
      </c>
      <c r="BT55" s="74" t="s">
        <v>79</v>
      </c>
      <c r="BV55" s="74" t="s">
        <v>74</v>
      </c>
      <c r="BW55" s="74" t="s">
        <v>80</v>
      </c>
      <c r="BX55" s="74" t="s">
        <v>5</v>
      </c>
      <c r="CL55" s="74" t="s">
        <v>19</v>
      </c>
      <c r="CM55" s="74" t="s">
        <v>81</v>
      </c>
    </row>
    <row r="56" spans="1:91" s="1" customFormat="1" ht="30" customHeight="1">
      <c r="B56" s="26"/>
      <c r="AR56" s="26"/>
    </row>
    <row r="57" spans="1:91" s="1" customFormat="1" ht="6.95" customHeight="1"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26"/>
    </row>
  </sheetData>
  <sheetProtection algorithmName="SHA-512" hashValue="1lzRagXrhCqcItXfleB/RWFNkqvOGbfLgkWqasKbl1MZr67vUME48GWwMTDNv4zXRPfwHSApPCOw/Xwc6/NfXg==" saltValue="elb1Lpn26h27ezHzoH2ukvXQrxAdbUJ2+qHQlZ7sChHgqA5ukFCv+1+B0g6Tj8U6TDFs22KyR8qB4xf4s3NZx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SO 1 - Údržba vyšší a niž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6"/>
  <sheetViews>
    <sheetView showGridLines="0" tabSelected="1" topLeftCell="A184" workbookViewId="0">
      <selection activeCell="I196" sqref="I19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1" t="s">
        <v>80</v>
      </c>
    </row>
    <row r="3" spans="2:4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81</v>
      </c>
    </row>
    <row r="4" spans="2:46" ht="24.95" customHeight="1">
      <c r="B4" s="14"/>
      <c r="D4" s="15" t="s">
        <v>82</v>
      </c>
      <c r="L4" s="14"/>
      <c r="M4" s="75" t="s">
        <v>10</v>
      </c>
      <c r="AT4" s="11" t="s">
        <v>4</v>
      </c>
    </row>
    <row r="5" spans="2:46" ht="6.95" customHeight="1">
      <c r="B5" s="14"/>
      <c r="L5" s="14"/>
    </row>
    <row r="6" spans="2:46" ht="12" customHeight="1">
      <c r="B6" s="14"/>
      <c r="D6" s="21" t="s">
        <v>16</v>
      </c>
      <c r="L6" s="14"/>
    </row>
    <row r="7" spans="2:46" ht="16.5" customHeight="1">
      <c r="B7" s="14"/>
      <c r="E7" s="236" t="str">
        <f>'Rekapitulace stavby'!K6</f>
        <v>Údržba vyšší a nižší zeleně v obvodu OŘ Plzeň 2024/2026</v>
      </c>
      <c r="F7" s="237"/>
      <c r="G7" s="237"/>
      <c r="H7" s="237"/>
      <c r="L7" s="14"/>
    </row>
    <row r="8" spans="2:46" s="1" customFormat="1" ht="12" customHeight="1">
      <c r="B8" s="26"/>
      <c r="D8" s="21" t="s">
        <v>83</v>
      </c>
      <c r="L8" s="26"/>
    </row>
    <row r="9" spans="2:46" s="1" customFormat="1" ht="16.5" customHeight="1">
      <c r="B9" s="26"/>
      <c r="E9" s="208" t="s">
        <v>84</v>
      </c>
      <c r="F9" s="235"/>
      <c r="G9" s="235"/>
      <c r="H9" s="235"/>
      <c r="L9" s="26"/>
    </row>
    <row r="10" spans="2:46" s="1" customFormat="1">
      <c r="B10" s="26"/>
      <c r="L10" s="26"/>
    </row>
    <row r="11" spans="2:46" s="1" customFormat="1" ht="12" customHeight="1">
      <c r="B11" s="26"/>
      <c r="D11" s="21" t="s">
        <v>18</v>
      </c>
      <c r="F11" s="19" t="s">
        <v>19</v>
      </c>
      <c r="I11" s="21" t="s">
        <v>20</v>
      </c>
      <c r="J11" s="19" t="s">
        <v>19</v>
      </c>
      <c r="L11" s="26"/>
    </row>
    <row r="12" spans="2:46" s="1" customFormat="1" ht="12" customHeight="1">
      <c r="B12" s="26"/>
      <c r="D12" s="21" t="s">
        <v>21</v>
      </c>
      <c r="F12" s="19" t="s">
        <v>22</v>
      </c>
      <c r="I12" s="21" t="s">
        <v>23</v>
      </c>
      <c r="J12" s="43" t="str">
        <f>'Rekapitulace stavby'!AN8</f>
        <v>18. 8. 2023</v>
      </c>
      <c r="L12" s="26"/>
    </row>
    <row r="13" spans="2:46" s="1" customFormat="1" ht="10.9" customHeight="1">
      <c r="B13" s="26"/>
      <c r="L13" s="26"/>
    </row>
    <row r="14" spans="2:46" s="1" customFormat="1" ht="12" customHeight="1">
      <c r="B14" s="26"/>
      <c r="D14" s="21" t="s">
        <v>25</v>
      </c>
      <c r="I14" s="21" t="s">
        <v>26</v>
      </c>
      <c r="J14" s="19" t="s">
        <v>19</v>
      </c>
      <c r="L14" s="26"/>
    </row>
    <row r="15" spans="2:46" s="1" customFormat="1" ht="18" customHeight="1">
      <c r="B15" s="26"/>
      <c r="E15" s="19" t="s">
        <v>27</v>
      </c>
      <c r="I15" s="21" t="s">
        <v>28</v>
      </c>
      <c r="J15" s="19" t="s">
        <v>19</v>
      </c>
      <c r="L15" s="26"/>
    </row>
    <row r="16" spans="2:46" s="1" customFormat="1" ht="6.95" customHeight="1">
      <c r="B16" s="26"/>
      <c r="L16" s="26"/>
    </row>
    <row r="17" spans="2:12" s="1" customFormat="1" ht="12" customHeight="1">
      <c r="B17" s="26"/>
      <c r="D17" s="21" t="s">
        <v>29</v>
      </c>
      <c r="I17" s="21" t="s">
        <v>26</v>
      </c>
      <c r="J17" s="22" t="str">
        <f>'Rekapitulace stavby'!AN13</f>
        <v>Vyplň údaj</v>
      </c>
      <c r="L17" s="26"/>
    </row>
    <row r="18" spans="2:12" s="1" customFormat="1" ht="18" customHeight="1">
      <c r="B18" s="26"/>
      <c r="E18" s="238" t="str">
        <f>'Rekapitulace stavby'!E14</f>
        <v>Vyplň údaj</v>
      </c>
      <c r="F18" s="227"/>
      <c r="G18" s="227"/>
      <c r="H18" s="227"/>
      <c r="I18" s="21" t="s">
        <v>28</v>
      </c>
      <c r="J18" s="22" t="str">
        <f>'Rekapitulace stavby'!AN14</f>
        <v>Vyplň údaj</v>
      </c>
      <c r="L18" s="26"/>
    </row>
    <row r="19" spans="2:12" s="1" customFormat="1" ht="6.95" customHeight="1">
      <c r="B19" s="26"/>
      <c r="L19" s="26"/>
    </row>
    <row r="20" spans="2:12" s="1" customFormat="1" ht="12" customHeight="1">
      <c r="B20" s="26"/>
      <c r="D20" s="21" t="s">
        <v>31</v>
      </c>
      <c r="I20" s="21" t="s">
        <v>26</v>
      </c>
      <c r="J20" s="19" t="str">
        <f>IF('Rekapitulace stavby'!AN16="","",'Rekapitulace stavby'!AN16)</f>
        <v/>
      </c>
      <c r="L20" s="26"/>
    </row>
    <row r="21" spans="2:12" s="1" customFormat="1" ht="18" customHeight="1">
      <c r="B21" s="26"/>
      <c r="E21" s="19" t="str">
        <f>IF('Rekapitulace stavby'!E17="","",'Rekapitulace stavby'!E17)</f>
        <v xml:space="preserve"> </v>
      </c>
      <c r="I21" s="21" t="s">
        <v>28</v>
      </c>
      <c r="J21" s="19" t="str">
        <f>IF('Rekapitulace stavby'!AN17="","",'Rekapitulace stavby'!AN17)</f>
        <v/>
      </c>
      <c r="L21" s="26"/>
    </row>
    <row r="22" spans="2:12" s="1" customFormat="1" ht="6.95" customHeight="1">
      <c r="B22" s="26"/>
      <c r="L22" s="26"/>
    </row>
    <row r="23" spans="2:12" s="1" customFormat="1" ht="12" customHeight="1">
      <c r="B23" s="26"/>
      <c r="D23" s="21" t="s">
        <v>34</v>
      </c>
      <c r="I23" s="21" t="s">
        <v>26</v>
      </c>
      <c r="J23" s="19" t="s">
        <v>19</v>
      </c>
      <c r="L23" s="26"/>
    </row>
    <row r="24" spans="2:12" s="1" customFormat="1" ht="18" customHeight="1">
      <c r="B24" s="26"/>
      <c r="E24" s="19" t="s">
        <v>85</v>
      </c>
      <c r="I24" s="21" t="s">
        <v>28</v>
      </c>
      <c r="J24" s="19" t="s">
        <v>19</v>
      </c>
      <c r="L24" s="26"/>
    </row>
    <row r="25" spans="2:12" s="1" customFormat="1" ht="6.95" customHeight="1">
      <c r="B25" s="26"/>
      <c r="L25" s="26"/>
    </row>
    <row r="26" spans="2:12" s="1" customFormat="1" ht="12" customHeight="1">
      <c r="B26" s="26"/>
      <c r="D26" s="21" t="s">
        <v>36</v>
      </c>
      <c r="L26" s="26"/>
    </row>
    <row r="27" spans="2:12" s="7" customFormat="1" ht="47.25" customHeight="1">
      <c r="B27" s="76"/>
      <c r="E27" s="231" t="s">
        <v>37</v>
      </c>
      <c r="F27" s="231"/>
      <c r="G27" s="231"/>
      <c r="H27" s="231"/>
      <c r="L27" s="76"/>
    </row>
    <row r="28" spans="2:12" s="1" customFormat="1" ht="6.95" customHeight="1">
      <c r="B28" s="26"/>
      <c r="L28" s="26"/>
    </row>
    <row r="29" spans="2:12" s="1" customFormat="1" ht="6.95" customHeight="1">
      <c r="B29" s="26"/>
      <c r="D29" s="44"/>
      <c r="E29" s="44"/>
      <c r="F29" s="44"/>
      <c r="G29" s="44"/>
      <c r="H29" s="44"/>
      <c r="I29" s="44"/>
      <c r="J29" s="44"/>
      <c r="K29" s="44"/>
      <c r="L29" s="26"/>
    </row>
    <row r="30" spans="2:12" s="1" customFormat="1" ht="25.35" customHeight="1">
      <c r="B30" s="26"/>
      <c r="D30" s="77" t="s">
        <v>38</v>
      </c>
      <c r="J30" s="57">
        <f>ROUND(J79, 2)</f>
        <v>0</v>
      </c>
      <c r="L30" s="26"/>
    </row>
    <row r="31" spans="2:12" s="1" customFormat="1" ht="6.95" customHeight="1">
      <c r="B31" s="26"/>
      <c r="D31" s="44"/>
      <c r="E31" s="44"/>
      <c r="F31" s="44"/>
      <c r="G31" s="44"/>
      <c r="H31" s="44"/>
      <c r="I31" s="44"/>
      <c r="J31" s="44"/>
      <c r="K31" s="44"/>
      <c r="L31" s="26"/>
    </row>
    <row r="32" spans="2:12" s="1" customFormat="1" ht="14.45" customHeight="1">
      <c r="B32" s="26"/>
      <c r="F32" s="29" t="s">
        <v>40</v>
      </c>
      <c r="I32" s="29" t="s">
        <v>39</v>
      </c>
      <c r="J32" s="29" t="s">
        <v>41</v>
      </c>
      <c r="L32" s="26"/>
    </row>
    <row r="33" spans="2:12" s="1" customFormat="1" ht="14.45" customHeight="1">
      <c r="B33" s="26"/>
      <c r="D33" s="46" t="s">
        <v>42</v>
      </c>
      <c r="E33" s="21" t="s">
        <v>43</v>
      </c>
      <c r="F33" s="78">
        <f>ROUND((SUM(BE79:BE205)),  2)</f>
        <v>0</v>
      </c>
      <c r="I33" s="79">
        <v>0.21</v>
      </c>
      <c r="J33" s="78">
        <f>ROUND(((SUM(BE79:BE205))*I33),  2)</f>
        <v>0</v>
      </c>
      <c r="L33" s="26"/>
    </row>
    <row r="34" spans="2:12" s="1" customFormat="1" ht="14.45" customHeight="1">
      <c r="B34" s="26"/>
      <c r="E34" s="21" t="s">
        <v>44</v>
      </c>
      <c r="F34" s="78">
        <f>ROUND((SUM(BF79:BF205)),  2)</f>
        <v>0</v>
      </c>
      <c r="I34" s="79">
        <v>0.15</v>
      </c>
      <c r="J34" s="78">
        <f>ROUND(((SUM(BF79:BF205))*I34),  2)</f>
        <v>0</v>
      </c>
      <c r="L34" s="26"/>
    </row>
    <row r="35" spans="2:12" s="1" customFormat="1" ht="14.45" hidden="1" customHeight="1">
      <c r="B35" s="26"/>
      <c r="E35" s="21" t="s">
        <v>45</v>
      </c>
      <c r="F35" s="78">
        <f>ROUND((SUM(BG79:BG205)),  2)</f>
        <v>0</v>
      </c>
      <c r="I35" s="79">
        <v>0.21</v>
      </c>
      <c r="J35" s="78">
        <f>0</f>
        <v>0</v>
      </c>
      <c r="L35" s="26"/>
    </row>
    <row r="36" spans="2:12" s="1" customFormat="1" ht="14.45" hidden="1" customHeight="1">
      <c r="B36" s="26"/>
      <c r="E36" s="21" t="s">
        <v>46</v>
      </c>
      <c r="F36" s="78">
        <f>ROUND((SUM(BH79:BH205)),  2)</f>
        <v>0</v>
      </c>
      <c r="I36" s="79">
        <v>0.15</v>
      </c>
      <c r="J36" s="78">
        <f>0</f>
        <v>0</v>
      </c>
      <c r="L36" s="26"/>
    </row>
    <row r="37" spans="2:12" s="1" customFormat="1" ht="14.45" hidden="1" customHeight="1">
      <c r="B37" s="26"/>
      <c r="E37" s="21" t="s">
        <v>47</v>
      </c>
      <c r="F37" s="78">
        <f>ROUND((SUM(BI79:BI205)),  2)</f>
        <v>0</v>
      </c>
      <c r="I37" s="79">
        <v>0</v>
      </c>
      <c r="J37" s="78">
        <f>0</f>
        <v>0</v>
      </c>
      <c r="L37" s="26"/>
    </row>
    <row r="38" spans="2:12" s="1" customFormat="1" ht="6.95" customHeight="1">
      <c r="B38" s="26"/>
      <c r="L38" s="26"/>
    </row>
    <row r="39" spans="2:12" s="1" customFormat="1" ht="25.35" customHeight="1">
      <c r="B39" s="26"/>
      <c r="C39" s="80"/>
      <c r="D39" s="81" t="s">
        <v>48</v>
      </c>
      <c r="E39" s="48"/>
      <c r="F39" s="48"/>
      <c r="G39" s="82" t="s">
        <v>49</v>
      </c>
      <c r="H39" s="83" t="s">
        <v>50</v>
      </c>
      <c r="I39" s="48"/>
      <c r="J39" s="84">
        <f>SUM(J30:J37)</f>
        <v>0</v>
      </c>
      <c r="K39" s="85"/>
      <c r="L39" s="26"/>
    </row>
    <row r="40" spans="2:12" s="1" customFormat="1" ht="14.45" customHeight="1">
      <c r="B40" s="35"/>
      <c r="C40" s="36"/>
      <c r="D40" s="36"/>
      <c r="E40" s="36"/>
      <c r="F40" s="36"/>
      <c r="G40" s="36"/>
      <c r="H40" s="36"/>
      <c r="I40" s="36"/>
      <c r="J40" s="36"/>
      <c r="K40" s="36"/>
      <c r="L40" s="26"/>
    </row>
    <row r="44" spans="2:12" s="1" customFormat="1" ht="6.95" customHeight="1"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26"/>
    </row>
    <row r="45" spans="2:12" s="1" customFormat="1" ht="24.95" customHeight="1">
      <c r="B45" s="26"/>
      <c r="C45" s="15" t="s">
        <v>86</v>
      </c>
      <c r="L45" s="26"/>
    </row>
    <row r="46" spans="2:12" s="1" customFormat="1" ht="6.95" customHeight="1">
      <c r="B46" s="26"/>
      <c r="L46" s="26"/>
    </row>
    <row r="47" spans="2:12" s="1" customFormat="1" ht="12" customHeight="1">
      <c r="B47" s="26"/>
      <c r="C47" s="21" t="s">
        <v>16</v>
      </c>
      <c r="L47" s="26"/>
    </row>
    <row r="48" spans="2:12" s="1" customFormat="1" ht="16.5" customHeight="1">
      <c r="B48" s="26"/>
      <c r="E48" s="236" t="str">
        <f>E7</f>
        <v>Údržba vyšší a nižší zeleně v obvodu OŘ Plzeň 2024/2026</v>
      </c>
      <c r="F48" s="237"/>
      <c r="G48" s="237"/>
      <c r="H48" s="237"/>
      <c r="L48" s="26"/>
    </row>
    <row r="49" spans="2:47" s="1" customFormat="1" ht="12" customHeight="1">
      <c r="B49" s="26"/>
      <c r="C49" s="21" t="s">
        <v>83</v>
      </c>
      <c r="L49" s="26"/>
    </row>
    <row r="50" spans="2:47" s="1" customFormat="1" ht="16.5" customHeight="1">
      <c r="B50" s="26"/>
      <c r="E50" s="208" t="str">
        <f>E9</f>
        <v>SO 1 - Údržba vyšší a nižší zeleně v obvodu OŘ Plzeň 2024/2026</v>
      </c>
      <c r="F50" s="235"/>
      <c r="G50" s="235"/>
      <c r="H50" s="235"/>
      <c r="L50" s="26"/>
    </row>
    <row r="51" spans="2:47" s="1" customFormat="1" ht="6.95" customHeight="1">
      <c r="B51" s="26"/>
      <c r="L51" s="26"/>
    </row>
    <row r="52" spans="2:47" s="1" customFormat="1" ht="12" customHeight="1">
      <c r="B52" s="26"/>
      <c r="C52" s="21" t="s">
        <v>21</v>
      </c>
      <c r="F52" s="19" t="str">
        <f>F12</f>
        <v>Obvod ST Plzeň</v>
      </c>
      <c r="I52" s="21" t="s">
        <v>23</v>
      </c>
      <c r="J52" s="43" t="str">
        <f>IF(J12="","",J12)</f>
        <v>18. 8. 2023</v>
      </c>
      <c r="L52" s="26"/>
    </row>
    <row r="53" spans="2:47" s="1" customFormat="1" ht="6.95" customHeight="1">
      <c r="B53" s="26"/>
      <c r="L53" s="26"/>
    </row>
    <row r="54" spans="2:47" s="1" customFormat="1" ht="15.2" customHeight="1">
      <c r="B54" s="26"/>
      <c r="C54" s="21" t="s">
        <v>25</v>
      </c>
      <c r="F54" s="19" t="str">
        <f>E15</f>
        <v>Správa železnic, s.o. - OŘ Plzeň</v>
      </c>
      <c r="I54" s="21" t="s">
        <v>31</v>
      </c>
      <c r="J54" s="24" t="str">
        <f>E21</f>
        <v xml:space="preserve"> </v>
      </c>
      <c r="L54" s="26"/>
    </row>
    <row r="55" spans="2:47" s="1" customFormat="1" ht="15.2" customHeight="1">
      <c r="B55" s="26"/>
      <c r="C55" s="21" t="s">
        <v>29</v>
      </c>
      <c r="F55" s="19" t="str">
        <f>IF(E18="","",E18)</f>
        <v>Vyplň údaj</v>
      </c>
      <c r="I55" s="21" t="s">
        <v>34</v>
      </c>
      <c r="J55" s="24" t="str">
        <f>E24</f>
        <v>Zdeněk</v>
      </c>
      <c r="L55" s="26"/>
    </row>
    <row r="56" spans="2:47" s="1" customFormat="1" ht="10.35" customHeight="1">
      <c r="B56" s="26"/>
      <c r="L56" s="26"/>
    </row>
    <row r="57" spans="2:47" s="1" customFormat="1" ht="29.25" customHeight="1">
      <c r="B57" s="26"/>
      <c r="C57" s="86" t="s">
        <v>87</v>
      </c>
      <c r="D57" s="80"/>
      <c r="E57" s="80"/>
      <c r="F57" s="80"/>
      <c r="G57" s="80"/>
      <c r="H57" s="80"/>
      <c r="I57" s="80"/>
      <c r="J57" s="87" t="s">
        <v>88</v>
      </c>
      <c r="K57" s="80"/>
      <c r="L57" s="26"/>
    </row>
    <row r="58" spans="2:47" s="1" customFormat="1" ht="10.35" customHeight="1">
      <c r="B58" s="26"/>
      <c r="L58" s="26"/>
    </row>
    <row r="59" spans="2:47" s="1" customFormat="1" ht="22.9" customHeight="1">
      <c r="B59" s="26"/>
      <c r="C59" s="88" t="s">
        <v>70</v>
      </c>
      <c r="J59" s="57">
        <f>J79</f>
        <v>0</v>
      </c>
      <c r="L59" s="26"/>
      <c r="AU59" s="11" t="s">
        <v>89</v>
      </c>
    </row>
    <row r="60" spans="2:47" s="1" customFormat="1" ht="21.75" customHeight="1">
      <c r="B60" s="26"/>
      <c r="L60" s="26"/>
    </row>
    <row r="61" spans="2:47" s="1" customFormat="1" ht="6.95" customHeight="1"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26"/>
    </row>
    <row r="65" spans="2:65" s="1" customFormat="1" ht="6.95" customHeight="1"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26"/>
    </row>
    <row r="66" spans="2:65" s="1" customFormat="1" ht="24.95" customHeight="1">
      <c r="B66" s="26"/>
      <c r="C66" s="15" t="s">
        <v>90</v>
      </c>
      <c r="L66" s="26"/>
    </row>
    <row r="67" spans="2:65" s="1" customFormat="1" ht="6.95" customHeight="1">
      <c r="B67" s="26"/>
      <c r="L67" s="26"/>
    </row>
    <row r="68" spans="2:65" s="1" customFormat="1" ht="12" customHeight="1">
      <c r="B68" s="26"/>
      <c r="C68" s="21" t="s">
        <v>16</v>
      </c>
      <c r="L68" s="26"/>
    </row>
    <row r="69" spans="2:65" s="1" customFormat="1" ht="16.5" customHeight="1">
      <c r="B69" s="26"/>
      <c r="E69" s="236" t="str">
        <f>E7</f>
        <v>Údržba vyšší a nižší zeleně v obvodu OŘ Plzeň 2024/2026</v>
      </c>
      <c r="F69" s="237"/>
      <c r="G69" s="237"/>
      <c r="H69" s="237"/>
      <c r="L69" s="26"/>
    </row>
    <row r="70" spans="2:65" s="1" customFormat="1" ht="12" customHeight="1">
      <c r="B70" s="26"/>
      <c r="C70" s="21" t="s">
        <v>83</v>
      </c>
      <c r="L70" s="26"/>
    </row>
    <row r="71" spans="2:65" s="1" customFormat="1" ht="16.5" customHeight="1">
      <c r="B71" s="26"/>
      <c r="E71" s="208" t="str">
        <f>E9</f>
        <v>SO 1 - Údržba vyšší a nižší zeleně v obvodu OŘ Plzeň 2024/2026</v>
      </c>
      <c r="F71" s="235"/>
      <c r="G71" s="235"/>
      <c r="H71" s="235"/>
      <c r="L71" s="26"/>
    </row>
    <row r="72" spans="2:65" s="1" customFormat="1" ht="6.95" customHeight="1">
      <c r="B72" s="26"/>
      <c r="L72" s="26"/>
    </row>
    <row r="73" spans="2:65" s="1" customFormat="1" ht="12" customHeight="1">
      <c r="B73" s="26"/>
      <c r="C73" s="21" t="s">
        <v>21</v>
      </c>
      <c r="F73" s="19" t="str">
        <f>F12</f>
        <v>Obvod ST Plzeň</v>
      </c>
      <c r="I73" s="21" t="s">
        <v>23</v>
      </c>
      <c r="J73" s="43" t="str">
        <f>IF(J12="","",J12)</f>
        <v>18. 8. 2023</v>
      </c>
      <c r="L73" s="26"/>
    </row>
    <row r="74" spans="2:65" s="1" customFormat="1" ht="6.95" customHeight="1">
      <c r="B74" s="26"/>
      <c r="L74" s="26"/>
    </row>
    <row r="75" spans="2:65" s="1" customFormat="1" ht="15.2" customHeight="1">
      <c r="B75" s="26"/>
      <c r="C75" s="21" t="s">
        <v>25</v>
      </c>
      <c r="F75" s="19" t="str">
        <f>E15</f>
        <v>Správa železnic, s.o. - OŘ Plzeň</v>
      </c>
      <c r="I75" s="21" t="s">
        <v>31</v>
      </c>
      <c r="J75" s="24" t="str">
        <f>E21</f>
        <v xml:space="preserve"> </v>
      </c>
      <c r="L75" s="26"/>
    </row>
    <row r="76" spans="2:65" s="1" customFormat="1" ht="15.2" customHeight="1">
      <c r="B76" s="26"/>
      <c r="C76" s="21" t="s">
        <v>29</v>
      </c>
      <c r="F76" s="19" t="str">
        <f>IF(E18="","",E18)</f>
        <v>Vyplň údaj</v>
      </c>
      <c r="I76" s="21" t="s">
        <v>34</v>
      </c>
      <c r="J76" s="24" t="str">
        <f>E24</f>
        <v>Zdeněk</v>
      </c>
      <c r="L76" s="26"/>
    </row>
    <row r="77" spans="2:65" s="1" customFormat="1" ht="10.35" customHeight="1">
      <c r="B77" s="26"/>
      <c r="L77" s="26"/>
    </row>
    <row r="78" spans="2:65" s="8" customFormat="1" ht="29.25" customHeight="1">
      <c r="B78" s="89"/>
      <c r="C78" s="90" t="s">
        <v>91</v>
      </c>
      <c r="D78" s="91" t="s">
        <v>57</v>
      </c>
      <c r="E78" s="91" t="s">
        <v>53</v>
      </c>
      <c r="F78" s="91" t="s">
        <v>54</v>
      </c>
      <c r="G78" s="91" t="s">
        <v>92</v>
      </c>
      <c r="H78" s="91" t="s">
        <v>93</v>
      </c>
      <c r="I78" s="91" t="s">
        <v>94</v>
      </c>
      <c r="J78" s="92" t="s">
        <v>88</v>
      </c>
      <c r="K78" s="93" t="s">
        <v>95</v>
      </c>
      <c r="L78" s="89"/>
      <c r="M78" s="50" t="s">
        <v>19</v>
      </c>
      <c r="N78" s="51" t="s">
        <v>42</v>
      </c>
      <c r="O78" s="51" t="s">
        <v>96</v>
      </c>
      <c r="P78" s="51" t="s">
        <v>97</v>
      </c>
      <c r="Q78" s="51" t="s">
        <v>98</v>
      </c>
      <c r="R78" s="51" t="s">
        <v>99</v>
      </c>
      <c r="S78" s="51" t="s">
        <v>100</v>
      </c>
      <c r="T78" s="52" t="s">
        <v>101</v>
      </c>
    </row>
    <row r="79" spans="2:65" s="1" customFormat="1" ht="22.9" customHeight="1">
      <c r="B79" s="26"/>
      <c r="C79" s="55" t="s">
        <v>102</v>
      </c>
      <c r="J79" s="94">
        <f>BK79</f>
        <v>0</v>
      </c>
      <c r="L79" s="26"/>
      <c r="M79" s="53"/>
      <c r="N79" s="44"/>
      <c r="O79" s="44"/>
      <c r="P79" s="95">
        <f>SUM(P80:P205)</f>
        <v>0</v>
      </c>
      <c r="Q79" s="44"/>
      <c r="R79" s="95">
        <f>SUM(R80:R205)</f>
        <v>0</v>
      </c>
      <c r="S79" s="44"/>
      <c r="T79" s="96">
        <f>SUM(T80:T205)</f>
        <v>0</v>
      </c>
      <c r="AT79" s="11" t="s">
        <v>71</v>
      </c>
      <c r="AU79" s="11" t="s">
        <v>89</v>
      </c>
      <c r="BK79" s="97">
        <f>SUM(BK80:BK205)</f>
        <v>0</v>
      </c>
    </row>
    <row r="80" spans="2:65" s="1" customFormat="1" ht="16.5" customHeight="1">
      <c r="B80" s="26"/>
      <c r="C80" s="98" t="s">
        <v>79</v>
      </c>
      <c r="D80" s="98" t="s">
        <v>103</v>
      </c>
      <c r="E80" s="99" t="s">
        <v>104</v>
      </c>
      <c r="F80" s="100" t="s">
        <v>105</v>
      </c>
      <c r="G80" s="101" t="s">
        <v>106</v>
      </c>
      <c r="H80" s="102">
        <v>1100</v>
      </c>
      <c r="I80" s="103"/>
      <c r="J80" s="104">
        <f>ROUND(I80*H80,2)</f>
        <v>0</v>
      </c>
      <c r="K80" s="105"/>
      <c r="L80" s="26"/>
      <c r="M80" s="106" t="s">
        <v>19</v>
      </c>
      <c r="N80" s="107" t="s">
        <v>43</v>
      </c>
      <c r="P80" s="108">
        <f>O80*H80</f>
        <v>0</v>
      </c>
      <c r="Q80" s="108">
        <v>0</v>
      </c>
      <c r="R80" s="108">
        <f>Q80*H80</f>
        <v>0</v>
      </c>
      <c r="S80" s="108">
        <v>0</v>
      </c>
      <c r="T80" s="109">
        <f>S80*H80</f>
        <v>0</v>
      </c>
      <c r="AR80" s="110" t="s">
        <v>107</v>
      </c>
      <c r="AT80" s="110" t="s">
        <v>103</v>
      </c>
      <c r="AU80" s="110" t="s">
        <v>72</v>
      </c>
      <c r="AY80" s="11" t="s">
        <v>108</v>
      </c>
      <c r="BE80" s="111">
        <f>IF(N80="základní",J80,0)</f>
        <v>0</v>
      </c>
      <c r="BF80" s="111">
        <f>IF(N80="snížená",J80,0)</f>
        <v>0</v>
      </c>
      <c r="BG80" s="111">
        <f>IF(N80="zákl. přenesená",J80,0)</f>
        <v>0</v>
      </c>
      <c r="BH80" s="111">
        <f>IF(N80="sníž. přenesená",J80,0)</f>
        <v>0</v>
      </c>
      <c r="BI80" s="111">
        <f>IF(N80="nulová",J80,0)</f>
        <v>0</v>
      </c>
      <c r="BJ80" s="11" t="s">
        <v>79</v>
      </c>
      <c r="BK80" s="111">
        <f>ROUND(I80*H80,2)</f>
        <v>0</v>
      </c>
      <c r="BL80" s="11" t="s">
        <v>107</v>
      </c>
      <c r="BM80" s="110" t="s">
        <v>109</v>
      </c>
    </row>
    <row r="81" spans="2:65" s="1" customFormat="1" ht="19.5">
      <c r="B81" s="26"/>
      <c r="D81" s="112" t="s">
        <v>110</v>
      </c>
      <c r="F81" s="113" t="s">
        <v>111</v>
      </c>
      <c r="I81" s="114"/>
      <c r="L81" s="26"/>
      <c r="M81" s="115"/>
      <c r="T81" s="47"/>
      <c r="AT81" s="11" t="s">
        <v>110</v>
      </c>
      <c r="AU81" s="11" t="s">
        <v>72</v>
      </c>
    </row>
    <row r="82" spans="2:65" s="1" customFormat="1" ht="16.5" customHeight="1">
      <c r="B82" s="26"/>
      <c r="C82" s="98" t="s">
        <v>81</v>
      </c>
      <c r="D82" s="98" t="s">
        <v>103</v>
      </c>
      <c r="E82" s="99" t="s">
        <v>112</v>
      </c>
      <c r="F82" s="100" t="s">
        <v>113</v>
      </c>
      <c r="G82" s="101" t="s">
        <v>106</v>
      </c>
      <c r="H82" s="102">
        <v>1100</v>
      </c>
      <c r="I82" s="103"/>
      <c r="J82" s="104">
        <f>ROUND(I82*H82,2)</f>
        <v>0</v>
      </c>
      <c r="K82" s="105"/>
      <c r="L82" s="26"/>
      <c r="M82" s="106" t="s">
        <v>19</v>
      </c>
      <c r="N82" s="107" t="s">
        <v>43</v>
      </c>
      <c r="P82" s="108">
        <f>O82*H82</f>
        <v>0</v>
      </c>
      <c r="Q82" s="108">
        <v>0</v>
      </c>
      <c r="R82" s="108">
        <f>Q82*H82</f>
        <v>0</v>
      </c>
      <c r="S82" s="108">
        <v>0</v>
      </c>
      <c r="T82" s="109">
        <f>S82*H82</f>
        <v>0</v>
      </c>
      <c r="AR82" s="110" t="s">
        <v>107</v>
      </c>
      <c r="AT82" s="110" t="s">
        <v>103</v>
      </c>
      <c r="AU82" s="110" t="s">
        <v>72</v>
      </c>
      <c r="AY82" s="11" t="s">
        <v>108</v>
      </c>
      <c r="BE82" s="111">
        <f>IF(N82="základní",J82,0)</f>
        <v>0</v>
      </c>
      <c r="BF82" s="111">
        <f>IF(N82="snížená",J82,0)</f>
        <v>0</v>
      </c>
      <c r="BG82" s="111">
        <f>IF(N82="zákl. přenesená",J82,0)</f>
        <v>0</v>
      </c>
      <c r="BH82" s="111">
        <f>IF(N82="sníž. přenesená",J82,0)</f>
        <v>0</v>
      </c>
      <c r="BI82" s="111">
        <f>IF(N82="nulová",J82,0)</f>
        <v>0</v>
      </c>
      <c r="BJ82" s="11" t="s">
        <v>79</v>
      </c>
      <c r="BK82" s="111">
        <f>ROUND(I82*H82,2)</f>
        <v>0</v>
      </c>
      <c r="BL82" s="11" t="s">
        <v>107</v>
      </c>
      <c r="BM82" s="110" t="s">
        <v>114</v>
      </c>
    </row>
    <row r="83" spans="2:65" s="1" customFormat="1" ht="19.5">
      <c r="B83" s="26"/>
      <c r="D83" s="112" t="s">
        <v>110</v>
      </c>
      <c r="F83" s="113" t="s">
        <v>115</v>
      </c>
      <c r="I83" s="114"/>
      <c r="L83" s="26"/>
      <c r="M83" s="115"/>
      <c r="T83" s="47"/>
      <c r="AT83" s="11" t="s">
        <v>110</v>
      </c>
      <c r="AU83" s="11" t="s">
        <v>72</v>
      </c>
    </row>
    <row r="84" spans="2:65" s="1" customFormat="1" ht="16.5" customHeight="1">
      <c r="B84" s="26"/>
      <c r="C84" s="98" t="s">
        <v>116</v>
      </c>
      <c r="D84" s="98" t="s">
        <v>103</v>
      </c>
      <c r="E84" s="99" t="s">
        <v>117</v>
      </c>
      <c r="F84" s="100" t="s">
        <v>118</v>
      </c>
      <c r="G84" s="101" t="s">
        <v>119</v>
      </c>
      <c r="H84" s="102">
        <v>5</v>
      </c>
      <c r="I84" s="103"/>
      <c r="J84" s="104">
        <f>ROUND(I84*H84,2)</f>
        <v>0</v>
      </c>
      <c r="K84" s="105"/>
      <c r="L84" s="26"/>
      <c r="M84" s="106" t="s">
        <v>19</v>
      </c>
      <c r="N84" s="107" t="s">
        <v>43</v>
      </c>
      <c r="P84" s="108">
        <f>O84*H84</f>
        <v>0</v>
      </c>
      <c r="Q84" s="108">
        <v>0</v>
      </c>
      <c r="R84" s="108">
        <f>Q84*H84</f>
        <v>0</v>
      </c>
      <c r="S84" s="108">
        <v>0</v>
      </c>
      <c r="T84" s="109">
        <f>S84*H84</f>
        <v>0</v>
      </c>
      <c r="AR84" s="110" t="s">
        <v>107</v>
      </c>
      <c r="AT84" s="110" t="s">
        <v>103</v>
      </c>
      <c r="AU84" s="110" t="s">
        <v>72</v>
      </c>
      <c r="AY84" s="11" t="s">
        <v>108</v>
      </c>
      <c r="BE84" s="111">
        <f>IF(N84="základní",J84,0)</f>
        <v>0</v>
      </c>
      <c r="BF84" s="111">
        <f>IF(N84="snížená",J84,0)</f>
        <v>0</v>
      </c>
      <c r="BG84" s="111">
        <f>IF(N84="zákl. přenesená",J84,0)</f>
        <v>0</v>
      </c>
      <c r="BH84" s="111">
        <f>IF(N84="sníž. přenesená",J84,0)</f>
        <v>0</v>
      </c>
      <c r="BI84" s="111">
        <f>IF(N84="nulová",J84,0)</f>
        <v>0</v>
      </c>
      <c r="BJ84" s="11" t="s">
        <v>79</v>
      </c>
      <c r="BK84" s="111">
        <f>ROUND(I84*H84,2)</f>
        <v>0</v>
      </c>
      <c r="BL84" s="11" t="s">
        <v>107</v>
      </c>
      <c r="BM84" s="110" t="s">
        <v>120</v>
      </c>
    </row>
    <row r="85" spans="2:65" s="1" customFormat="1" ht="29.25">
      <c r="B85" s="26"/>
      <c r="D85" s="112" t="s">
        <v>110</v>
      </c>
      <c r="F85" s="113" t="s">
        <v>121</v>
      </c>
      <c r="I85" s="114"/>
      <c r="L85" s="26"/>
      <c r="M85" s="115"/>
      <c r="T85" s="47"/>
      <c r="AT85" s="11" t="s">
        <v>110</v>
      </c>
      <c r="AU85" s="11" t="s">
        <v>72</v>
      </c>
    </row>
    <row r="86" spans="2:65" s="1" customFormat="1" ht="16.5" customHeight="1">
      <c r="B86" s="26"/>
      <c r="C86" s="98" t="s">
        <v>107</v>
      </c>
      <c r="D86" s="98" t="s">
        <v>103</v>
      </c>
      <c r="E86" s="99" t="s">
        <v>122</v>
      </c>
      <c r="F86" s="100" t="s">
        <v>123</v>
      </c>
      <c r="G86" s="101" t="s">
        <v>119</v>
      </c>
      <c r="H86" s="102">
        <v>5</v>
      </c>
      <c r="I86" s="103"/>
      <c r="J86" s="104">
        <f>ROUND(I86*H86,2)</f>
        <v>0</v>
      </c>
      <c r="K86" s="105"/>
      <c r="L86" s="26"/>
      <c r="M86" s="106" t="s">
        <v>19</v>
      </c>
      <c r="N86" s="107" t="s">
        <v>43</v>
      </c>
      <c r="P86" s="108">
        <f>O86*H86</f>
        <v>0</v>
      </c>
      <c r="Q86" s="108">
        <v>0</v>
      </c>
      <c r="R86" s="108">
        <f>Q86*H86</f>
        <v>0</v>
      </c>
      <c r="S86" s="108">
        <v>0</v>
      </c>
      <c r="T86" s="109">
        <f>S86*H86</f>
        <v>0</v>
      </c>
      <c r="AR86" s="110" t="s">
        <v>107</v>
      </c>
      <c r="AT86" s="110" t="s">
        <v>103</v>
      </c>
      <c r="AU86" s="110" t="s">
        <v>72</v>
      </c>
      <c r="AY86" s="11" t="s">
        <v>108</v>
      </c>
      <c r="BE86" s="111">
        <f>IF(N86="základní",J86,0)</f>
        <v>0</v>
      </c>
      <c r="BF86" s="111">
        <f>IF(N86="snížená",J86,0)</f>
        <v>0</v>
      </c>
      <c r="BG86" s="111">
        <f>IF(N86="zákl. přenesená",J86,0)</f>
        <v>0</v>
      </c>
      <c r="BH86" s="111">
        <f>IF(N86="sníž. přenesená",J86,0)</f>
        <v>0</v>
      </c>
      <c r="BI86" s="111">
        <f>IF(N86="nulová",J86,0)</f>
        <v>0</v>
      </c>
      <c r="BJ86" s="11" t="s">
        <v>79</v>
      </c>
      <c r="BK86" s="111">
        <f>ROUND(I86*H86,2)</f>
        <v>0</v>
      </c>
      <c r="BL86" s="11" t="s">
        <v>107</v>
      </c>
      <c r="BM86" s="110" t="s">
        <v>124</v>
      </c>
    </row>
    <row r="87" spans="2:65" s="1" customFormat="1" ht="29.25">
      <c r="B87" s="26"/>
      <c r="D87" s="112" t="s">
        <v>110</v>
      </c>
      <c r="F87" s="113" t="s">
        <v>125</v>
      </c>
      <c r="I87" s="114"/>
      <c r="L87" s="26"/>
      <c r="M87" s="115"/>
      <c r="T87" s="47"/>
      <c r="AT87" s="11" t="s">
        <v>110</v>
      </c>
      <c r="AU87" s="11" t="s">
        <v>72</v>
      </c>
    </row>
    <row r="88" spans="2:65" s="1" customFormat="1" ht="16.5" customHeight="1">
      <c r="B88" s="26"/>
      <c r="C88" s="98" t="s">
        <v>126</v>
      </c>
      <c r="D88" s="98" t="s">
        <v>103</v>
      </c>
      <c r="E88" s="99" t="s">
        <v>127</v>
      </c>
      <c r="F88" s="100" t="s">
        <v>128</v>
      </c>
      <c r="G88" s="101" t="s">
        <v>106</v>
      </c>
      <c r="H88" s="102">
        <v>2200</v>
      </c>
      <c r="I88" s="103"/>
      <c r="J88" s="104">
        <f>ROUND(I88*H88,2)</f>
        <v>0</v>
      </c>
      <c r="K88" s="105"/>
      <c r="L88" s="26"/>
      <c r="M88" s="106" t="s">
        <v>19</v>
      </c>
      <c r="N88" s="107" t="s">
        <v>43</v>
      </c>
      <c r="P88" s="108">
        <f>O88*H88</f>
        <v>0</v>
      </c>
      <c r="Q88" s="108">
        <v>0</v>
      </c>
      <c r="R88" s="108">
        <f>Q88*H88</f>
        <v>0</v>
      </c>
      <c r="S88" s="108">
        <v>0</v>
      </c>
      <c r="T88" s="109">
        <f>S88*H88</f>
        <v>0</v>
      </c>
      <c r="AR88" s="110" t="s">
        <v>107</v>
      </c>
      <c r="AT88" s="110" t="s">
        <v>103</v>
      </c>
      <c r="AU88" s="110" t="s">
        <v>72</v>
      </c>
      <c r="AY88" s="11" t="s">
        <v>108</v>
      </c>
      <c r="BE88" s="111">
        <f>IF(N88="základní",J88,0)</f>
        <v>0</v>
      </c>
      <c r="BF88" s="111">
        <f>IF(N88="snížená",J88,0)</f>
        <v>0</v>
      </c>
      <c r="BG88" s="111">
        <f>IF(N88="zákl. přenesená",J88,0)</f>
        <v>0</v>
      </c>
      <c r="BH88" s="111">
        <f>IF(N88="sníž. přenesená",J88,0)</f>
        <v>0</v>
      </c>
      <c r="BI88" s="111">
        <f>IF(N88="nulová",J88,0)</f>
        <v>0</v>
      </c>
      <c r="BJ88" s="11" t="s">
        <v>79</v>
      </c>
      <c r="BK88" s="111">
        <f>ROUND(I88*H88,2)</f>
        <v>0</v>
      </c>
      <c r="BL88" s="11" t="s">
        <v>107</v>
      </c>
      <c r="BM88" s="110" t="s">
        <v>129</v>
      </c>
    </row>
    <row r="89" spans="2:65" s="1" customFormat="1" ht="19.5">
      <c r="B89" s="26"/>
      <c r="D89" s="112" t="s">
        <v>110</v>
      </c>
      <c r="F89" s="113" t="s">
        <v>130</v>
      </c>
      <c r="I89" s="114"/>
      <c r="L89" s="26"/>
      <c r="M89" s="115"/>
      <c r="T89" s="47"/>
      <c r="AT89" s="11" t="s">
        <v>110</v>
      </c>
      <c r="AU89" s="11" t="s">
        <v>72</v>
      </c>
    </row>
    <row r="90" spans="2:65" s="1" customFormat="1" ht="24.2" customHeight="1">
      <c r="B90" s="26"/>
      <c r="C90" s="98" t="s">
        <v>131</v>
      </c>
      <c r="D90" s="98" t="s">
        <v>103</v>
      </c>
      <c r="E90" s="99" t="s">
        <v>132</v>
      </c>
      <c r="F90" s="100" t="s">
        <v>133</v>
      </c>
      <c r="G90" s="101" t="s">
        <v>119</v>
      </c>
      <c r="H90" s="102">
        <v>11</v>
      </c>
      <c r="I90" s="103"/>
      <c r="J90" s="104">
        <f>ROUND(I90*H90,2)</f>
        <v>0</v>
      </c>
      <c r="K90" s="105"/>
      <c r="L90" s="26"/>
      <c r="M90" s="106" t="s">
        <v>19</v>
      </c>
      <c r="N90" s="107" t="s">
        <v>43</v>
      </c>
      <c r="P90" s="108">
        <f>O90*H90</f>
        <v>0</v>
      </c>
      <c r="Q90" s="108">
        <v>0</v>
      </c>
      <c r="R90" s="108">
        <f>Q90*H90</f>
        <v>0</v>
      </c>
      <c r="S90" s="108">
        <v>0</v>
      </c>
      <c r="T90" s="109">
        <f>S90*H90</f>
        <v>0</v>
      </c>
      <c r="AR90" s="110" t="s">
        <v>107</v>
      </c>
      <c r="AT90" s="110" t="s">
        <v>103</v>
      </c>
      <c r="AU90" s="110" t="s">
        <v>72</v>
      </c>
      <c r="AY90" s="11" t="s">
        <v>108</v>
      </c>
      <c r="BE90" s="111">
        <f>IF(N90="základní",J90,0)</f>
        <v>0</v>
      </c>
      <c r="BF90" s="111">
        <f>IF(N90="snížená",J90,0)</f>
        <v>0</v>
      </c>
      <c r="BG90" s="111">
        <f>IF(N90="zákl. přenesená",J90,0)</f>
        <v>0</v>
      </c>
      <c r="BH90" s="111">
        <f>IF(N90="sníž. přenesená",J90,0)</f>
        <v>0</v>
      </c>
      <c r="BI90" s="111">
        <f>IF(N90="nulová",J90,0)</f>
        <v>0</v>
      </c>
      <c r="BJ90" s="11" t="s">
        <v>79</v>
      </c>
      <c r="BK90" s="111">
        <f>ROUND(I90*H90,2)</f>
        <v>0</v>
      </c>
      <c r="BL90" s="11" t="s">
        <v>107</v>
      </c>
      <c r="BM90" s="110" t="s">
        <v>134</v>
      </c>
    </row>
    <row r="91" spans="2:65" s="1" customFormat="1" ht="29.25">
      <c r="B91" s="26"/>
      <c r="D91" s="112" t="s">
        <v>110</v>
      </c>
      <c r="F91" s="113" t="s">
        <v>135</v>
      </c>
      <c r="I91" s="114"/>
      <c r="L91" s="26"/>
      <c r="M91" s="115"/>
      <c r="T91" s="47"/>
      <c r="AT91" s="11" t="s">
        <v>110</v>
      </c>
      <c r="AU91" s="11" t="s">
        <v>72</v>
      </c>
    </row>
    <row r="92" spans="2:65" s="1" customFormat="1" ht="24.2" customHeight="1">
      <c r="B92" s="26"/>
      <c r="C92" s="98" t="s">
        <v>136</v>
      </c>
      <c r="D92" s="98" t="s">
        <v>103</v>
      </c>
      <c r="E92" s="99" t="s">
        <v>137</v>
      </c>
      <c r="F92" s="100" t="s">
        <v>138</v>
      </c>
      <c r="G92" s="101" t="s">
        <v>119</v>
      </c>
      <c r="H92" s="102">
        <v>11</v>
      </c>
      <c r="I92" s="103"/>
      <c r="J92" s="104">
        <f>ROUND(I92*H92,2)</f>
        <v>0</v>
      </c>
      <c r="K92" s="105"/>
      <c r="L92" s="26"/>
      <c r="M92" s="106" t="s">
        <v>19</v>
      </c>
      <c r="N92" s="107" t="s">
        <v>43</v>
      </c>
      <c r="P92" s="108">
        <f>O92*H92</f>
        <v>0</v>
      </c>
      <c r="Q92" s="108">
        <v>0</v>
      </c>
      <c r="R92" s="108">
        <f>Q92*H92</f>
        <v>0</v>
      </c>
      <c r="S92" s="108">
        <v>0</v>
      </c>
      <c r="T92" s="109">
        <f>S92*H92</f>
        <v>0</v>
      </c>
      <c r="AR92" s="110" t="s">
        <v>107</v>
      </c>
      <c r="AT92" s="110" t="s">
        <v>103</v>
      </c>
      <c r="AU92" s="110" t="s">
        <v>72</v>
      </c>
      <c r="AY92" s="11" t="s">
        <v>108</v>
      </c>
      <c r="BE92" s="111">
        <f>IF(N92="základní",J92,0)</f>
        <v>0</v>
      </c>
      <c r="BF92" s="111">
        <f>IF(N92="snížená",J92,0)</f>
        <v>0</v>
      </c>
      <c r="BG92" s="111">
        <f>IF(N92="zákl. přenesená",J92,0)</f>
        <v>0</v>
      </c>
      <c r="BH92" s="111">
        <f>IF(N92="sníž. přenesená",J92,0)</f>
        <v>0</v>
      </c>
      <c r="BI92" s="111">
        <f>IF(N92="nulová",J92,0)</f>
        <v>0</v>
      </c>
      <c r="BJ92" s="11" t="s">
        <v>79</v>
      </c>
      <c r="BK92" s="111">
        <f>ROUND(I92*H92,2)</f>
        <v>0</v>
      </c>
      <c r="BL92" s="11" t="s">
        <v>107</v>
      </c>
      <c r="BM92" s="110" t="s">
        <v>139</v>
      </c>
    </row>
    <row r="93" spans="2:65" s="1" customFormat="1" ht="29.25">
      <c r="B93" s="26"/>
      <c r="D93" s="112" t="s">
        <v>110</v>
      </c>
      <c r="F93" s="113" t="s">
        <v>140</v>
      </c>
      <c r="I93" s="114"/>
      <c r="L93" s="26"/>
      <c r="M93" s="115"/>
      <c r="T93" s="47"/>
      <c r="AT93" s="11" t="s">
        <v>110</v>
      </c>
      <c r="AU93" s="11" t="s">
        <v>72</v>
      </c>
    </row>
    <row r="94" spans="2:65" s="1" customFormat="1" ht="16.5" customHeight="1">
      <c r="B94" s="26"/>
      <c r="C94" s="98" t="s">
        <v>141</v>
      </c>
      <c r="D94" s="98" t="s">
        <v>103</v>
      </c>
      <c r="E94" s="99" t="s">
        <v>142</v>
      </c>
      <c r="F94" s="100" t="s">
        <v>143</v>
      </c>
      <c r="G94" s="101" t="s">
        <v>106</v>
      </c>
      <c r="H94" s="102">
        <v>11000</v>
      </c>
      <c r="I94" s="103"/>
      <c r="J94" s="104">
        <f>ROUND(I94*H94,2)</f>
        <v>0</v>
      </c>
      <c r="K94" s="105"/>
      <c r="L94" s="26"/>
      <c r="M94" s="106" t="s">
        <v>19</v>
      </c>
      <c r="N94" s="107" t="s">
        <v>43</v>
      </c>
      <c r="P94" s="108">
        <f>O94*H94</f>
        <v>0</v>
      </c>
      <c r="Q94" s="108">
        <v>0</v>
      </c>
      <c r="R94" s="108">
        <f>Q94*H94</f>
        <v>0</v>
      </c>
      <c r="S94" s="108">
        <v>0</v>
      </c>
      <c r="T94" s="109">
        <f>S94*H94</f>
        <v>0</v>
      </c>
      <c r="AR94" s="110" t="s">
        <v>107</v>
      </c>
      <c r="AT94" s="110" t="s">
        <v>103</v>
      </c>
      <c r="AU94" s="110" t="s">
        <v>72</v>
      </c>
      <c r="AY94" s="11" t="s">
        <v>108</v>
      </c>
      <c r="BE94" s="111">
        <f>IF(N94="základní",J94,0)</f>
        <v>0</v>
      </c>
      <c r="BF94" s="111">
        <f>IF(N94="snížená",J94,0)</f>
        <v>0</v>
      </c>
      <c r="BG94" s="111">
        <f>IF(N94="zákl. přenesená",J94,0)</f>
        <v>0</v>
      </c>
      <c r="BH94" s="111">
        <f>IF(N94="sníž. přenesená",J94,0)</f>
        <v>0</v>
      </c>
      <c r="BI94" s="111">
        <f>IF(N94="nulová",J94,0)</f>
        <v>0</v>
      </c>
      <c r="BJ94" s="11" t="s">
        <v>79</v>
      </c>
      <c r="BK94" s="111">
        <f>ROUND(I94*H94,2)</f>
        <v>0</v>
      </c>
      <c r="BL94" s="11" t="s">
        <v>107</v>
      </c>
      <c r="BM94" s="110" t="s">
        <v>144</v>
      </c>
    </row>
    <row r="95" spans="2:65" s="1" customFormat="1" ht="29.25">
      <c r="B95" s="26"/>
      <c r="D95" s="112" t="s">
        <v>110</v>
      </c>
      <c r="F95" s="113" t="s">
        <v>145</v>
      </c>
      <c r="I95" s="114"/>
      <c r="L95" s="26"/>
      <c r="M95" s="115"/>
      <c r="T95" s="47"/>
      <c r="AT95" s="11" t="s">
        <v>110</v>
      </c>
      <c r="AU95" s="11" t="s">
        <v>72</v>
      </c>
    </row>
    <row r="96" spans="2:65" s="1" customFormat="1" ht="16.5" customHeight="1">
      <c r="B96" s="26"/>
      <c r="C96" s="98" t="s">
        <v>146</v>
      </c>
      <c r="D96" s="98" t="s">
        <v>103</v>
      </c>
      <c r="E96" s="99" t="s">
        <v>147</v>
      </c>
      <c r="F96" s="100" t="s">
        <v>148</v>
      </c>
      <c r="G96" s="101" t="s">
        <v>106</v>
      </c>
      <c r="H96" s="102">
        <v>55000</v>
      </c>
      <c r="I96" s="103"/>
      <c r="J96" s="104">
        <f>ROUND(I96*H96,2)</f>
        <v>0</v>
      </c>
      <c r="K96" s="105"/>
      <c r="L96" s="26"/>
      <c r="M96" s="106" t="s">
        <v>19</v>
      </c>
      <c r="N96" s="107" t="s">
        <v>43</v>
      </c>
      <c r="P96" s="108">
        <f>O96*H96</f>
        <v>0</v>
      </c>
      <c r="Q96" s="108">
        <v>0</v>
      </c>
      <c r="R96" s="108">
        <f>Q96*H96</f>
        <v>0</v>
      </c>
      <c r="S96" s="108">
        <v>0</v>
      </c>
      <c r="T96" s="109">
        <f>S96*H96</f>
        <v>0</v>
      </c>
      <c r="AR96" s="110" t="s">
        <v>107</v>
      </c>
      <c r="AT96" s="110" t="s">
        <v>103</v>
      </c>
      <c r="AU96" s="110" t="s">
        <v>72</v>
      </c>
      <c r="AY96" s="11" t="s">
        <v>108</v>
      </c>
      <c r="BE96" s="111">
        <f>IF(N96="základní",J96,0)</f>
        <v>0</v>
      </c>
      <c r="BF96" s="111">
        <f>IF(N96="snížená",J96,0)</f>
        <v>0</v>
      </c>
      <c r="BG96" s="111">
        <f>IF(N96="zákl. přenesená",J96,0)</f>
        <v>0</v>
      </c>
      <c r="BH96" s="111">
        <f>IF(N96="sníž. přenesená",J96,0)</f>
        <v>0</v>
      </c>
      <c r="BI96" s="111">
        <f>IF(N96="nulová",J96,0)</f>
        <v>0</v>
      </c>
      <c r="BJ96" s="11" t="s">
        <v>79</v>
      </c>
      <c r="BK96" s="111">
        <f>ROUND(I96*H96,2)</f>
        <v>0</v>
      </c>
      <c r="BL96" s="11" t="s">
        <v>107</v>
      </c>
      <c r="BM96" s="110" t="s">
        <v>149</v>
      </c>
    </row>
    <row r="97" spans="2:65" s="1" customFormat="1" ht="29.25">
      <c r="B97" s="26"/>
      <c r="D97" s="112" t="s">
        <v>110</v>
      </c>
      <c r="F97" s="113" t="s">
        <v>150</v>
      </c>
      <c r="I97" s="114"/>
      <c r="L97" s="26"/>
      <c r="M97" s="115"/>
      <c r="T97" s="47"/>
      <c r="AT97" s="11" t="s">
        <v>110</v>
      </c>
      <c r="AU97" s="11" t="s">
        <v>72</v>
      </c>
    </row>
    <row r="98" spans="2:65" s="1" customFormat="1" ht="16.5" customHeight="1">
      <c r="B98" s="26"/>
      <c r="C98" s="98" t="s">
        <v>151</v>
      </c>
      <c r="D98" s="98" t="s">
        <v>103</v>
      </c>
      <c r="E98" s="99" t="s">
        <v>152</v>
      </c>
      <c r="F98" s="100" t="s">
        <v>153</v>
      </c>
      <c r="G98" s="101" t="s">
        <v>106</v>
      </c>
      <c r="H98" s="102">
        <v>132000</v>
      </c>
      <c r="I98" s="103"/>
      <c r="J98" s="104">
        <f>ROUND(I98*H98,2)</f>
        <v>0</v>
      </c>
      <c r="K98" s="105"/>
      <c r="L98" s="26"/>
      <c r="M98" s="106" t="s">
        <v>19</v>
      </c>
      <c r="N98" s="107" t="s">
        <v>43</v>
      </c>
      <c r="P98" s="108">
        <f>O98*H98</f>
        <v>0</v>
      </c>
      <c r="Q98" s="108">
        <v>0</v>
      </c>
      <c r="R98" s="108">
        <f>Q98*H98</f>
        <v>0</v>
      </c>
      <c r="S98" s="108">
        <v>0</v>
      </c>
      <c r="T98" s="109">
        <f>S98*H98</f>
        <v>0</v>
      </c>
      <c r="AR98" s="110" t="s">
        <v>107</v>
      </c>
      <c r="AT98" s="110" t="s">
        <v>103</v>
      </c>
      <c r="AU98" s="110" t="s">
        <v>72</v>
      </c>
      <c r="AY98" s="11" t="s">
        <v>108</v>
      </c>
      <c r="BE98" s="111">
        <f>IF(N98="základní",J98,0)</f>
        <v>0</v>
      </c>
      <c r="BF98" s="111">
        <f>IF(N98="snížená",J98,0)</f>
        <v>0</v>
      </c>
      <c r="BG98" s="111">
        <f>IF(N98="zákl. přenesená",J98,0)</f>
        <v>0</v>
      </c>
      <c r="BH98" s="111">
        <f>IF(N98="sníž. přenesená",J98,0)</f>
        <v>0</v>
      </c>
      <c r="BI98" s="111">
        <f>IF(N98="nulová",J98,0)</f>
        <v>0</v>
      </c>
      <c r="BJ98" s="11" t="s">
        <v>79</v>
      </c>
      <c r="BK98" s="111">
        <f>ROUND(I98*H98,2)</f>
        <v>0</v>
      </c>
      <c r="BL98" s="11" t="s">
        <v>107</v>
      </c>
      <c r="BM98" s="110" t="s">
        <v>154</v>
      </c>
    </row>
    <row r="99" spans="2:65" s="1" customFormat="1" ht="29.25">
      <c r="B99" s="26"/>
      <c r="D99" s="112" t="s">
        <v>110</v>
      </c>
      <c r="F99" s="113" t="s">
        <v>155</v>
      </c>
      <c r="I99" s="114"/>
      <c r="L99" s="26"/>
      <c r="M99" s="115"/>
      <c r="T99" s="47"/>
      <c r="AT99" s="11" t="s">
        <v>110</v>
      </c>
      <c r="AU99" s="11" t="s">
        <v>72</v>
      </c>
    </row>
    <row r="100" spans="2:65" s="1" customFormat="1" ht="16.5" customHeight="1">
      <c r="B100" s="26"/>
      <c r="C100" s="98" t="s">
        <v>156</v>
      </c>
      <c r="D100" s="98" t="s">
        <v>103</v>
      </c>
      <c r="E100" s="99" t="s">
        <v>157</v>
      </c>
      <c r="F100" s="100" t="s">
        <v>158</v>
      </c>
      <c r="G100" s="101" t="s">
        <v>106</v>
      </c>
      <c r="H100" s="102">
        <v>165000</v>
      </c>
      <c r="I100" s="103"/>
      <c r="J100" s="104">
        <f>ROUND(I100*H100,2)</f>
        <v>0</v>
      </c>
      <c r="K100" s="105"/>
      <c r="L100" s="26"/>
      <c r="M100" s="106" t="s">
        <v>19</v>
      </c>
      <c r="N100" s="107" t="s">
        <v>43</v>
      </c>
      <c r="P100" s="108">
        <f>O100*H100</f>
        <v>0</v>
      </c>
      <c r="Q100" s="108">
        <v>0</v>
      </c>
      <c r="R100" s="108">
        <f>Q100*H100</f>
        <v>0</v>
      </c>
      <c r="S100" s="108">
        <v>0</v>
      </c>
      <c r="T100" s="109">
        <f>S100*H100</f>
        <v>0</v>
      </c>
      <c r="AR100" s="110" t="s">
        <v>107</v>
      </c>
      <c r="AT100" s="110" t="s">
        <v>103</v>
      </c>
      <c r="AU100" s="110" t="s">
        <v>72</v>
      </c>
      <c r="AY100" s="11" t="s">
        <v>108</v>
      </c>
      <c r="BE100" s="111">
        <f>IF(N100="základní",J100,0)</f>
        <v>0</v>
      </c>
      <c r="BF100" s="111">
        <f>IF(N100="snížená",J100,0)</f>
        <v>0</v>
      </c>
      <c r="BG100" s="111">
        <f>IF(N100="zákl. přenesená",J100,0)</f>
        <v>0</v>
      </c>
      <c r="BH100" s="111">
        <f>IF(N100="sníž. přenesená",J100,0)</f>
        <v>0</v>
      </c>
      <c r="BI100" s="111">
        <f>IF(N100="nulová",J100,0)</f>
        <v>0</v>
      </c>
      <c r="BJ100" s="11" t="s">
        <v>79</v>
      </c>
      <c r="BK100" s="111">
        <f>ROUND(I100*H100,2)</f>
        <v>0</v>
      </c>
      <c r="BL100" s="11" t="s">
        <v>107</v>
      </c>
      <c r="BM100" s="110" t="s">
        <v>159</v>
      </c>
    </row>
    <row r="101" spans="2:65" s="1" customFormat="1" ht="29.25">
      <c r="B101" s="26"/>
      <c r="D101" s="112" t="s">
        <v>110</v>
      </c>
      <c r="F101" s="113" t="s">
        <v>160</v>
      </c>
      <c r="I101" s="114"/>
      <c r="L101" s="26"/>
      <c r="M101" s="115"/>
      <c r="T101" s="47"/>
      <c r="AT101" s="11" t="s">
        <v>110</v>
      </c>
      <c r="AU101" s="11" t="s">
        <v>72</v>
      </c>
    </row>
    <row r="102" spans="2:65" s="1" customFormat="1" ht="16.5" customHeight="1">
      <c r="B102" s="26"/>
      <c r="C102" s="98" t="s">
        <v>161</v>
      </c>
      <c r="D102" s="98" t="s">
        <v>103</v>
      </c>
      <c r="E102" s="99" t="s">
        <v>162</v>
      </c>
      <c r="F102" s="100" t="s">
        <v>163</v>
      </c>
      <c r="G102" s="101" t="s">
        <v>164</v>
      </c>
      <c r="H102" s="102">
        <v>110</v>
      </c>
      <c r="I102" s="103"/>
      <c r="J102" s="104">
        <f>ROUND(I102*H102,2)</f>
        <v>0</v>
      </c>
      <c r="K102" s="105"/>
      <c r="L102" s="26"/>
      <c r="M102" s="106" t="s">
        <v>19</v>
      </c>
      <c r="N102" s="107" t="s">
        <v>43</v>
      </c>
      <c r="P102" s="108">
        <f>O102*H102</f>
        <v>0</v>
      </c>
      <c r="Q102" s="108">
        <v>0</v>
      </c>
      <c r="R102" s="108">
        <f>Q102*H102</f>
        <v>0</v>
      </c>
      <c r="S102" s="108">
        <v>0</v>
      </c>
      <c r="T102" s="109">
        <f>S102*H102</f>
        <v>0</v>
      </c>
      <c r="AR102" s="110" t="s">
        <v>107</v>
      </c>
      <c r="AT102" s="110" t="s">
        <v>103</v>
      </c>
      <c r="AU102" s="110" t="s">
        <v>72</v>
      </c>
      <c r="AY102" s="11" t="s">
        <v>108</v>
      </c>
      <c r="BE102" s="111">
        <f>IF(N102="základní",J102,0)</f>
        <v>0</v>
      </c>
      <c r="BF102" s="111">
        <f>IF(N102="snížená",J102,0)</f>
        <v>0</v>
      </c>
      <c r="BG102" s="111">
        <f>IF(N102="zákl. přenesená",J102,0)</f>
        <v>0</v>
      </c>
      <c r="BH102" s="111">
        <f>IF(N102="sníž. přenesená",J102,0)</f>
        <v>0</v>
      </c>
      <c r="BI102" s="111">
        <f>IF(N102="nulová",J102,0)</f>
        <v>0</v>
      </c>
      <c r="BJ102" s="11" t="s">
        <v>79</v>
      </c>
      <c r="BK102" s="111">
        <f>ROUND(I102*H102,2)</f>
        <v>0</v>
      </c>
      <c r="BL102" s="11" t="s">
        <v>107</v>
      </c>
      <c r="BM102" s="110" t="s">
        <v>165</v>
      </c>
    </row>
    <row r="103" spans="2:65" s="1" customFormat="1" ht="39">
      <c r="B103" s="26"/>
      <c r="D103" s="112" t="s">
        <v>110</v>
      </c>
      <c r="F103" s="113" t="s">
        <v>166</v>
      </c>
      <c r="I103" s="114"/>
      <c r="L103" s="26"/>
      <c r="M103" s="115"/>
      <c r="T103" s="47"/>
      <c r="AT103" s="11" t="s">
        <v>110</v>
      </c>
      <c r="AU103" s="11" t="s">
        <v>72</v>
      </c>
    </row>
    <row r="104" spans="2:65" s="1" customFormat="1" ht="16.5" customHeight="1">
      <c r="B104" s="26"/>
      <c r="C104" s="98" t="s">
        <v>167</v>
      </c>
      <c r="D104" s="98" t="s">
        <v>103</v>
      </c>
      <c r="E104" s="99" t="s">
        <v>168</v>
      </c>
      <c r="F104" s="100" t="s">
        <v>169</v>
      </c>
      <c r="G104" s="101" t="s">
        <v>164</v>
      </c>
      <c r="H104" s="102">
        <v>110</v>
      </c>
      <c r="I104" s="103"/>
      <c r="J104" s="104">
        <f>ROUND(I104*H104,2)</f>
        <v>0</v>
      </c>
      <c r="K104" s="105"/>
      <c r="L104" s="26"/>
      <c r="M104" s="106" t="s">
        <v>19</v>
      </c>
      <c r="N104" s="107" t="s">
        <v>43</v>
      </c>
      <c r="P104" s="108">
        <f>O104*H104</f>
        <v>0</v>
      </c>
      <c r="Q104" s="108">
        <v>0</v>
      </c>
      <c r="R104" s="108">
        <f>Q104*H104</f>
        <v>0</v>
      </c>
      <c r="S104" s="108">
        <v>0</v>
      </c>
      <c r="T104" s="109">
        <f>S104*H104</f>
        <v>0</v>
      </c>
      <c r="AR104" s="110" t="s">
        <v>107</v>
      </c>
      <c r="AT104" s="110" t="s">
        <v>103</v>
      </c>
      <c r="AU104" s="110" t="s">
        <v>72</v>
      </c>
      <c r="AY104" s="11" t="s">
        <v>108</v>
      </c>
      <c r="BE104" s="111">
        <f>IF(N104="základní",J104,0)</f>
        <v>0</v>
      </c>
      <c r="BF104" s="111">
        <f>IF(N104="snížená",J104,0)</f>
        <v>0</v>
      </c>
      <c r="BG104" s="111">
        <f>IF(N104="zákl. přenesená",J104,0)</f>
        <v>0</v>
      </c>
      <c r="BH104" s="111">
        <f>IF(N104="sníž. přenesená",J104,0)</f>
        <v>0</v>
      </c>
      <c r="BI104" s="111">
        <f>IF(N104="nulová",J104,0)</f>
        <v>0</v>
      </c>
      <c r="BJ104" s="11" t="s">
        <v>79</v>
      </c>
      <c r="BK104" s="111">
        <f>ROUND(I104*H104,2)</f>
        <v>0</v>
      </c>
      <c r="BL104" s="11" t="s">
        <v>107</v>
      </c>
      <c r="BM104" s="110" t="s">
        <v>170</v>
      </c>
    </row>
    <row r="105" spans="2:65" s="1" customFormat="1" ht="39">
      <c r="B105" s="26"/>
      <c r="D105" s="112" t="s">
        <v>110</v>
      </c>
      <c r="F105" s="113" t="s">
        <v>171</v>
      </c>
      <c r="I105" s="114"/>
      <c r="L105" s="26"/>
      <c r="M105" s="115"/>
      <c r="T105" s="47"/>
      <c r="AT105" s="11" t="s">
        <v>110</v>
      </c>
      <c r="AU105" s="11" t="s">
        <v>72</v>
      </c>
    </row>
    <row r="106" spans="2:65" s="1" customFormat="1" ht="16.5" customHeight="1">
      <c r="B106" s="26"/>
      <c r="C106" s="98" t="s">
        <v>172</v>
      </c>
      <c r="D106" s="98" t="s">
        <v>103</v>
      </c>
      <c r="E106" s="99" t="s">
        <v>173</v>
      </c>
      <c r="F106" s="100" t="s">
        <v>174</v>
      </c>
      <c r="G106" s="101" t="s">
        <v>175</v>
      </c>
      <c r="H106" s="102">
        <v>825</v>
      </c>
      <c r="I106" s="103"/>
      <c r="J106" s="104">
        <f>ROUND(I106*H106,2)</f>
        <v>0</v>
      </c>
      <c r="K106" s="105"/>
      <c r="L106" s="26"/>
      <c r="M106" s="106" t="s">
        <v>19</v>
      </c>
      <c r="N106" s="107" t="s">
        <v>43</v>
      </c>
      <c r="P106" s="108">
        <f>O106*H106</f>
        <v>0</v>
      </c>
      <c r="Q106" s="108">
        <v>0</v>
      </c>
      <c r="R106" s="108">
        <f>Q106*H106</f>
        <v>0</v>
      </c>
      <c r="S106" s="108">
        <v>0</v>
      </c>
      <c r="T106" s="109">
        <f>S106*H106</f>
        <v>0</v>
      </c>
      <c r="AR106" s="110" t="s">
        <v>107</v>
      </c>
      <c r="AT106" s="110" t="s">
        <v>103</v>
      </c>
      <c r="AU106" s="110" t="s">
        <v>72</v>
      </c>
      <c r="AY106" s="11" t="s">
        <v>108</v>
      </c>
      <c r="BE106" s="111">
        <f>IF(N106="základní",J106,0)</f>
        <v>0</v>
      </c>
      <c r="BF106" s="111">
        <f>IF(N106="snížená",J106,0)</f>
        <v>0</v>
      </c>
      <c r="BG106" s="111">
        <f>IF(N106="zákl. přenesená",J106,0)</f>
        <v>0</v>
      </c>
      <c r="BH106" s="111">
        <f>IF(N106="sníž. přenesená",J106,0)</f>
        <v>0</v>
      </c>
      <c r="BI106" s="111">
        <f>IF(N106="nulová",J106,0)</f>
        <v>0</v>
      </c>
      <c r="BJ106" s="11" t="s">
        <v>79</v>
      </c>
      <c r="BK106" s="111">
        <f>ROUND(I106*H106,2)</f>
        <v>0</v>
      </c>
      <c r="BL106" s="11" t="s">
        <v>107</v>
      </c>
      <c r="BM106" s="110" t="s">
        <v>176</v>
      </c>
    </row>
    <row r="107" spans="2:65" s="1" customFormat="1" ht="39">
      <c r="B107" s="26"/>
      <c r="D107" s="112" t="s">
        <v>110</v>
      </c>
      <c r="F107" s="113" t="s">
        <v>177</v>
      </c>
      <c r="I107" s="114"/>
      <c r="L107" s="26"/>
      <c r="M107" s="115"/>
      <c r="T107" s="47"/>
      <c r="AT107" s="11" t="s">
        <v>110</v>
      </c>
      <c r="AU107" s="11" t="s">
        <v>72</v>
      </c>
    </row>
    <row r="108" spans="2:65" s="1" customFormat="1" ht="16.5" customHeight="1">
      <c r="B108" s="26"/>
      <c r="C108" s="98" t="s">
        <v>8</v>
      </c>
      <c r="D108" s="98" t="s">
        <v>103</v>
      </c>
      <c r="E108" s="99" t="s">
        <v>178</v>
      </c>
      <c r="F108" s="100" t="s">
        <v>179</v>
      </c>
      <c r="G108" s="101" t="s">
        <v>175</v>
      </c>
      <c r="H108" s="102">
        <v>550</v>
      </c>
      <c r="I108" s="103"/>
      <c r="J108" s="104">
        <f>ROUND(I108*H108,2)</f>
        <v>0</v>
      </c>
      <c r="K108" s="105"/>
      <c r="L108" s="26"/>
      <c r="M108" s="106" t="s">
        <v>19</v>
      </c>
      <c r="N108" s="107" t="s">
        <v>43</v>
      </c>
      <c r="P108" s="108">
        <f>O108*H108</f>
        <v>0</v>
      </c>
      <c r="Q108" s="108">
        <v>0</v>
      </c>
      <c r="R108" s="108">
        <f>Q108*H108</f>
        <v>0</v>
      </c>
      <c r="S108" s="108">
        <v>0</v>
      </c>
      <c r="T108" s="109">
        <f>S108*H108</f>
        <v>0</v>
      </c>
      <c r="AR108" s="110" t="s">
        <v>107</v>
      </c>
      <c r="AT108" s="110" t="s">
        <v>103</v>
      </c>
      <c r="AU108" s="110" t="s">
        <v>72</v>
      </c>
      <c r="AY108" s="11" t="s">
        <v>108</v>
      </c>
      <c r="BE108" s="111">
        <f>IF(N108="základní",J108,0)</f>
        <v>0</v>
      </c>
      <c r="BF108" s="111">
        <f>IF(N108="snížená",J108,0)</f>
        <v>0</v>
      </c>
      <c r="BG108" s="111">
        <f>IF(N108="zákl. přenesená",J108,0)</f>
        <v>0</v>
      </c>
      <c r="BH108" s="111">
        <f>IF(N108="sníž. přenesená",J108,0)</f>
        <v>0</v>
      </c>
      <c r="BI108" s="111">
        <f>IF(N108="nulová",J108,0)</f>
        <v>0</v>
      </c>
      <c r="BJ108" s="11" t="s">
        <v>79</v>
      </c>
      <c r="BK108" s="111">
        <f>ROUND(I108*H108,2)</f>
        <v>0</v>
      </c>
      <c r="BL108" s="11" t="s">
        <v>107</v>
      </c>
      <c r="BM108" s="110" t="s">
        <v>180</v>
      </c>
    </row>
    <row r="109" spans="2:65" s="1" customFormat="1" ht="39">
      <c r="B109" s="26"/>
      <c r="D109" s="112" t="s">
        <v>110</v>
      </c>
      <c r="F109" s="113" t="s">
        <v>181</v>
      </c>
      <c r="I109" s="114"/>
      <c r="L109" s="26"/>
      <c r="M109" s="115"/>
      <c r="T109" s="47"/>
      <c r="AT109" s="11" t="s">
        <v>110</v>
      </c>
      <c r="AU109" s="11" t="s">
        <v>72</v>
      </c>
    </row>
    <row r="110" spans="2:65" s="1" customFormat="1" ht="16.5" customHeight="1">
      <c r="B110" s="26"/>
      <c r="C110" s="98" t="s">
        <v>182</v>
      </c>
      <c r="D110" s="98" t="s">
        <v>103</v>
      </c>
      <c r="E110" s="99" t="s">
        <v>183</v>
      </c>
      <c r="F110" s="100" t="s">
        <v>184</v>
      </c>
      <c r="G110" s="101" t="s">
        <v>175</v>
      </c>
      <c r="H110" s="102">
        <v>330</v>
      </c>
      <c r="I110" s="103"/>
      <c r="J110" s="104">
        <f>ROUND(I110*H110,2)</f>
        <v>0</v>
      </c>
      <c r="K110" s="105"/>
      <c r="L110" s="26"/>
      <c r="M110" s="106" t="s">
        <v>19</v>
      </c>
      <c r="N110" s="107" t="s">
        <v>43</v>
      </c>
      <c r="P110" s="108">
        <f>O110*H110</f>
        <v>0</v>
      </c>
      <c r="Q110" s="108">
        <v>0</v>
      </c>
      <c r="R110" s="108">
        <f>Q110*H110</f>
        <v>0</v>
      </c>
      <c r="S110" s="108">
        <v>0</v>
      </c>
      <c r="T110" s="109">
        <f>S110*H110</f>
        <v>0</v>
      </c>
      <c r="AR110" s="110" t="s">
        <v>107</v>
      </c>
      <c r="AT110" s="110" t="s">
        <v>103</v>
      </c>
      <c r="AU110" s="110" t="s">
        <v>72</v>
      </c>
      <c r="AY110" s="11" t="s">
        <v>108</v>
      </c>
      <c r="BE110" s="111">
        <f>IF(N110="základní",J110,0)</f>
        <v>0</v>
      </c>
      <c r="BF110" s="111">
        <f>IF(N110="snížená",J110,0)</f>
        <v>0</v>
      </c>
      <c r="BG110" s="111">
        <f>IF(N110="zákl. přenesená",J110,0)</f>
        <v>0</v>
      </c>
      <c r="BH110" s="111">
        <f>IF(N110="sníž. přenesená",J110,0)</f>
        <v>0</v>
      </c>
      <c r="BI110" s="111">
        <f>IF(N110="nulová",J110,0)</f>
        <v>0</v>
      </c>
      <c r="BJ110" s="11" t="s">
        <v>79</v>
      </c>
      <c r="BK110" s="111">
        <f>ROUND(I110*H110,2)</f>
        <v>0</v>
      </c>
      <c r="BL110" s="11" t="s">
        <v>107</v>
      </c>
      <c r="BM110" s="110" t="s">
        <v>185</v>
      </c>
    </row>
    <row r="111" spans="2:65" s="1" customFormat="1" ht="39">
      <c r="B111" s="26"/>
      <c r="D111" s="112" t="s">
        <v>110</v>
      </c>
      <c r="F111" s="113" t="s">
        <v>186</v>
      </c>
      <c r="I111" s="114"/>
      <c r="L111" s="26"/>
      <c r="M111" s="115"/>
      <c r="T111" s="47"/>
      <c r="AT111" s="11" t="s">
        <v>110</v>
      </c>
      <c r="AU111" s="11" t="s">
        <v>72</v>
      </c>
    </row>
    <row r="112" spans="2:65" s="1" customFormat="1" ht="16.5" customHeight="1">
      <c r="B112" s="26"/>
      <c r="C112" s="98" t="s">
        <v>187</v>
      </c>
      <c r="D112" s="98" t="s">
        <v>103</v>
      </c>
      <c r="E112" s="99" t="s">
        <v>188</v>
      </c>
      <c r="F112" s="100" t="s">
        <v>189</v>
      </c>
      <c r="G112" s="101" t="s">
        <v>175</v>
      </c>
      <c r="H112" s="102">
        <v>110</v>
      </c>
      <c r="I112" s="103"/>
      <c r="J112" s="104">
        <f>ROUND(I112*H112,2)</f>
        <v>0</v>
      </c>
      <c r="K112" s="105"/>
      <c r="L112" s="26"/>
      <c r="M112" s="106" t="s">
        <v>19</v>
      </c>
      <c r="N112" s="107" t="s">
        <v>43</v>
      </c>
      <c r="P112" s="108">
        <f>O112*H112</f>
        <v>0</v>
      </c>
      <c r="Q112" s="108">
        <v>0</v>
      </c>
      <c r="R112" s="108">
        <f>Q112*H112</f>
        <v>0</v>
      </c>
      <c r="S112" s="108">
        <v>0</v>
      </c>
      <c r="T112" s="109">
        <f>S112*H112</f>
        <v>0</v>
      </c>
      <c r="AR112" s="110" t="s">
        <v>107</v>
      </c>
      <c r="AT112" s="110" t="s">
        <v>103</v>
      </c>
      <c r="AU112" s="110" t="s">
        <v>72</v>
      </c>
      <c r="AY112" s="11" t="s">
        <v>108</v>
      </c>
      <c r="BE112" s="111">
        <f>IF(N112="základní",J112,0)</f>
        <v>0</v>
      </c>
      <c r="BF112" s="111">
        <f>IF(N112="snížená",J112,0)</f>
        <v>0</v>
      </c>
      <c r="BG112" s="111">
        <f>IF(N112="zákl. přenesená",J112,0)</f>
        <v>0</v>
      </c>
      <c r="BH112" s="111">
        <f>IF(N112="sníž. přenesená",J112,0)</f>
        <v>0</v>
      </c>
      <c r="BI112" s="111">
        <f>IF(N112="nulová",J112,0)</f>
        <v>0</v>
      </c>
      <c r="BJ112" s="11" t="s">
        <v>79</v>
      </c>
      <c r="BK112" s="111">
        <f>ROUND(I112*H112,2)</f>
        <v>0</v>
      </c>
      <c r="BL112" s="11" t="s">
        <v>107</v>
      </c>
      <c r="BM112" s="110" t="s">
        <v>190</v>
      </c>
    </row>
    <row r="113" spans="2:65" s="1" customFormat="1" ht="39">
      <c r="B113" s="26"/>
      <c r="D113" s="112" t="s">
        <v>110</v>
      </c>
      <c r="F113" s="113" t="s">
        <v>191</v>
      </c>
      <c r="I113" s="114"/>
      <c r="L113" s="26"/>
      <c r="M113" s="115"/>
      <c r="T113" s="47"/>
      <c r="AT113" s="11" t="s">
        <v>110</v>
      </c>
      <c r="AU113" s="11" t="s">
        <v>72</v>
      </c>
    </row>
    <row r="114" spans="2:65" s="1" customFormat="1" ht="16.5" customHeight="1">
      <c r="B114" s="26"/>
      <c r="C114" s="98" t="s">
        <v>192</v>
      </c>
      <c r="D114" s="98" t="s">
        <v>103</v>
      </c>
      <c r="E114" s="99" t="s">
        <v>193</v>
      </c>
      <c r="F114" s="100" t="s">
        <v>194</v>
      </c>
      <c r="G114" s="101" t="s">
        <v>175</v>
      </c>
      <c r="H114" s="102">
        <v>55</v>
      </c>
      <c r="I114" s="103"/>
      <c r="J114" s="104">
        <f>ROUND(I114*H114,2)</f>
        <v>0</v>
      </c>
      <c r="K114" s="105"/>
      <c r="L114" s="26"/>
      <c r="M114" s="106" t="s">
        <v>19</v>
      </c>
      <c r="N114" s="107" t="s">
        <v>43</v>
      </c>
      <c r="P114" s="108">
        <f>O114*H114</f>
        <v>0</v>
      </c>
      <c r="Q114" s="108">
        <v>0</v>
      </c>
      <c r="R114" s="108">
        <f>Q114*H114</f>
        <v>0</v>
      </c>
      <c r="S114" s="108">
        <v>0</v>
      </c>
      <c r="T114" s="109">
        <f>S114*H114</f>
        <v>0</v>
      </c>
      <c r="AR114" s="110" t="s">
        <v>107</v>
      </c>
      <c r="AT114" s="110" t="s">
        <v>103</v>
      </c>
      <c r="AU114" s="110" t="s">
        <v>72</v>
      </c>
      <c r="AY114" s="11" t="s">
        <v>108</v>
      </c>
      <c r="BE114" s="111">
        <f>IF(N114="základní",J114,0)</f>
        <v>0</v>
      </c>
      <c r="BF114" s="111">
        <f>IF(N114="snížená",J114,0)</f>
        <v>0</v>
      </c>
      <c r="BG114" s="111">
        <f>IF(N114="zákl. přenesená",J114,0)</f>
        <v>0</v>
      </c>
      <c r="BH114" s="111">
        <f>IF(N114="sníž. přenesená",J114,0)</f>
        <v>0</v>
      </c>
      <c r="BI114" s="111">
        <f>IF(N114="nulová",J114,0)</f>
        <v>0</v>
      </c>
      <c r="BJ114" s="11" t="s">
        <v>79</v>
      </c>
      <c r="BK114" s="111">
        <f>ROUND(I114*H114,2)</f>
        <v>0</v>
      </c>
      <c r="BL114" s="11" t="s">
        <v>107</v>
      </c>
      <c r="BM114" s="110" t="s">
        <v>195</v>
      </c>
    </row>
    <row r="115" spans="2:65" s="1" customFormat="1" ht="39">
      <c r="B115" s="26"/>
      <c r="D115" s="112" t="s">
        <v>110</v>
      </c>
      <c r="F115" s="113" t="s">
        <v>196</v>
      </c>
      <c r="I115" s="114"/>
      <c r="L115" s="26"/>
      <c r="M115" s="115"/>
      <c r="T115" s="47"/>
      <c r="AT115" s="11" t="s">
        <v>110</v>
      </c>
      <c r="AU115" s="11" t="s">
        <v>72</v>
      </c>
    </row>
    <row r="116" spans="2:65" s="1" customFormat="1" ht="16.5" customHeight="1">
      <c r="B116" s="26"/>
      <c r="C116" s="98" t="s">
        <v>197</v>
      </c>
      <c r="D116" s="98" t="s">
        <v>103</v>
      </c>
      <c r="E116" s="99" t="s">
        <v>198</v>
      </c>
      <c r="F116" s="100" t="s">
        <v>199</v>
      </c>
      <c r="G116" s="101" t="s">
        <v>175</v>
      </c>
      <c r="H116" s="102">
        <v>11</v>
      </c>
      <c r="I116" s="103"/>
      <c r="J116" s="104">
        <f>ROUND(I116*H116,2)</f>
        <v>0</v>
      </c>
      <c r="K116" s="105"/>
      <c r="L116" s="26"/>
      <c r="M116" s="106" t="s">
        <v>19</v>
      </c>
      <c r="N116" s="107" t="s">
        <v>43</v>
      </c>
      <c r="P116" s="108">
        <f>O116*H116</f>
        <v>0</v>
      </c>
      <c r="Q116" s="108">
        <v>0</v>
      </c>
      <c r="R116" s="108">
        <f>Q116*H116</f>
        <v>0</v>
      </c>
      <c r="S116" s="108">
        <v>0</v>
      </c>
      <c r="T116" s="109">
        <f>S116*H116</f>
        <v>0</v>
      </c>
      <c r="AR116" s="110" t="s">
        <v>107</v>
      </c>
      <c r="AT116" s="110" t="s">
        <v>103</v>
      </c>
      <c r="AU116" s="110" t="s">
        <v>72</v>
      </c>
      <c r="AY116" s="11" t="s">
        <v>108</v>
      </c>
      <c r="BE116" s="111">
        <f>IF(N116="základní",J116,0)</f>
        <v>0</v>
      </c>
      <c r="BF116" s="111">
        <f>IF(N116="snížená",J116,0)</f>
        <v>0</v>
      </c>
      <c r="BG116" s="111">
        <f>IF(N116="zákl. přenesená",J116,0)</f>
        <v>0</v>
      </c>
      <c r="BH116" s="111">
        <f>IF(N116="sníž. přenesená",J116,0)</f>
        <v>0</v>
      </c>
      <c r="BI116" s="111">
        <f>IF(N116="nulová",J116,0)</f>
        <v>0</v>
      </c>
      <c r="BJ116" s="11" t="s">
        <v>79</v>
      </c>
      <c r="BK116" s="111">
        <f>ROUND(I116*H116,2)</f>
        <v>0</v>
      </c>
      <c r="BL116" s="11" t="s">
        <v>107</v>
      </c>
      <c r="BM116" s="110" t="s">
        <v>200</v>
      </c>
    </row>
    <row r="117" spans="2:65" s="1" customFormat="1" ht="39">
      <c r="B117" s="26"/>
      <c r="D117" s="112" t="s">
        <v>110</v>
      </c>
      <c r="F117" s="113" t="s">
        <v>201</v>
      </c>
      <c r="I117" s="114"/>
      <c r="L117" s="26"/>
      <c r="M117" s="115"/>
      <c r="T117" s="47"/>
      <c r="AT117" s="11" t="s">
        <v>110</v>
      </c>
      <c r="AU117" s="11" t="s">
        <v>72</v>
      </c>
    </row>
    <row r="118" spans="2:65" s="1" customFormat="1" ht="16.5" customHeight="1">
      <c r="B118" s="26"/>
      <c r="C118" s="98" t="s">
        <v>202</v>
      </c>
      <c r="D118" s="98" t="s">
        <v>103</v>
      </c>
      <c r="E118" s="99" t="s">
        <v>203</v>
      </c>
      <c r="F118" s="100" t="s">
        <v>204</v>
      </c>
      <c r="G118" s="101" t="s">
        <v>175</v>
      </c>
      <c r="H118" s="102">
        <v>825</v>
      </c>
      <c r="I118" s="103"/>
      <c r="J118" s="104">
        <f>ROUND(I118*H118,2)</f>
        <v>0</v>
      </c>
      <c r="K118" s="105"/>
      <c r="L118" s="26"/>
      <c r="M118" s="106" t="s">
        <v>19</v>
      </c>
      <c r="N118" s="107" t="s">
        <v>43</v>
      </c>
      <c r="P118" s="108">
        <f>O118*H118</f>
        <v>0</v>
      </c>
      <c r="Q118" s="108">
        <v>0</v>
      </c>
      <c r="R118" s="108">
        <f>Q118*H118</f>
        <v>0</v>
      </c>
      <c r="S118" s="108">
        <v>0</v>
      </c>
      <c r="T118" s="109">
        <f>S118*H118</f>
        <v>0</v>
      </c>
      <c r="AR118" s="110" t="s">
        <v>107</v>
      </c>
      <c r="AT118" s="110" t="s">
        <v>103</v>
      </c>
      <c r="AU118" s="110" t="s">
        <v>72</v>
      </c>
      <c r="AY118" s="11" t="s">
        <v>108</v>
      </c>
      <c r="BE118" s="111">
        <f>IF(N118="základní",J118,0)</f>
        <v>0</v>
      </c>
      <c r="BF118" s="111">
        <f>IF(N118="snížená",J118,0)</f>
        <v>0</v>
      </c>
      <c r="BG118" s="111">
        <f>IF(N118="zákl. přenesená",J118,0)</f>
        <v>0</v>
      </c>
      <c r="BH118" s="111">
        <f>IF(N118="sníž. přenesená",J118,0)</f>
        <v>0</v>
      </c>
      <c r="BI118" s="111">
        <f>IF(N118="nulová",J118,0)</f>
        <v>0</v>
      </c>
      <c r="BJ118" s="11" t="s">
        <v>79</v>
      </c>
      <c r="BK118" s="111">
        <f>ROUND(I118*H118,2)</f>
        <v>0</v>
      </c>
      <c r="BL118" s="11" t="s">
        <v>107</v>
      </c>
      <c r="BM118" s="110" t="s">
        <v>205</v>
      </c>
    </row>
    <row r="119" spans="2:65" s="1" customFormat="1" ht="39">
      <c r="B119" s="26"/>
      <c r="D119" s="112" t="s">
        <v>110</v>
      </c>
      <c r="F119" s="113" t="s">
        <v>206</v>
      </c>
      <c r="I119" s="114"/>
      <c r="L119" s="26"/>
      <c r="M119" s="115"/>
      <c r="T119" s="47"/>
      <c r="AT119" s="11" t="s">
        <v>110</v>
      </c>
      <c r="AU119" s="11" t="s">
        <v>72</v>
      </c>
    </row>
    <row r="120" spans="2:65" s="1" customFormat="1" ht="16.5" customHeight="1">
      <c r="B120" s="26"/>
      <c r="C120" s="98" t="s">
        <v>7</v>
      </c>
      <c r="D120" s="98" t="s">
        <v>103</v>
      </c>
      <c r="E120" s="99" t="s">
        <v>207</v>
      </c>
      <c r="F120" s="100" t="s">
        <v>208</v>
      </c>
      <c r="G120" s="101" t="s">
        <v>175</v>
      </c>
      <c r="H120" s="102">
        <v>550</v>
      </c>
      <c r="I120" s="103"/>
      <c r="J120" s="104">
        <f>ROUND(I120*H120,2)</f>
        <v>0</v>
      </c>
      <c r="K120" s="105"/>
      <c r="L120" s="26"/>
      <c r="M120" s="106" t="s">
        <v>19</v>
      </c>
      <c r="N120" s="107" t="s">
        <v>43</v>
      </c>
      <c r="P120" s="108">
        <f>O120*H120</f>
        <v>0</v>
      </c>
      <c r="Q120" s="108">
        <v>0</v>
      </c>
      <c r="R120" s="108">
        <f>Q120*H120</f>
        <v>0</v>
      </c>
      <c r="S120" s="108">
        <v>0</v>
      </c>
      <c r="T120" s="109">
        <f>S120*H120</f>
        <v>0</v>
      </c>
      <c r="AR120" s="110" t="s">
        <v>107</v>
      </c>
      <c r="AT120" s="110" t="s">
        <v>103</v>
      </c>
      <c r="AU120" s="110" t="s">
        <v>72</v>
      </c>
      <c r="AY120" s="11" t="s">
        <v>108</v>
      </c>
      <c r="BE120" s="111">
        <f>IF(N120="základní",J120,0)</f>
        <v>0</v>
      </c>
      <c r="BF120" s="111">
        <f>IF(N120="snížená",J120,0)</f>
        <v>0</v>
      </c>
      <c r="BG120" s="111">
        <f>IF(N120="zákl. přenesená",J120,0)</f>
        <v>0</v>
      </c>
      <c r="BH120" s="111">
        <f>IF(N120="sníž. přenesená",J120,0)</f>
        <v>0</v>
      </c>
      <c r="BI120" s="111">
        <f>IF(N120="nulová",J120,0)</f>
        <v>0</v>
      </c>
      <c r="BJ120" s="11" t="s">
        <v>79</v>
      </c>
      <c r="BK120" s="111">
        <f>ROUND(I120*H120,2)</f>
        <v>0</v>
      </c>
      <c r="BL120" s="11" t="s">
        <v>107</v>
      </c>
      <c r="BM120" s="110" t="s">
        <v>209</v>
      </c>
    </row>
    <row r="121" spans="2:65" s="1" customFormat="1" ht="39">
      <c r="B121" s="26"/>
      <c r="D121" s="112" t="s">
        <v>110</v>
      </c>
      <c r="F121" s="113" t="s">
        <v>210</v>
      </c>
      <c r="I121" s="114"/>
      <c r="L121" s="26"/>
      <c r="M121" s="115"/>
      <c r="T121" s="47"/>
      <c r="AT121" s="11" t="s">
        <v>110</v>
      </c>
      <c r="AU121" s="11" t="s">
        <v>72</v>
      </c>
    </row>
    <row r="122" spans="2:65" s="1" customFormat="1" ht="16.5" customHeight="1">
      <c r="B122" s="26"/>
      <c r="C122" s="98" t="s">
        <v>211</v>
      </c>
      <c r="D122" s="98" t="s">
        <v>103</v>
      </c>
      <c r="E122" s="99" t="s">
        <v>212</v>
      </c>
      <c r="F122" s="100" t="s">
        <v>213</v>
      </c>
      <c r="G122" s="101" t="s">
        <v>175</v>
      </c>
      <c r="H122" s="102">
        <v>330</v>
      </c>
      <c r="I122" s="103"/>
      <c r="J122" s="104">
        <f>ROUND(I122*H122,2)</f>
        <v>0</v>
      </c>
      <c r="K122" s="105"/>
      <c r="L122" s="26"/>
      <c r="M122" s="106" t="s">
        <v>19</v>
      </c>
      <c r="N122" s="107" t="s">
        <v>43</v>
      </c>
      <c r="P122" s="108">
        <f>O122*H122</f>
        <v>0</v>
      </c>
      <c r="Q122" s="108">
        <v>0</v>
      </c>
      <c r="R122" s="108">
        <f>Q122*H122</f>
        <v>0</v>
      </c>
      <c r="S122" s="108">
        <v>0</v>
      </c>
      <c r="T122" s="109">
        <f>S122*H122</f>
        <v>0</v>
      </c>
      <c r="AR122" s="110" t="s">
        <v>107</v>
      </c>
      <c r="AT122" s="110" t="s">
        <v>103</v>
      </c>
      <c r="AU122" s="110" t="s">
        <v>72</v>
      </c>
      <c r="AY122" s="11" t="s">
        <v>108</v>
      </c>
      <c r="BE122" s="111">
        <f>IF(N122="základní",J122,0)</f>
        <v>0</v>
      </c>
      <c r="BF122" s="111">
        <f>IF(N122="snížená",J122,0)</f>
        <v>0</v>
      </c>
      <c r="BG122" s="111">
        <f>IF(N122="zákl. přenesená",J122,0)</f>
        <v>0</v>
      </c>
      <c r="BH122" s="111">
        <f>IF(N122="sníž. přenesená",J122,0)</f>
        <v>0</v>
      </c>
      <c r="BI122" s="111">
        <f>IF(N122="nulová",J122,0)</f>
        <v>0</v>
      </c>
      <c r="BJ122" s="11" t="s">
        <v>79</v>
      </c>
      <c r="BK122" s="111">
        <f>ROUND(I122*H122,2)</f>
        <v>0</v>
      </c>
      <c r="BL122" s="11" t="s">
        <v>107</v>
      </c>
      <c r="BM122" s="110" t="s">
        <v>214</v>
      </c>
    </row>
    <row r="123" spans="2:65" s="1" customFormat="1" ht="39">
      <c r="B123" s="26"/>
      <c r="D123" s="112" t="s">
        <v>110</v>
      </c>
      <c r="F123" s="113" t="s">
        <v>215</v>
      </c>
      <c r="I123" s="114"/>
      <c r="L123" s="26"/>
      <c r="M123" s="115"/>
      <c r="T123" s="47"/>
      <c r="AT123" s="11" t="s">
        <v>110</v>
      </c>
      <c r="AU123" s="11" t="s">
        <v>72</v>
      </c>
    </row>
    <row r="124" spans="2:65" s="1" customFormat="1" ht="16.5" customHeight="1">
      <c r="B124" s="26"/>
      <c r="C124" s="98" t="s">
        <v>216</v>
      </c>
      <c r="D124" s="98" t="s">
        <v>103</v>
      </c>
      <c r="E124" s="99" t="s">
        <v>217</v>
      </c>
      <c r="F124" s="100" t="s">
        <v>218</v>
      </c>
      <c r="G124" s="101" t="s">
        <v>175</v>
      </c>
      <c r="H124" s="102">
        <v>110</v>
      </c>
      <c r="I124" s="103"/>
      <c r="J124" s="104">
        <f>ROUND(I124*H124,2)</f>
        <v>0</v>
      </c>
      <c r="K124" s="105"/>
      <c r="L124" s="26"/>
      <c r="M124" s="106" t="s">
        <v>19</v>
      </c>
      <c r="N124" s="107" t="s">
        <v>43</v>
      </c>
      <c r="P124" s="108">
        <f>O124*H124</f>
        <v>0</v>
      </c>
      <c r="Q124" s="108">
        <v>0</v>
      </c>
      <c r="R124" s="108">
        <f>Q124*H124</f>
        <v>0</v>
      </c>
      <c r="S124" s="108">
        <v>0</v>
      </c>
      <c r="T124" s="109">
        <f>S124*H124</f>
        <v>0</v>
      </c>
      <c r="AR124" s="110" t="s">
        <v>107</v>
      </c>
      <c r="AT124" s="110" t="s">
        <v>103</v>
      </c>
      <c r="AU124" s="110" t="s">
        <v>72</v>
      </c>
      <c r="AY124" s="11" t="s">
        <v>108</v>
      </c>
      <c r="BE124" s="111">
        <f>IF(N124="základní",J124,0)</f>
        <v>0</v>
      </c>
      <c r="BF124" s="111">
        <f>IF(N124="snížená",J124,0)</f>
        <v>0</v>
      </c>
      <c r="BG124" s="111">
        <f>IF(N124="zákl. přenesená",J124,0)</f>
        <v>0</v>
      </c>
      <c r="BH124" s="111">
        <f>IF(N124="sníž. přenesená",J124,0)</f>
        <v>0</v>
      </c>
      <c r="BI124" s="111">
        <f>IF(N124="nulová",J124,0)</f>
        <v>0</v>
      </c>
      <c r="BJ124" s="11" t="s">
        <v>79</v>
      </c>
      <c r="BK124" s="111">
        <f>ROUND(I124*H124,2)</f>
        <v>0</v>
      </c>
      <c r="BL124" s="11" t="s">
        <v>107</v>
      </c>
      <c r="BM124" s="110" t="s">
        <v>219</v>
      </c>
    </row>
    <row r="125" spans="2:65" s="1" customFormat="1" ht="39">
      <c r="B125" s="26"/>
      <c r="D125" s="112" t="s">
        <v>110</v>
      </c>
      <c r="F125" s="113" t="s">
        <v>220</v>
      </c>
      <c r="I125" s="114"/>
      <c r="L125" s="26"/>
      <c r="M125" s="115"/>
      <c r="T125" s="47"/>
      <c r="AT125" s="11" t="s">
        <v>110</v>
      </c>
      <c r="AU125" s="11" t="s">
        <v>72</v>
      </c>
    </row>
    <row r="126" spans="2:65" s="1" customFormat="1" ht="16.5" customHeight="1">
      <c r="B126" s="26"/>
      <c r="C126" s="98" t="s">
        <v>221</v>
      </c>
      <c r="D126" s="98" t="s">
        <v>103</v>
      </c>
      <c r="E126" s="99" t="s">
        <v>222</v>
      </c>
      <c r="F126" s="100" t="s">
        <v>223</v>
      </c>
      <c r="G126" s="101" t="s">
        <v>175</v>
      </c>
      <c r="H126" s="102">
        <v>55</v>
      </c>
      <c r="I126" s="103"/>
      <c r="J126" s="104">
        <f>ROUND(I126*H126,2)</f>
        <v>0</v>
      </c>
      <c r="K126" s="105"/>
      <c r="L126" s="26"/>
      <c r="M126" s="106" t="s">
        <v>19</v>
      </c>
      <c r="N126" s="107" t="s">
        <v>43</v>
      </c>
      <c r="P126" s="108">
        <f>O126*H126</f>
        <v>0</v>
      </c>
      <c r="Q126" s="108">
        <v>0</v>
      </c>
      <c r="R126" s="108">
        <f>Q126*H126</f>
        <v>0</v>
      </c>
      <c r="S126" s="108">
        <v>0</v>
      </c>
      <c r="T126" s="109">
        <f>S126*H126</f>
        <v>0</v>
      </c>
      <c r="AR126" s="110" t="s">
        <v>107</v>
      </c>
      <c r="AT126" s="110" t="s">
        <v>103</v>
      </c>
      <c r="AU126" s="110" t="s">
        <v>72</v>
      </c>
      <c r="AY126" s="11" t="s">
        <v>108</v>
      </c>
      <c r="BE126" s="111">
        <f>IF(N126="základní",J126,0)</f>
        <v>0</v>
      </c>
      <c r="BF126" s="111">
        <f>IF(N126="snížená",J126,0)</f>
        <v>0</v>
      </c>
      <c r="BG126" s="111">
        <f>IF(N126="zákl. přenesená",J126,0)</f>
        <v>0</v>
      </c>
      <c r="BH126" s="111">
        <f>IF(N126="sníž. přenesená",J126,0)</f>
        <v>0</v>
      </c>
      <c r="BI126" s="111">
        <f>IF(N126="nulová",J126,0)</f>
        <v>0</v>
      </c>
      <c r="BJ126" s="11" t="s">
        <v>79</v>
      </c>
      <c r="BK126" s="111">
        <f>ROUND(I126*H126,2)</f>
        <v>0</v>
      </c>
      <c r="BL126" s="11" t="s">
        <v>107</v>
      </c>
      <c r="BM126" s="110" t="s">
        <v>224</v>
      </c>
    </row>
    <row r="127" spans="2:65" s="1" customFormat="1" ht="39">
      <c r="B127" s="26"/>
      <c r="D127" s="112" t="s">
        <v>110</v>
      </c>
      <c r="F127" s="113" t="s">
        <v>225</v>
      </c>
      <c r="I127" s="114"/>
      <c r="L127" s="26"/>
      <c r="M127" s="115"/>
      <c r="T127" s="47"/>
      <c r="AT127" s="11" t="s">
        <v>110</v>
      </c>
      <c r="AU127" s="11" t="s">
        <v>72</v>
      </c>
    </row>
    <row r="128" spans="2:65" s="1" customFormat="1" ht="16.5" customHeight="1">
      <c r="B128" s="26"/>
      <c r="C128" s="98" t="s">
        <v>226</v>
      </c>
      <c r="D128" s="98" t="s">
        <v>103</v>
      </c>
      <c r="E128" s="99" t="s">
        <v>227</v>
      </c>
      <c r="F128" s="100" t="s">
        <v>228</v>
      </c>
      <c r="G128" s="101" t="s">
        <v>175</v>
      </c>
      <c r="H128" s="102">
        <v>11</v>
      </c>
      <c r="I128" s="103"/>
      <c r="J128" s="104">
        <f>ROUND(I128*H128,2)</f>
        <v>0</v>
      </c>
      <c r="K128" s="105"/>
      <c r="L128" s="26"/>
      <c r="M128" s="106" t="s">
        <v>19</v>
      </c>
      <c r="N128" s="107" t="s">
        <v>43</v>
      </c>
      <c r="P128" s="108">
        <f>O128*H128</f>
        <v>0</v>
      </c>
      <c r="Q128" s="108">
        <v>0</v>
      </c>
      <c r="R128" s="108">
        <f>Q128*H128</f>
        <v>0</v>
      </c>
      <c r="S128" s="108">
        <v>0</v>
      </c>
      <c r="T128" s="109">
        <f>S128*H128</f>
        <v>0</v>
      </c>
      <c r="AR128" s="110" t="s">
        <v>107</v>
      </c>
      <c r="AT128" s="110" t="s">
        <v>103</v>
      </c>
      <c r="AU128" s="110" t="s">
        <v>72</v>
      </c>
      <c r="AY128" s="11" t="s">
        <v>108</v>
      </c>
      <c r="BE128" s="111">
        <f>IF(N128="základní",J128,0)</f>
        <v>0</v>
      </c>
      <c r="BF128" s="111">
        <f>IF(N128="snížená",J128,0)</f>
        <v>0</v>
      </c>
      <c r="BG128" s="111">
        <f>IF(N128="zákl. přenesená",J128,0)</f>
        <v>0</v>
      </c>
      <c r="BH128" s="111">
        <f>IF(N128="sníž. přenesená",J128,0)</f>
        <v>0</v>
      </c>
      <c r="BI128" s="111">
        <f>IF(N128="nulová",J128,0)</f>
        <v>0</v>
      </c>
      <c r="BJ128" s="11" t="s">
        <v>79</v>
      </c>
      <c r="BK128" s="111">
        <f>ROUND(I128*H128,2)</f>
        <v>0</v>
      </c>
      <c r="BL128" s="11" t="s">
        <v>107</v>
      </c>
      <c r="BM128" s="110" t="s">
        <v>229</v>
      </c>
    </row>
    <row r="129" spans="2:65" s="1" customFormat="1" ht="39">
      <c r="B129" s="26"/>
      <c r="D129" s="112" t="s">
        <v>110</v>
      </c>
      <c r="F129" s="113" t="s">
        <v>230</v>
      </c>
      <c r="I129" s="114"/>
      <c r="L129" s="26"/>
      <c r="M129" s="115"/>
      <c r="T129" s="47"/>
      <c r="AT129" s="11" t="s">
        <v>110</v>
      </c>
      <c r="AU129" s="11" t="s">
        <v>72</v>
      </c>
    </row>
    <row r="130" spans="2:65" s="1" customFormat="1" ht="16.5" customHeight="1">
      <c r="B130" s="26"/>
      <c r="C130" s="98" t="s">
        <v>231</v>
      </c>
      <c r="D130" s="98" t="s">
        <v>103</v>
      </c>
      <c r="E130" s="99" t="s">
        <v>232</v>
      </c>
      <c r="F130" s="100" t="s">
        <v>233</v>
      </c>
      <c r="G130" s="101" t="s">
        <v>175</v>
      </c>
      <c r="H130" s="102">
        <v>825</v>
      </c>
      <c r="I130" s="103"/>
      <c r="J130" s="104">
        <f>ROUND(I130*H130,2)</f>
        <v>0</v>
      </c>
      <c r="K130" s="105"/>
      <c r="L130" s="26"/>
      <c r="M130" s="106" t="s">
        <v>19</v>
      </c>
      <c r="N130" s="107" t="s">
        <v>43</v>
      </c>
      <c r="P130" s="108">
        <f>O130*H130</f>
        <v>0</v>
      </c>
      <c r="Q130" s="108">
        <v>0</v>
      </c>
      <c r="R130" s="108">
        <f>Q130*H130</f>
        <v>0</v>
      </c>
      <c r="S130" s="108">
        <v>0</v>
      </c>
      <c r="T130" s="109">
        <f>S130*H130</f>
        <v>0</v>
      </c>
      <c r="AR130" s="110" t="s">
        <v>107</v>
      </c>
      <c r="AT130" s="110" t="s">
        <v>103</v>
      </c>
      <c r="AU130" s="110" t="s">
        <v>72</v>
      </c>
      <c r="AY130" s="11" t="s">
        <v>108</v>
      </c>
      <c r="BE130" s="111">
        <f>IF(N130="základní",J130,0)</f>
        <v>0</v>
      </c>
      <c r="BF130" s="111">
        <f>IF(N130="snížená",J130,0)</f>
        <v>0</v>
      </c>
      <c r="BG130" s="111">
        <f>IF(N130="zákl. přenesená",J130,0)</f>
        <v>0</v>
      </c>
      <c r="BH130" s="111">
        <f>IF(N130="sníž. přenesená",J130,0)</f>
        <v>0</v>
      </c>
      <c r="BI130" s="111">
        <f>IF(N130="nulová",J130,0)</f>
        <v>0</v>
      </c>
      <c r="BJ130" s="11" t="s">
        <v>79</v>
      </c>
      <c r="BK130" s="111">
        <f>ROUND(I130*H130,2)</f>
        <v>0</v>
      </c>
      <c r="BL130" s="11" t="s">
        <v>107</v>
      </c>
      <c r="BM130" s="110" t="s">
        <v>234</v>
      </c>
    </row>
    <row r="131" spans="2:65" s="1" customFormat="1" ht="29.25">
      <c r="B131" s="26"/>
      <c r="D131" s="112" t="s">
        <v>110</v>
      </c>
      <c r="F131" s="113" t="s">
        <v>235</v>
      </c>
      <c r="I131" s="114"/>
      <c r="L131" s="26"/>
      <c r="M131" s="115"/>
      <c r="T131" s="47"/>
      <c r="AT131" s="11" t="s">
        <v>110</v>
      </c>
      <c r="AU131" s="11" t="s">
        <v>72</v>
      </c>
    </row>
    <row r="132" spans="2:65" s="1" customFormat="1" ht="21.75" customHeight="1">
      <c r="B132" s="26"/>
      <c r="C132" s="98" t="s">
        <v>236</v>
      </c>
      <c r="D132" s="98" t="s">
        <v>103</v>
      </c>
      <c r="E132" s="99" t="s">
        <v>237</v>
      </c>
      <c r="F132" s="100" t="s">
        <v>238</v>
      </c>
      <c r="G132" s="101" t="s">
        <v>175</v>
      </c>
      <c r="H132" s="102">
        <v>330</v>
      </c>
      <c r="I132" s="103"/>
      <c r="J132" s="104">
        <f>ROUND(I132*H132,2)</f>
        <v>0</v>
      </c>
      <c r="K132" s="105"/>
      <c r="L132" s="26"/>
      <c r="M132" s="106" t="s">
        <v>19</v>
      </c>
      <c r="N132" s="107" t="s">
        <v>43</v>
      </c>
      <c r="P132" s="108">
        <f>O132*H132</f>
        <v>0</v>
      </c>
      <c r="Q132" s="108">
        <v>0</v>
      </c>
      <c r="R132" s="108">
        <f>Q132*H132</f>
        <v>0</v>
      </c>
      <c r="S132" s="108">
        <v>0</v>
      </c>
      <c r="T132" s="109">
        <f>S132*H132</f>
        <v>0</v>
      </c>
      <c r="AR132" s="110" t="s">
        <v>107</v>
      </c>
      <c r="AT132" s="110" t="s">
        <v>103</v>
      </c>
      <c r="AU132" s="110" t="s">
        <v>72</v>
      </c>
      <c r="AY132" s="11" t="s">
        <v>108</v>
      </c>
      <c r="BE132" s="111">
        <f>IF(N132="základní",J132,0)</f>
        <v>0</v>
      </c>
      <c r="BF132" s="111">
        <f>IF(N132="snížená",J132,0)</f>
        <v>0</v>
      </c>
      <c r="BG132" s="111">
        <f>IF(N132="zákl. přenesená",J132,0)</f>
        <v>0</v>
      </c>
      <c r="BH132" s="111">
        <f>IF(N132="sníž. přenesená",J132,0)</f>
        <v>0</v>
      </c>
      <c r="BI132" s="111">
        <f>IF(N132="nulová",J132,0)</f>
        <v>0</v>
      </c>
      <c r="BJ132" s="11" t="s">
        <v>79</v>
      </c>
      <c r="BK132" s="111">
        <f>ROUND(I132*H132,2)</f>
        <v>0</v>
      </c>
      <c r="BL132" s="11" t="s">
        <v>107</v>
      </c>
      <c r="BM132" s="110" t="s">
        <v>239</v>
      </c>
    </row>
    <row r="133" spans="2:65" s="1" customFormat="1" ht="29.25">
      <c r="B133" s="26"/>
      <c r="D133" s="112" t="s">
        <v>110</v>
      </c>
      <c r="F133" s="113" t="s">
        <v>240</v>
      </c>
      <c r="I133" s="114"/>
      <c r="L133" s="26"/>
      <c r="M133" s="115"/>
      <c r="T133" s="47"/>
      <c r="AT133" s="11" t="s">
        <v>110</v>
      </c>
      <c r="AU133" s="11" t="s">
        <v>72</v>
      </c>
    </row>
    <row r="134" spans="2:65" s="1" customFormat="1" ht="21.75" customHeight="1">
      <c r="B134" s="26"/>
      <c r="C134" s="98" t="s">
        <v>241</v>
      </c>
      <c r="D134" s="98" t="s">
        <v>103</v>
      </c>
      <c r="E134" s="99" t="s">
        <v>242</v>
      </c>
      <c r="F134" s="100" t="s">
        <v>243</v>
      </c>
      <c r="G134" s="101" t="s">
        <v>175</v>
      </c>
      <c r="H134" s="102">
        <v>220</v>
      </c>
      <c r="I134" s="103"/>
      <c r="J134" s="104">
        <f>ROUND(I134*H134,2)</f>
        <v>0</v>
      </c>
      <c r="K134" s="105"/>
      <c r="L134" s="26"/>
      <c r="M134" s="106" t="s">
        <v>19</v>
      </c>
      <c r="N134" s="107" t="s">
        <v>43</v>
      </c>
      <c r="P134" s="108">
        <f>O134*H134</f>
        <v>0</v>
      </c>
      <c r="Q134" s="108">
        <v>0</v>
      </c>
      <c r="R134" s="108">
        <f>Q134*H134</f>
        <v>0</v>
      </c>
      <c r="S134" s="108">
        <v>0</v>
      </c>
      <c r="T134" s="109">
        <f>S134*H134</f>
        <v>0</v>
      </c>
      <c r="AR134" s="110" t="s">
        <v>107</v>
      </c>
      <c r="AT134" s="110" t="s">
        <v>103</v>
      </c>
      <c r="AU134" s="110" t="s">
        <v>72</v>
      </c>
      <c r="AY134" s="11" t="s">
        <v>108</v>
      </c>
      <c r="BE134" s="111">
        <f>IF(N134="základní",J134,0)</f>
        <v>0</v>
      </c>
      <c r="BF134" s="111">
        <f>IF(N134="snížená",J134,0)</f>
        <v>0</v>
      </c>
      <c r="BG134" s="111">
        <f>IF(N134="zákl. přenesená",J134,0)</f>
        <v>0</v>
      </c>
      <c r="BH134" s="111">
        <f>IF(N134="sníž. přenesená",J134,0)</f>
        <v>0</v>
      </c>
      <c r="BI134" s="111">
        <f>IF(N134="nulová",J134,0)</f>
        <v>0</v>
      </c>
      <c r="BJ134" s="11" t="s">
        <v>79</v>
      </c>
      <c r="BK134" s="111">
        <f>ROUND(I134*H134,2)</f>
        <v>0</v>
      </c>
      <c r="BL134" s="11" t="s">
        <v>107</v>
      </c>
      <c r="BM134" s="110" t="s">
        <v>244</v>
      </c>
    </row>
    <row r="135" spans="2:65" s="1" customFormat="1" ht="29.25">
      <c r="B135" s="26"/>
      <c r="D135" s="112" t="s">
        <v>110</v>
      </c>
      <c r="F135" s="113" t="s">
        <v>245</v>
      </c>
      <c r="I135" s="114"/>
      <c r="L135" s="26"/>
      <c r="M135" s="115"/>
      <c r="T135" s="47"/>
      <c r="AT135" s="11" t="s">
        <v>110</v>
      </c>
      <c r="AU135" s="11" t="s">
        <v>72</v>
      </c>
    </row>
    <row r="136" spans="2:65" s="1" customFormat="1" ht="21.75" customHeight="1">
      <c r="B136" s="26"/>
      <c r="C136" s="98" t="s">
        <v>246</v>
      </c>
      <c r="D136" s="98" t="s">
        <v>103</v>
      </c>
      <c r="E136" s="99" t="s">
        <v>247</v>
      </c>
      <c r="F136" s="100" t="s">
        <v>248</v>
      </c>
      <c r="G136" s="101" t="s">
        <v>175</v>
      </c>
      <c r="H136" s="102">
        <v>110</v>
      </c>
      <c r="I136" s="103"/>
      <c r="J136" s="104">
        <f>ROUND(I136*H136,2)</f>
        <v>0</v>
      </c>
      <c r="K136" s="105"/>
      <c r="L136" s="26"/>
      <c r="M136" s="106" t="s">
        <v>19</v>
      </c>
      <c r="N136" s="107" t="s">
        <v>43</v>
      </c>
      <c r="P136" s="108">
        <f>O136*H136</f>
        <v>0</v>
      </c>
      <c r="Q136" s="108">
        <v>0</v>
      </c>
      <c r="R136" s="108">
        <f>Q136*H136</f>
        <v>0</v>
      </c>
      <c r="S136" s="108">
        <v>0</v>
      </c>
      <c r="T136" s="109">
        <f>S136*H136</f>
        <v>0</v>
      </c>
      <c r="AR136" s="110" t="s">
        <v>107</v>
      </c>
      <c r="AT136" s="110" t="s">
        <v>103</v>
      </c>
      <c r="AU136" s="110" t="s">
        <v>72</v>
      </c>
      <c r="AY136" s="11" t="s">
        <v>108</v>
      </c>
      <c r="BE136" s="111">
        <f>IF(N136="základní",J136,0)</f>
        <v>0</v>
      </c>
      <c r="BF136" s="111">
        <f>IF(N136="snížená",J136,0)</f>
        <v>0</v>
      </c>
      <c r="BG136" s="111">
        <f>IF(N136="zákl. přenesená",J136,0)</f>
        <v>0</v>
      </c>
      <c r="BH136" s="111">
        <f>IF(N136="sníž. přenesená",J136,0)</f>
        <v>0</v>
      </c>
      <c r="BI136" s="111">
        <f>IF(N136="nulová",J136,0)</f>
        <v>0</v>
      </c>
      <c r="BJ136" s="11" t="s">
        <v>79</v>
      </c>
      <c r="BK136" s="111">
        <f>ROUND(I136*H136,2)</f>
        <v>0</v>
      </c>
      <c r="BL136" s="11" t="s">
        <v>107</v>
      </c>
      <c r="BM136" s="110" t="s">
        <v>249</v>
      </c>
    </row>
    <row r="137" spans="2:65" s="1" customFormat="1" ht="39">
      <c r="B137" s="26"/>
      <c r="D137" s="112" t="s">
        <v>110</v>
      </c>
      <c r="F137" s="113" t="s">
        <v>250</v>
      </c>
      <c r="I137" s="114"/>
      <c r="L137" s="26"/>
      <c r="M137" s="115"/>
      <c r="T137" s="47"/>
      <c r="AT137" s="11" t="s">
        <v>110</v>
      </c>
      <c r="AU137" s="11" t="s">
        <v>72</v>
      </c>
    </row>
    <row r="138" spans="2:65" s="1" customFormat="1" ht="21.75" customHeight="1">
      <c r="B138" s="26"/>
      <c r="C138" s="98" t="s">
        <v>251</v>
      </c>
      <c r="D138" s="98" t="s">
        <v>103</v>
      </c>
      <c r="E138" s="99" t="s">
        <v>252</v>
      </c>
      <c r="F138" s="100" t="s">
        <v>253</v>
      </c>
      <c r="G138" s="101" t="s">
        <v>175</v>
      </c>
      <c r="H138" s="102">
        <v>55</v>
      </c>
      <c r="I138" s="103"/>
      <c r="J138" s="104">
        <f>ROUND(I138*H138,2)</f>
        <v>0</v>
      </c>
      <c r="K138" s="105"/>
      <c r="L138" s="26"/>
      <c r="M138" s="106" t="s">
        <v>19</v>
      </c>
      <c r="N138" s="107" t="s">
        <v>43</v>
      </c>
      <c r="P138" s="108">
        <f>O138*H138</f>
        <v>0</v>
      </c>
      <c r="Q138" s="108">
        <v>0</v>
      </c>
      <c r="R138" s="108">
        <f>Q138*H138</f>
        <v>0</v>
      </c>
      <c r="S138" s="108">
        <v>0</v>
      </c>
      <c r="T138" s="109">
        <f>S138*H138</f>
        <v>0</v>
      </c>
      <c r="AR138" s="110" t="s">
        <v>107</v>
      </c>
      <c r="AT138" s="110" t="s">
        <v>103</v>
      </c>
      <c r="AU138" s="110" t="s">
        <v>72</v>
      </c>
      <c r="AY138" s="11" t="s">
        <v>108</v>
      </c>
      <c r="BE138" s="111">
        <f>IF(N138="základní",J138,0)</f>
        <v>0</v>
      </c>
      <c r="BF138" s="111">
        <f>IF(N138="snížená",J138,0)</f>
        <v>0</v>
      </c>
      <c r="BG138" s="111">
        <f>IF(N138="zákl. přenesená",J138,0)</f>
        <v>0</v>
      </c>
      <c r="BH138" s="111">
        <f>IF(N138="sníž. přenesená",J138,0)</f>
        <v>0</v>
      </c>
      <c r="BI138" s="111">
        <f>IF(N138="nulová",J138,0)</f>
        <v>0</v>
      </c>
      <c r="BJ138" s="11" t="s">
        <v>79</v>
      </c>
      <c r="BK138" s="111">
        <f>ROUND(I138*H138,2)</f>
        <v>0</v>
      </c>
      <c r="BL138" s="11" t="s">
        <v>107</v>
      </c>
      <c r="BM138" s="110" t="s">
        <v>254</v>
      </c>
    </row>
    <row r="139" spans="2:65" s="1" customFormat="1" ht="39">
      <c r="B139" s="26"/>
      <c r="D139" s="112" t="s">
        <v>110</v>
      </c>
      <c r="F139" s="113" t="s">
        <v>255</v>
      </c>
      <c r="I139" s="114"/>
      <c r="L139" s="26"/>
      <c r="M139" s="115"/>
      <c r="T139" s="47"/>
      <c r="AT139" s="11" t="s">
        <v>110</v>
      </c>
      <c r="AU139" s="11" t="s">
        <v>72</v>
      </c>
    </row>
    <row r="140" spans="2:65" s="1" customFormat="1" ht="16.5" customHeight="1">
      <c r="B140" s="26"/>
      <c r="C140" s="98" t="s">
        <v>256</v>
      </c>
      <c r="D140" s="98" t="s">
        <v>103</v>
      </c>
      <c r="E140" s="99" t="s">
        <v>257</v>
      </c>
      <c r="F140" s="100" t="s">
        <v>258</v>
      </c>
      <c r="G140" s="101" t="s">
        <v>175</v>
      </c>
      <c r="H140" s="102">
        <v>11</v>
      </c>
      <c r="I140" s="103"/>
      <c r="J140" s="104">
        <f>ROUND(I140*H140,2)</f>
        <v>0</v>
      </c>
      <c r="K140" s="105"/>
      <c r="L140" s="26"/>
      <c r="M140" s="106" t="s">
        <v>19</v>
      </c>
      <c r="N140" s="107" t="s">
        <v>43</v>
      </c>
      <c r="P140" s="108">
        <f>O140*H140</f>
        <v>0</v>
      </c>
      <c r="Q140" s="108">
        <v>0</v>
      </c>
      <c r="R140" s="108">
        <f>Q140*H140</f>
        <v>0</v>
      </c>
      <c r="S140" s="108">
        <v>0</v>
      </c>
      <c r="T140" s="109">
        <f>S140*H140</f>
        <v>0</v>
      </c>
      <c r="AR140" s="110" t="s">
        <v>107</v>
      </c>
      <c r="AT140" s="110" t="s">
        <v>103</v>
      </c>
      <c r="AU140" s="110" t="s">
        <v>72</v>
      </c>
      <c r="AY140" s="11" t="s">
        <v>108</v>
      </c>
      <c r="BE140" s="111">
        <f>IF(N140="základní",J140,0)</f>
        <v>0</v>
      </c>
      <c r="BF140" s="111">
        <f>IF(N140="snížená",J140,0)</f>
        <v>0</v>
      </c>
      <c r="BG140" s="111">
        <f>IF(N140="zákl. přenesená",J140,0)</f>
        <v>0</v>
      </c>
      <c r="BH140" s="111">
        <f>IF(N140="sníž. přenesená",J140,0)</f>
        <v>0</v>
      </c>
      <c r="BI140" s="111">
        <f>IF(N140="nulová",J140,0)</f>
        <v>0</v>
      </c>
      <c r="BJ140" s="11" t="s">
        <v>79</v>
      </c>
      <c r="BK140" s="111">
        <f>ROUND(I140*H140,2)</f>
        <v>0</v>
      </c>
      <c r="BL140" s="11" t="s">
        <v>107</v>
      </c>
      <c r="BM140" s="110" t="s">
        <v>259</v>
      </c>
    </row>
    <row r="141" spans="2:65" s="1" customFormat="1" ht="29.25">
      <c r="B141" s="26"/>
      <c r="D141" s="112" t="s">
        <v>110</v>
      </c>
      <c r="F141" s="113" t="s">
        <v>260</v>
      </c>
      <c r="I141" s="114"/>
      <c r="L141" s="26"/>
      <c r="M141" s="115"/>
      <c r="T141" s="47"/>
      <c r="AT141" s="11" t="s">
        <v>110</v>
      </c>
      <c r="AU141" s="11" t="s">
        <v>72</v>
      </c>
    </row>
    <row r="142" spans="2:65" s="1" customFormat="1" ht="21.75" customHeight="1">
      <c r="B142" s="26"/>
      <c r="C142" s="98" t="s">
        <v>261</v>
      </c>
      <c r="D142" s="98" t="s">
        <v>103</v>
      </c>
      <c r="E142" s="99" t="s">
        <v>262</v>
      </c>
      <c r="F142" s="100" t="s">
        <v>263</v>
      </c>
      <c r="G142" s="101" t="s">
        <v>175</v>
      </c>
      <c r="H142" s="102">
        <v>825</v>
      </c>
      <c r="I142" s="103"/>
      <c r="J142" s="104">
        <f>ROUND(I142*H142,2)</f>
        <v>0</v>
      </c>
      <c r="K142" s="105"/>
      <c r="L142" s="26"/>
      <c r="M142" s="106" t="s">
        <v>19</v>
      </c>
      <c r="N142" s="107" t="s">
        <v>43</v>
      </c>
      <c r="P142" s="108">
        <f>O142*H142</f>
        <v>0</v>
      </c>
      <c r="Q142" s="108">
        <v>0</v>
      </c>
      <c r="R142" s="108">
        <f>Q142*H142</f>
        <v>0</v>
      </c>
      <c r="S142" s="108">
        <v>0</v>
      </c>
      <c r="T142" s="109">
        <f>S142*H142</f>
        <v>0</v>
      </c>
      <c r="AR142" s="110" t="s">
        <v>107</v>
      </c>
      <c r="AT142" s="110" t="s">
        <v>103</v>
      </c>
      <c r="AU142" s="110" t="s">
        <v>72</v>
      </c>
      <c r="AY142" s="11" t="s">
        <v>108</v>
      </c>
      <c r="BE142" s="111">
        <f>IF(N142="základní",J142,0)</f>
        <v>0</v>
      </c>
      <c r="BF142" s="111">
        <f>IF(N142="snížená",J142,0)</f>
        <v>0</v>
      </c>
      <c r="BG142" s="111">
        <f>IF(N142="zákl. přenesená",J142,0)</f>
        <v>0</v>
      </c>
      <c r="BH142" s="111">
        <f>IF(N142="sníž. přenesená",J142,0)</f>
        <v>0</v>
      </c>
      <c r="BI142" s="111">
        <f>IF(N142="nulová",J142,0)</f>
        <v>0</v>
      </c>
      <c r="BJ142" s="11" t="s">
        <v>79</v>
      </c>
      <c r="BK142" s="111">
        <f>ROUND(I142*H142,2)</f>
        <v>0</v>
      </c>
      <c r="BL142" s="11" t="s">
        <v>107</v>
      </c>
      <c r="BM142" s="110" t="s">
        <v>264</v>
      </c>
    </row>
    <row r="143" spans="2:65" s="1" customFormat="1" ht="29.25">
      <c r="B143" s="26"/>
      <c r="D143" s="112" t="s">
        <v>110</v>
      </c>
      <c r="F143" s="113" t="s">
        <v>265</v>
      </c>
      <c r="I143" s="114"/>
      <c r="L143" s="26"/>
      <c r="M143" s="115"/>
      <c r="T143" s="47"/>
      <c r="AT143" s="11" t="s">
        <v>110</v>
      </c>
      <c r="AU143" s="11" t="s">
        <v>72</v>
      </c>
    </row>
    <row r="144" spans="2:65" s="1" customFormat="1" ht="21.75" customHeight="1">
      <c r="B144" s="26"/>
      <c r="C144" s="98" t="s">
        <v>266</v>
      </c>
      <c r="D144" s="98" t="s">
        <v>103</v>
      </c>
      <c r="E144" s="99" t="s">
        <v>267</v>
      </c>
      <c r="F144" s="100" t="s">
        <v>268</v>
      </c>
      <c r="G144" s="101" t="s">
        <v>175</v>
      </c>
      <c r="H144" s="102">
        <v>330</v>
      </c>
      <c r="I144" s="103"/>
      <c r="J144" s="104">
        <f>ROUND(I144*H144,2)</f>
        <v>0</v>
      </c>
      <c r="K144" s="105"/>
      <c r="L144" s="26"/>
      <c r="M144" s="106" t="s">
        <v>19</v>
      </c>
      <c r="N144" s="107" t="s">
        <v>43</v>
      </c>
      <c r="P144" s="108">
        <f>O144*H144</f>
        <v>0</v>
      </c>
      <c r="Q144" s="108">
        <v>0</v>
      </c>
      <c r="R144" s="108">
        <f>Q144*H144</f>
        <v>0</v>
      </c>
      <c r="S144" s="108">
        <v>0</v>
      </c>
      <c r="T144" s="109">
        <f>S144*H144</f>
        <v>0</v>
      </c>
      <c r="AR144" s="110" t="s">
        <v>107</v>
      </c>
      <c r="AT144" s="110" t="s">
        <v>103</v>
      </c>
      <c r="AU144" s="110" t="s">
        <v>72</v>
      </c>
      <c r="AY144" s="11" t="s">
        <v>108</v>
      </c>
      <c r="BE144" s="111">
        <f>IF(N144="základní",J144,0)</f>
        <v>0</v>
      </c>
      <c r="BF144" s="111">
        <f>IF(N144="snížená",J144,0)</f>
        <v>0</v>
      </c>
      <c r="BG144" s="111">
        <f>IF(N144="zákl. přenesená",J144,0)</f>
        <v>0</v>
      </c>
      <c r="BH144" s="111">
        <f>IF(N144="sníž. přenesená",J144,0)</f>
        <v>0</v>
      </c>
      <c r="BI144" s="111">
        <f>IF(N144="nulová",J144,0)</f>
        <v>0</v>
      </c>
      <c r="BJ144" s="11" t="s">
        <v>79</v>
      </c>
      <c r="BK144" s="111">
        <f>ROUND(I144*H144,2)</f>
        <v>0</v>
      </c>
      <c r="BL144" s="11" t="s">
        <v>107</v>
      </c>
      <c r="BM144" s="110" t="s">
        <v>269</v>
      </c>
    </row>
    <row r="145" spans="2:65" s="1" customFormat="1" ht="39">
      <c r="B145" s="26"/>
      <c r="D145" s="112" t="s">
        <v>110</v>
      </c>
      <c r="F145" s="113" t="s">
        <v>270</v>
      </c>
      <c r="I145" s="114"/>
      <c r="L145" s="26"/>
      <c r="M145" s="115"/>
      <c r="T145" s="47"/>
      <c r="AT145" s="11" t="s">
        <v>110</v>
      </c>
      <c r="AU145" s="11" t="s">
        <v>72</v>
      </c>
    </row>
    <row r="146" spans="2:65" s="1" customFormat="1" ht="21.75" customHeight="1">
      <c r="B146" s="26"/>
      <c r="C146" s="98" t="s">
        <v>271</v>
      </c>
      <c r="D146" s="98" t="s">
        <v>103</v>
      </c>
      <c r="E146" s="99" t="s">
        <v>272</v>
      </c>
      <c r="F146" s="100" t="s">
        <v>273</v>
      </c>
      <c r="G146" s="101" t="s">
        <v>175</v>
      </c>
      <c r="H146" s="102">
        <v>220</v>
      </c>
      <c r="I146" s="103"/>
      <c r="J146" s="104">
        <f>ROUND(I146*H146,2)</f>
        <v>0</v>
      </c>
      <c r="K146" s="105"/>
      <c r="L146" s="26"/>
      <c r="M146" s="106" t="s">
        <v>19</v>
      </c>
      <c r="N146" s="107" t="s">
        <v>43</v>
      </c>
      <c r="P146" s="108">
        <f>O146*H146</f>
        <v>0</v>
      </c>
      <c r="Q146" s="108">
        <v>0</v>
      </c>
      <c r="R146" s="108">
        <f>Q146*H146</f>
        <v>0</v>
      </c>
      <c r="S146" s="108">
        <v>0</v>
      </c>
      <c r="T146" s="109">
        <f>S146*H146</f>
        <v>0</v>
      </c>
      <c r="AR146" s="110" t="s">
        <v>107</v>
      </c>
      <c r="AT146" s="110" t="s">
        <v>103</v>
      </c>
      <c r="AU146" s="110" t="s">
        <v>72</v>
      </c>
      <c r="AY146" s="11" t="s">
        <v>108</v>
      </c>
      <c r="BE146" s="111">
        <f>IF(N146="základní",J146,0)</f>
        <v>0</v>
      </c>
      <c r="BF146" s="111">
        <f>IF(N146="snížená",J146,0)</f>
        <v>0</v>
      </c>
      <c r="BG146" s="111">
        <f>IF(N146="zákl. přenesená",J146,0)</f>
        <v>0</v>
      </c>
      <c r="BH146" s="111">
        <f>IF(N146="sníž. přenesená",J146,0)</f>
        <v>0</v>
      </c>
      <c r="BI146" s="111">
        <f>IF(N146="nulová",J146,0)</f>
        <v>0</v>
      </c>
      <c r="BJ146" s="11" t="s">
        <v>79</v>
      </c>
      <c r="BK146" s="111">
        <f>ROUND(I146*H146,2)</f>
        <v>0</v>
      </c>
      <c r="BL146" s="11" t="s">
        <v>107</v>
      </c>
      <c r="BM146" s="110" t="s">
        <v>274</v>
      </c>
    </row>
    <row r="147" spans="2:65" s="1" customFormat="1" ht="39">
      <c r="B147" s="26"/>
      <c r="D147" s="112" t="s">
        <v>110</v>
      </c>
      <c r="F147" s="113" t="s">
        <v>275</v>
      </c>
      <c r="I147" s="114"/>
      <c r="L147" s="26"/>
      <c r="M147" s="115"/>
      <c r="T147" s="47"/>
      <c r="AT147" s="11" t="s">
        <v>110</v>
      </c>
      <c r="AU147" s="11" t="s">
        <v>72</v>
      </c>
    </row>
    <row r="148" spans="2:65" s="1" customFormat="1" ht="21.75" customHeight="1">
      <c r="B148" s="26"/>
      <c r="C148" s="98" t="s">
        <v>276</v>
      </c>
      <c r="D148" s="98" t="s">
        <v>103</v>
      </c>
      <c r="E148" s="99" t="s">
        <v>277</v>
      </c>
      <c r="F148" s="100" t="s">
        <v>278</v>
      </c>
      <c r="G148" s="101" t="s">
        <v>175</v>
      </c>
      <c r="H148" s="102">
        <v>110</v>
      </c>
      <c r="I148" s="103"/>
      <c r="J148" s="104">
        <f>ROUND(I148*H148,2)</f>
        <v>0</v>
      </c>
      <c r="K148" s="105"/>
      <c r="L148" s="26"/>
      <c r="M148" s="106" t="s">
        <v>19</v>
      </c>
      <c r="N148" s="107" t="s">
        <v>43</v>
      </c>
      <c r="P148" s="108">
        <f>O148*H148</f>
        <v>0</v>
      </c>
      <c r="Q148" s="108">
        <v>0</v>
      </c>
      <c r="R148" s="108">
        <f>Q148*H148</f>
        <v>0</v>
      </c>
      <c r="S148" s="108">
        <v>0</v>
      </c>
      <c r="T148" s="109">
        <f>S148*H148</f>
        <v>0</v>
      </c>
      <c r="AR148" s="110" t="s">
        <v>107</v>
      </c>
      <c r="AT148" s="110" t="s">
        <v>103</v>
      </c>
      <c r="AU148" s="110" t="s">
        <v>72</v>
      </c>
      <c r="AY148" s="11" t="s">
        <v>108</v>
      </c>
      <c r="BE148" s="111">
        <f>IF(N148="základní",J148,0)</f>
        <v>0</v>
      </c>
      <c r="BF148" s="111">
        <f>IF(N148="snížená",J148,0)</f>
        <v>0</v>
      </c>
      <c r="BG148" s="111">
        <f>IF(N148="zákl. přenesená",J148,0)</f>
        <v>0</v>
      </c>
      <c r="BH148" s="111">
        <f>IF(N148="sníž. přenesená",J148,0)</f>
        <v>0</v>
      </c>
      <c r="BI148" s="111">
        <f>IF(N148="nulová",J148,0)</f>
        <v>0</v>
      </c>
      <c r="BJ148" s="11" t="s">
        <v>79</v>
      </c>
      <c r="BK148" s="111">
        <f>ROUND(I148*H148,2)</f>
        <v>0</v>
      </c>
      <c r="BL148" s="11" t="s">
        <v>107</v>
      </c>
      <c r="BM148" s="110" t="s">
        <v>279</v>
      </c>
    </row>
    <row r="149" spans="2:65" s="1" customFormat="1" ht="39">
      <c r="B149" s="26"/>
      <c r="D149" s="112" t="s">
        <v>110</v>
      </c>
      <c r="F149" s="113" t="s">
        <v>280</v>
      </c>
      <c r="I149" s="114"/>
      <c r="L149" s="26"/>
      <c r="M149" s="115"/>
      <c r="T149" s="47"/>
      <c r="AT149" s="11" t="s">
        <v>110</v>
      </c>
      <c r="AU149" s="11" t="s">
        <v>72</v>
      </c>
    </row>
    <row r="150" spans="2:65" s="1" customFormat="1" ht="21.75" customHeight="1">
      <c r="B150" s="26"/>
      <c r="C150" s="98" t="s">
        <v>281</v>
      </c>
      <c r="D150" s="98" t="s">
        <v>103</v>
      </c>
      <c r="E150" s="99" t="s">
        <v>282</v>
      </c>
      <c r="F150" s="100" t="s">
        <v>283</v>
      </c>
      <c r="G150" s="101" t="s">
        <v>175</v>
      </c>
      <c r="H150" s="102">
        <v>55</v>
      </c>
      <c r="I150" s="103"/>
      <c r="J150" s="104">
        <f>ROUND(I150*H150,2)</f>
        <v>0</v>
      </c>
      <c r="K150" s="105"/>
      <c r="L150" s="26"/>
      <c r="M150" s="106" t="s">
        <v>19</v>
      </c>
      <c r="N150" s="107" t="s">
        <v>43</v>
      </c>
      <c r="P150" s="108">
        <f>O150*H150</f>
        <v>0</v>
      </c>
      <c r="Q150" s="108">
        <v>0</v>
      </c>
      <c r="R150" s="108">
        <f>Q150*H150</f>
        <v>0</v>
      </c>
      <c r="S150" s="108">
        <v>0</v>
      </c>
      <c r="T150" s="109">
        <f>S150*H150</f>
        <v>0</v>
      </c>
      <c r="AR150" s="110" t="s">
        <v>107</v>
      </c>
      <c r="AT150" s="110" t="s">
        <v>103</v>
      </c>
      <c r="AU150" s="110" t="s">
        <v>72</v>
      </c>
      <c r="AY150" s="11" t="s">
        <v>108</v>
      </c>
      <c r="BE150" s="111">
        <f>IF(N150="základní",J150,0)</f>
        <v>0</v>
      </c>
      <c r="BF150" s="111">
        <f>IF(N150="snížená",J150,0)</f>
        <v>0</v>
      </c>
      <c r="BG150" s="111">
        <f>IF(N150="zákl. přenesená",J150,0)</f>
        <v>0</v>
      </c>
      <c r="BH150" s="111">
        <f>IF(N150="sníž. přenesená",J150,0)</f>
        <v>0</v>
      </c>
      <c r="BI150" s="111">
        <f>IF(N150="nulová",J150,0)</f>
        <v>0</v>
      </c>
      <c r="BJ150" s="11" t="s">
        <v>79</v>
      </c>
      <c r="BK150" s="111">
        <f>ROUND(I150*H150,2)</f>
        <v>0</v>
      </c>
      <c r="BL150" s="11" t="s">
        <v>107</v>
      </c>
      <c r="BM150" s="110" t="s">
        <v>284</v>
      </c>
    </row>
    <row r="151" spans="2:65" s="1" customFormat="1" ht="39">
      <c r="B151" s="26"/>
      <c r="D151" s="112" t="s">
        <v>110</v>
      </c>
      <c r="F151" s="113" t="s">
        <v>285</v>
      </c>
      <c r="I151" s="114"/>
      <c r="L151" s="26"/>
      <c r="M151" s="115"/>
      <c r="T151" s="47"/>
      <c r="AT151" s="11" t="s">
        <v>110</v>
      </c>
      <c r="AU151" s="11" t="s">
        <v>72</v>
      </c>
    </row>
    <row r="152" spans="2:65" s="1" customFormat="1" ht="16.5" customHeight="1">
      <c r="B152" s="26"/>
      <c r="C152" s="98" t="s">
        <v>286</v>
      </c>
      <c r="D152" s="98" t="s">
        <v>103</v>
      </c>
      <c r="E152" s="99" t="s">
        <v>287</v>
      </c>
      <c r="F152" s="100" t="s">
        <v>288</v>
      </c>
      <c r="G152" s="101" t="s">
        <v>175</v>
      </c>
      <c r="H152" s="102">
        <v>11</v>
      </c>
      <c r="I152" s="103"/>
      <c r="J152" s="104">
        <f>ROUND(I152*H152,2)</f>
        <v>0</v>
      </c>
      <c r="K152" s="105"/>
      <c r="L152" s="26"/>
      <c r="M152" s="106" t="s">
        <v>19</v>
      </c>
      <c r="N152" s="107" t="s">
        <v>43</v>
      </c>
      <c r="P152" s="108">
        <f>O152*H152</f>
        <v>0</v>
      </c>
      <c r="Q152" s="108">
        <v>0</v>
      </c>
      <c r="R152" s="108">
        <f>Q152*H152</f>
        <v>0</v>
      </c>
      <c r="S152" s="108">
        <v>0</v>
      </c>
      <c r="T152" s="109">
        <f>S152*H152</f>
        <v>0</v>
      </c>
      <c r="AR152" s="110" t="s">
        <v>107</v>
      </c>
      <c r="AT152" s="110" t="s">
        <v>103</v>
      </c>
      <c r="AU152" s="110" t="s">
        <v>72</v>
      </c>
      <c r="AY152" s="11" t="s">
        <v>108</v>
      </c>
      <c r="BE152" s="111">
        <f>IF(N152="základní",J152,0)</f>
        <v>0</v>
      </c>
      <c r="BF152" s="111">
        <f>IF(N152="snížená",J152,0)</f>
        <v>0</v>
      </c>
      <c r="BG152" s="111">
        <f>IF(N152="zákl. přenesená",J152,0)</f>
        <v>0</v>
      </c>
      <c r="BH152" s="111">
        <f>IF(N152="sníž. přenesená",J152,0)</f>
        <v>0</v>
      </c>
      <c r="BI152" s="111">
        <f>IF(N152="nulová",J152,0)</f>
        <v>0</v>
      </c>
      <c r="BJ152" s="11" t="s">
        <v>79</v>
      </c>
      <c r="BK152" s="111">
        <f>ROUND(I152*H152,2)</f>
        <v>0</v>
      </c>
      <c r="BL152" s="11" t="s">
        <v>107</v>
      </c>
      <c r="BM152" s="110" t="s">
        <v>289</v>
      </c>
    </row>
    <row r="153" spans="2:65" s="1" customFormat="1" ht="29.25">
      <c r="B153" s="26"/>
      <c r="D153" s="112" t="s">
        <v>110</v>
      </c>
      <c r="F153" s="113" t="s">
        <v>290</v>
      </c>
      <c r="I153" s="114"/>
      <c r="L153" s="26"/>
      <c r="M153" s="115"/>
      <c r="T153" s="47"/>
      <c r="AT153" s="11" t="s">
        <v>110</v>
      </c>
      <c r="AU153" s="11" t="s">
        <v>72</v>
      </c>
    </row>
    <row r="154" spans="2:65" s="1" customFormat="1" ht="21.75" customHeight="1">
      <c r="B154" s="26"/>
      <c r="C154" s="98" t="s">
        <v>291</v>
      </c>
      <c r="D154" s="98" t="s">
        <v>103</v>
      </c>
      <c r="E154" s="99" t="s">
        <v>292</v>
      </c>
      <c r="F154" s="100" t="s">
        <v>293</v>
      </c>
      <c r="G154" s="101" t="s">
        <v>175</v>
      </c>
      <c r="H154" s="102">
        <v>880</v>
      </c>
      <c r="I154" s="103"/>
      <c r="J154" s="104">
        <f>ROUND(I154*H154,2)</f>
        <v>0</v>
      </c>
      <c r="K154" s="105"/>
      <c r="L154" s="26"/>
      <c r="M154" s="106" t="s">
        <v>19</v>
      </c>
      <c r="N154" s="107" t="s">
        <v>43</v>
      </c>
      <c r="P154" s="108">
        <f>O154*H154</f>
        <v>0</v>
      </c>
      <c r="Q154" s="108">
        <v>0</v>
      </c>
      <c r="R154" s="108">
        <f>Q154*H154</f>
        <v>0</v>
      </c>
      <c r="S154" s="108">
        <v>0</v>
      </c>
      <c r="T154" s="109">
        <f>S154*H154</f>
        <v>0</v>
      </c>
      <c r="AR154" s="110" t="s">
        <v>107</v>
      </c>
      <c r="AT154" s="110" t="s">
        <v>103</v>
      </c>
      <c r="AU154" s="110" t="s">
        <v>72</v>
      </c>
      <c r="AY154" s="11" t="s">
        <v>108</v>
      </c>
      <c r="BE154" s="111">
        <f>IF(N154="základní",J154,0)</f>
        <v>0</v>
      </c>
      <c r="BF154" s="111">
        <f>IF(N154="snížená",J154,0)</f>
        <v>0</v>
      </c>
      <c r="BG154" s="111">
        <f>IF(N154="zákl. přenesená",J154,0)</f>
        <v>0</v>
      </c>
      <c r="BH154" s="111">
        <f>IF(N154="sníž. přenesená",J154,0)</f>
        <v>0</v>
      </c>
      <c r="BI154" s="111">
        <f>IF(N154="nulová",J154,0)</f>
        <v>0</v>
      </c>
      <c r="BJ154" s="11" t="s">
        <v>79</v>
      </c>
      <c r="BK154" s="111">
        <f>ROUND(I154*H154,2)</f>
        <v>0</v>
      </c>
      <c r="BL154" s="11" t="s">
        <v>107</v>
      </c>
      <c r="BM154" s="110" t="s">
        <v>294</v>
      </c>
    </row>
    <row r="155" spans="2:65" s="1" customFormat="1" ht="29.25">
      <c r="B155" s="26"/>
      <c r="D155" s="112" t="s">
        <v>110</v>
      </c>
      <c r="F155" s="113" t="s">
        <v>295</v>
      </c>
      <c r="I155" s="114"/>
      <c r="L155" s="26"/>
      <c r="M155" s="115"/>
      <c r="T155" s="47"/>
      <c r="AT155" s="11" t="s">
        <v>110</v>
      </c>
      <c r="AU155" s="11" t="s">
        <v>72</v>
      </c>
    </row>
    <row r="156" spans="2:65" s="1" customFormat="1" ht="21.75" customHeight="1">
      <c r="B156" s="26"/>
      <c r="C156" s="98" t="s">
        <v>296</v>
      </c>
      <c r="D156" s="98" t="s">
        <v>103</v>
      </c>
      <c r="E156" s="99" t="s">
        <v>297</v>
      </c>
      <c r="F156" s="100" t="s">
        <v>298</v>
      </c>
      <c r="G156" s="101" t="s">
        <v>175</v>
      </c>
      <c r="H156" s="102">
        <v>715</v>
      </c>
      <c r="I156" s="103"/>
      <c r="J156" s="104">
        <f>ROUND(I156*H156,2)</f>
        <v>0</v>
      </c>
      <c r="K156" s="105"/>
      <c r="L156" s="26"/>
      <c r="M156" s="106" t="s">
        <v>19</v>
      </c>
      <c r="N156" s="107" t="s">
        <v>43</v>
      </c>
      <c r="P156" s="108">
        <f>O156*H156</f>
        <v>0</v>
      </c>
      <c r="Q156" s="108">
        <v>0</v>
      </c>
      <c r="R156" s="108">
        <f>Q156*H156</f>
        <v>0</v>
      </c>
      <c r="S156" s="108">
        <v>0</v>
      </c>
      <c r="T156" s="109">
        <f>S156*H156</f>
        <v>0</v>
      </c>
      <c r="AR156" s="110" t="s">
        <v>107</v>
      </c>
      <c r="AT156" s="110" t="s">
        <v>103</v>
      </c>
      <c r="AU156" s="110" t="s">
        <v>72</v>
      </c>
      <c r="AY156" s="11" t="s">
        <v>108</v>
      </c>
      <c r="BE156" s="111">
        <f>IF(N156="základní",J156,0)</f>
        <v>0</v>
      </c>
      <c r="BF156" s="111">
        <f>IF(N156="snížená",J156,0)</f>
        <v>0</v>
      </c>
      <c r="BG156" s="111">
        <f>IF(N156="zákl. přenesená",J156,0)</f>
        <v>0</v>
      </c>
      <c r="BH156" s="111">
        <f>IF(N156="sníž. přenesená",J156,0)</f>
        <v>0</v>
      </c>
      <c r="BI156" s="111">
        <f>IF(N156="nulová",J156,0)</f>
        <v>0</v>
      </c>
      <c r="BJ156" s="11" t="s">
        <v>79</v>
      </c>
      <c r="BK156" s="111">
        <f>ROUND(I156*H156,2)</f>
        <v>0</v>
      </c>
      <c r="BL156" s="11" t="s">
        <v>107</v>
      </c>
      <c r="BM156" s="110" t="s">
        <v>299</v>
      </c>
    </row>
    <row r="157" spans="2:65" s="1" customFormat="1" ht="39">
      <c r="B157" s="26"/>
      <c r="D157" s="112" t="s">
        <v>110</v>
      </c>
      <c r="F157" s="113" t="s">
        <v>300</v>
      </c>
      <c r="I157" s="114"/>
      <c r="L157" s="26"/>
      <c r="M157" s="115"/>
      <c r="T157" s="47"/>
      <c r="AT157" s="11" t="s">
        <v>110</v>
      </c>
      <c r="AU157" s="11" t="s">
        <v>72</v>
      </c>
    </row>
    <row r="158" spans="2:65" s="1" customFormat="1" ht="21.75" customHeight="1">
      <c r="B158" s="26"/>
      <c r="C158" s="98" t="s">
        <v>301</v>
      </c>
      <c r="D158" s="98" t="s">
        <v>103</v>
      </c>
      <c r="E158" s="99" t="s">
        <v>302</v>
      </c>
      <c r="F158" s="100" t="s">
        <v>303</v>
      </c>
      <c r="G158" s="101" t="s">
        <v>175</v>
      </c>
      <c r="H158" s="102">
        <v>440</v>
      </c>
      <c r="I158" s="103"/>
      <c r="J158" s="104">
        <f>ROUND(I158*H158,2)</f>
        <v>0</v>
      </c>
      <c r="K158" s="105"/>
      <c r="L158" s="26"/>
      <c r="M158" s="106" t="s">
        <v>19</v>
      </c>
      <c r="N158" s="107" t="s">
        <v>43</v>
      </c>
      <c r="P158" s="108">
        <f>O158*H158</f>
        <v>0</v>
      </c>
      <c r="Q158" s="108">
        <v>0</v>
      </c>
      <c r="R158" s="108">
        <f>Q158*H158</f>
        <v>0</v>
      </c>
      <c r="S158" s="108">
        <v>0</v>
      </c>
      <c r="T158" s="109">
        <f>S158*H158</f>
        <v>0</v>
      </c>
      <c r="AR158" s="110" t="s">
        <v>107</v>
      </c>
      <c r="AT158" s="110" t="s">
        <v>103</v>
      </c>
      <c r="AU158" s="110" t="s">
        <v>72</v>
      </c>
      <c r="AY158" s="11" t="s">
        <v>108</v>
      </c>
      <c r="BE158" s="111">
        <f>IF(N158="základní",J158,0)</f>
        <v>0</v>
      </c>
      <c r="BF158" s="111">
        <f>IF(N158="snížená",J158,0)</f>
        <v>0</v>
      </c>
      <c r="BG158" s="111">
        <f>IF(N158="zákl. přenesená",J158,0)</f>
        <v>0</v>
      </c>
      <c r="BH158" s="111">
        <f>IF(N158="sníž. přenesená",J158,0)</f>
        <v>0</v>
      </c>
      <c r="BI158" s="111">
        <f>IF(N158="nulová",J158,0)</f>
        <v>0</v>
      </c>
      <c r="BJ158" s="11" t="s">
        <v>79</v>
      </c>
      <c r="BK158" s="111">
        <f>ROUND(I158*H158,2)</f>
        <v>0</v>
      </c>
      <c r="BL158" s="11" t="s">
        <v>107</v>
      </c>
      <c r="BM158" s="110" t="s">
        <v>304</v>
      </c>
    </row>
    <row r="159" spans="2:65" s="1" customFormat="1" ht="39">
      <c r="B159" s="26"/>
      <c r="D159" s="112" t="s">
        <v>110</v>
      </c>
      <c r="F159" s="113" t="s">
        <v>305</v>
      </c>
      <c r="I159" s="114"/>
      <c r="L159" s="26"/>
      <c r="M159" s="115"/>
      <c r="T159" s="47"/>
      <c r="AT159" s="11" t="s">
        <v>110</v>
      </c>
      <c r="AU159" s="11" t="s">
        <v>72</v>
      </c>
    </row>
    <row r="160" spans="2:65" s="1" customFormat="1" ht="21.75" customHeight="1">
      <c r="B160" s="26"/>
      <c r="C160" s="98" t="s">
        <v>306</v>
      </c>
      <c r="D160" s="98" t="s">
        <v>103</v>
      </c>
      <c r="E160" s="99" t="s">
        <v>307</v>
      </c>
      <c r="F160" s="100" t="s">
        <v>308</v>
      </c>
      <c r="G160" s="101" t="s">
        <v>175</v>
      </c>
      <c r="H160" s="102">
        <v>110</v>
      </c>
      <c r="I160" s="103"/>
      <c r="J160" s="104">
        <f>ROUND(I160*H160,2)</f>
        <v>0</v>
      </c>
      <c r="K160" s="105"/>
      <c r="L160" s="26"/>
      <c r="M160" s="106" t="s">
        <v>19</v>
      </c>
      <c r="N160" s="107" t="s">
        <v>43</v>
      </c>
      <c r="P160" s="108">
        <f>O160*H160</f>
        <v>0</v>
      </c>
      <c r="Q160" s="108">
        <v>0</v>
      </c>
      <c r="R160" s="108">
        <f>Q160*H160</f>
        <v>0</v>
      </c>
      <c r="S160" s="108">
        <v>0</v>
      </c>
      <c r="T160" s="109">
        <f>S160*H160</f>
        <v>0</v>
      </c>
      <c r="AR160" s="110" t="s">
        <v>107</v>
      </c>
      <c r="AT160" s="110" t="s">
        <v>103</v>
      </c>
      <c r="AU160" s="110" t="s">
        <v>72</v>
      </c>
      <c r="AY160" s="11" t="s">
        <v>108</v>
      </c>
      <c r="BE160" s="111">
        <f>IF(N160="základní",J160,0)</f>
        <v>0</v>
      </c>
      <c r="BF160" s="111">
        <f>IF(N160="snížená",J160,0)</f>
        <v>0</v>
      </c>
      <c r="BG160" s="111">
        <f>IF(N160="zákl. přenesená",J160,0)</f>
        <v>0</v>
      </c>
      <c r="BH160" s="111">
        <f>IF(N160="sníž. přenesená",J160,0)</f>
        <v>0</v>
      </c>
      <c r="BI160" s="111">
        <f>IF(N160="nulová",J160,0)</f>
        <v>0</v>
      </c>
      <c r="BJ160" s="11" t="s">
        <v>79</v>
      </c>
      <c r="BK160" s="111">
        <f>ROUND(I160*H160,2)</f>
        <v>0</v>
      </c>
      <c r="BL160" s="11" t="s">
        <v>107</v>
      </c>
      <c r="BM160" s="110" t="s">
        <v>309</v>
      </c>
    </row>
    <row r="161" spans="2:65" s="1" customFormat="1" ht="39">
      <c r="B161" s="26"/>
      <c r="D161" s="112" t="s">
        <v>110</v>
      </c>
      <c r="F161" s="113" t="s">
        <v>310</v>
      </c>
      <c r="I161" s="114"/>
      <c r="L161" s="26"/>
      <c r="M161" s="115"/>
      <c r="T161" s="47"/>
      <c r="AT161" s="11" t="s">
        <v>110</v>
      </c>
      <c r="AU161" s="11" t="s">
        <v>72</v>
      </c>
    </row>
    <row r="162" spans="2:65" s="1" customFormat="1" ht="21.75" customHeight="1">
      <c r="B162" s="26"/>
      <c r="C162" s="98" t="s">
        <v>311</v>
      </c>
      <c r="D162" s="98" t="s">
        <v>103</v>
      </c>
      <c r="E162" s="99" t="s">
        <v>312</v>
      </c>
      <c r="F162" s="100" t="s">
        <v>313</v>
      </c>
      <c r="G162" s="101" t="s">
        <v>175</v>
      </c>
      <c r="H162" s="102">
        <v>55</v>
      </c>
      <c r="I162" s="103"/>
      <c r="J162" s="104">
        <f>ROUND(I162*H162,2)</f>
        <v>0</v>
      </c>
      <c r="K162" s="105"/>
      <c r="L162" s="26"/>
      <c r="M162" s="106" t="s">
        <v>19</v>
      </c>
      <c r="N162" s="107" t="s">
        <v>43</v>
      </c>
      <c r="P162" s="108">
        <f>O162*H162</f>
        <v>0</v>
      </c>
      <c r="Q162" s="108">
        <v>0</v>
      </c>
      <c r="R162" s="108">
        <f>Q162*H162</f>
        <v>0</v>
      </c>
      <c r="S162" s="108">
        <v>0</v>
      </c>
      <c r="T162" s="109">
        <f>S162*H162</f>
        <v>0</v>
      </c>
      <c r="AR162" s="110" t="s">
        <v>107</v>
      </c>
      <c r="AT162" s="110" t="s">
        <v>103</v>
      </c>
      <c r="AU162" s="110" t="s">
        <v>72</v>
      </c>
      <c r="AY162" s="11" t="s">
        <v>108</v>
      </c>
      <c r="BE162" s="111">
        <f>IF(N162="základní",J162,0)</f>
        <v>0</v>
      </c>
      <c r="BF162" s="111">
        <f>IF(N162="snížená",J162,0)</f>
        <v>0</v>
      </c>
      <c r="BG162" s="111">
        <f>IF(N162="zákl. přenesená",J162,0)</f>
        <v>0</v>
      </c>
      <c r="BH162" s="111">
        <f>IF(N162="sníž. přenesená",J162,0)</f>
        <v>0</v>
      </c>
      <c r="BI162" s="111">
        <f>IF(N162="nulová",J162,0)</f>
        <v>0</v>
      </c>
      <c r="BJ162" s="11" t="s">
        <v>79</v>
      </c>
      <c r="BK162" s="111">
        <f>ROUND(I162*H162,2)</f>
        <v>0</v>
      </c>
      <c r="BL162" s="11" t="s">
        <v>107</v>
      </c>
      <c r="BM162" s="110" t="s">
        <v>314</v>
      </c>
    </row>
    <row r="163" spans="2:65" s="1" customFormat="1" ht="39">
      <c r="B163" s="26"/>
      <c r="D163" s="112" t="s">
        <v>110</v>
      </c>
      <c r="F163" s="113" t="s">
        <v>315</v>
      </c>
      <c r="I163" s="114"/>
      <c r="L163" s="26"/>
      <c r="M163" s="115"/>
      <c r="T163" s="47"/>
      <c r="AT163" s="11" t="s">
        <v>110</v>
      </c>
      <c r="AU163" s="11" t="s">
        <v>72</v>
      </c>
    </row>
    <row r="164" spans="2:65" s="1" customFormat="1" ht="16.5" customHeight="1">
      <c r="B164" s="26"/>
      <c r="C164" s="98" t="s">
        <v>316</v>
      </c>
      <c r="D164" s="98" t="s">
        <v>103</v>
      </c>
      <c r="E164" s="99" t="s">
        <v>317</v>
      </c>
      <c r="F164" s="100" t="s">
        <v>318</v>
      </c>
      <c r="G164" s="101" t="s">
        <v>175</v>
      </c>
      <c r="H164" s="102">
        <v>11</v>
      </c>
      <c r="I164" s="103"/>
      <c r="J164" s="104">
        <f>ROUND(I164*H164,2)</f>
        <v>0</v>
      </c>
      <c r="K164" s="105"/>
      <c r="L164" s="26"/>
      <c r="M164" s="106" t="s">
        <v>19</v>
      </c>
      <c r="N164" s="107" t="s">
        <v>43</v>
      </c>
      <c r="P164" s="108">
        <f>O164*H164</f>
        <v>0</v>
      </c>
      <c r="Q164" s="108">
        <v>0</v>
      </c>
      <c r="R164" s="108">
        <f>Q164*H164</f>
        <v>0</v>
      </c>
      <c r="S164" s="108">
        <v>0</v>
      </c>
      <c r="T164" s="109">
        <f>S164*H164</f>
        <v>0</v>
      </c>
      <c r="AR164" s="110" t="s">
        <v>107</v>
      </c>
      <c r="AT164" s="110" t="s">
        <v>103</v>
      </c>
      <c r="AU164" s="110" t="s">
        <v>72</v>
      </c>
      <c r="AY164" s="11" t="s">
        <v>108</v>
      </c>
      <c r="BE164" s="111">
        <f>IF(N164="základní",J164,0)</f>
        <v>0</v>
      </c>
      <c r="BF164" s="111">
        <f>IF(N164="snížená",J164,0)</f>
        <v>0</v>
      </c>
      <c r="BG164" s="111">
        <f>IF(N164="zákl. přenesená",J164,0)</f>
        <v>0</v>
      </c>
      <c r="BH164" s="111">
        <f>IF(N164="sníž. přenesená",J164,0)</f>
        <v>0</v>
      </c>
      <c r="BI164" s="111">
        <f>IF(N164="nulová",J164,0)</f>
        <v>0</v>
      </c>
      <c r="BJ164" s="11" t="s">
        <v>79</v>
      </c>
      <c r="BK164" s="111">
        <f>ROUND(I164*H164,2)</f>
        <v>0</v>
      </c>
      <c r="BL164" s="11" t="s">
        <v>107</v>
      </c>
      <c r="BM164" s="110" t="s">
        <v>319</v>
      </c>
    </row>
    <row r="165" spans="2:65" s="1" customFormat="1" ht="29.25">
      <c r="B165" s="26"/>
      <c r="D165" s="112" t="s">
        <v>110</v>
      </c>
      <c r="F165" s="113" t="s">
        <v>320</v>
      </c>
      <c r="I165" s="114"/>
      <c r="L165" s="26"/>
      <c r="M165" s="115"/>
      <c r="T165" s="47"/>
      <c r="AT165" s="11" t="s">
        <v>110</v>
      </c>
      <c r="AU165" s="11" t="s">
        <v>72</v>
      </c>
    </row>
    <row r="166" spans="2:65" s="1" customFormat="1" ht="21.75" customHeight="1">
      <c r="B166" s="26"/>
      <c r="C166" s="98" t="s">
        <v>321</v>
      </c>
      <c r="D166" s="98" t="s">
        <v>103</v>
      </c>
      <c r="E166" s="99" t="s">
        <v>322</v>
      </c>
      <c r="F166" s="100" t="s">
        <v>323</v>
      </c>
      <c r="G166" s="101" t="s">
        <v>175</v>
      </c>
      <c r="H166" s="102">
        <v>1100</v>
      </c>
      <c r="I166" s="103"/>
      <c r="J166" s="104">
        <f>ROUND(I166*H166,2)</f>
        <v>0</v>
      </c>
      <c r="K166" s="105"/>
      <c r="L166" s="26"/>
      <c r="M166" s="106" t="s">
        <v>19</v>
      </c>
      <c r="N166" s="107" t="s">
        <v>43</v>
      </c>
      <c r="P166" s="108">
        <f>O166*H166</f>
        <v>0</v>
      </c>
      <c r="Q166" s="108">
        <v>0</v>
      </c>
      <c r="R166" s="108">
        <f>Q166*H166</f>
        <v>0</v>
      </c>
      <c r="S166" s="108">
        <v>0</v>
      </c>
      <c r="T166" s="109">
        <f>S166*H166</f>
        <v>0</v>
      </c>
      <c r="AR166" s="110" t="s">
        <v>107</v>
      </c>
      <c r="AT166" s="110" t="s">
        <v>103</v>
      </c>
      <c r="AU166" s="110" t="s">
        <v>72</v>
      </c>
      <c r="AY166" s="11" t="s">
        <v>108</v>
      </c>
      <c r="BE166" s="111">
        <f>IF(N166="základní",J166,0)</f>
        <v>0</v>
      </c>
      <c r="BF166" s="111">
        <f>IF(N166="snížená",J166,0)</f>
        <v>0</v>
      </c>
      <c r="BG166" s="111">
        <f>IF(N166="zákl. přenesená",J166,0)</f>
        <v>0</v>
      </c>
      <c r="BH166" s="111">
        <f>IF(N166="sníž. přenesená",J166,0)</f>
        <v>0</v>
      </c>
      <c r="BI166" s="111">
        <f>IF(N166="nulová",J166,0)</f>
        <v>0</v>
      </c>
      <c r="BJ166" s="11" t="s">
        <v>79</v>
      </c>
      <c r="BK166" s="111">
        <f>ROUND(I166*H166,2)</f>
        <v>0</v>
      </c>
      <c r="BL166" s="11" t="s">
        <v>107</v>
      </c>
      <c r="BM166" s="110" t="s">
        <v>324</v>
      </c>
    </row>
    <row r="167" spans="2:65" s="1" customFormat="1" ht="39">
      <c r="B167" s="26"/>
      <c r="D167" s="112" t="s">
        <v>110</v>
      </c>
      <c r="F167" s="113" t="s">
        <v>325</v>
      </c>
      <c r="I167" s="114"/>
      <c r="L167" s="26"/>
      <c r="M167" s="115"/>
      <c r="T167" s="47"/>
      <c r="AT167" s="11" t="s">
        <v>110</v>
      </c>
      <c r="AU167" s="11" t="s">
        <v>72</v>
      </c>
    </row>
    <row r="168" spans="2:65" s="1" customFormat="1" ht="21.75" customHeight="1">
      <c r="B168" s="26"/>
      <c r="C168" s="98" t="s">
        <v>326</v>
      </c>
      <c r="D168" s="98" t="s">
        <v>103</v>
      </c>
      <c r="E168" s="99" t="s">
        <v>327</v>
      </c>
      <c r="F168" s="100" t="s">
        <v>328</v>
      </c>
      <c r="G168" s="101" t="s">
        <v>175</v>
      </c>
      <c r="H168" s="102">
        <v>880</v>
      </c>
      <c r="I168" s="103"/>
      <c r="J168" s="104">
        <f>ROUND(I168*H168,2)</f>
        <v>0</v>
      </c>
      <c r="K168" s="105"/>
      <c r="L168" s="26"/>
      <c r="M168" s="106" t="s">
        <v>19</v>
      </c>
      <c r="N168" s="107" t="s">
        <v>43</v>
      </c>
      <c r="P168" s="108">
        <f>O168*H168</f>
        <v>0</v>
      </c>
      <c r="Q168" s="108">
        <v>0</v>
      </c>
      <c r="R168" s="108">
        <f>Q168*H168</f>
        <v>0</v>
      </c>
      <c r="S168" s="108">
        <v>0</v>
      </c>
      <c r="T168" s="109">
        <f>S168*H168</f>
        <v>0</v>
      </c>
      <c r="AR168" s="110" t="s">
        <v>107</v>
      </c>
      <c r="AT168" s="110" t="s">
        <v>103</v>
      </c>
      <c r="AU168" s="110" t="s">
        <v>72</v>
      </c>
      <c r="AY168" s="11" t="s">
        <v>108</v>
      </c>
      <c r="BE168" s="111">
        <f>IF(N168="základní",J168,0)</f>
        <v>0</v>
      </c>
      <c r="BF168" s="111">
        <f>IF(N168="snížená",J168,0)</f>
        <v>0</v>
      </c>
      <c r="BG168" s="111">
        <f>IF(N168="zákl. přenesená",J168,0)</f>
        <v>0</v>
      </c>
      <c r="BH168" s="111">
        <f>IF(N168="sníž. přenesená",J168,0)</f>
        <v>0</v>
      </c>
      <c r="BI168" s="111">
        <f>IF(N168="nulová",J168,0)</f>
        <v>0</v>
      </c>
      <c r="BJ168" s="11" t="s">
        <v>79</v>
      </c>
      <c r="BK168" s="111">
        <f>ROUND(I168*H168,2)</f>
        <v>0</v>
      </c>
      <c r="BL168" s="11" t="s">
        <v>107</v>
      </c>
      <c r="BM168" s="110" t="s">
        <v>329</v>
      </c>
    </row>
    <row r="169" spans="2:65" s="1" customFormat="1" ht="39">
      <c r="B169" s="26"/>
      <c r="D169" s="112" t="s">
        <v>110</v>
      </c>
      <c r="F169" s="113" t="s">
        <v>330</v>
      </c>
      <c r="I169" s="114"/>
      <c r="L169" s="26"/>
      <c r="M169" s="115"/>
      <c r="T169" s="47"/>
      <c r="AT169" s="11" t="s">
        <v>110</v>
      </c>
      <c r="AU169" s="11" t="s">
        <v>72</v>
      </c>
    </row>
    <row r="170" spans="2:65" s="1" customFormat="1" ht="21.75" customHeight="1">
      <c r="B170" s="26"/>
      <c r="C170" s="98" t="s">
        <v>331</v>
      </c>
      <c r="D170" s="98" t="s">
        <v>103</v>
      </c>
      <c r="E170" s="99" t="s">
        <v>332</v>
      </c>
      <c r="F170" s="100" t="s">
        <v>333</v>
      </c>
      <c r="G170" s="101" t="s">
        <v>175</v>
      </c>
      <c r="H170" s="102">
        <v>550</v>
      </c>
      <c r="I170" s="103"/>
      <c r="J170" s="104">
        <f>ROUND(I170*H170,2)</f>
        <v>0</v>
      </c>
      <c r="K170" s="105"/>
      <c r="L170" s="26"/>
      <c r="M170" s="106" t="s">
        <v>19</v>
      </c>
      <c r="N170" s="107" t="s">
        <v>43</v>
      </c>
      <c r="P170" s="108">
        <f>O170*H170</f>
        <v>0</v>
      </c>
      <c r="Q170" s="108">
        <v>0</v>
      </c>
      <c r="R170" s="108">
        <f>Q170*H170</f>
        <v>0</v>
      </c>
      <c r="S170" s="108">
        <v>0</v>
      </c>
      <c r="T170" s="109">
        <f>S170*H170</f>
        <v>0</v>
      </c>
      <c r="AR170" s="110" t="s">
        <v>107</v>
      </c>
      <c r="AT170" s="110" t="s">
        <v>103</v>
      </c>
      <c r="AU170" s="110" t="s">
        <v>72</v>
      </c>
      <c r="AY170" s="11" t="s">
        <v>108</v>
      </c>
      <c r="BE170" s="111">
        <f>IF(N170="základní",J170,0)</f>
        <v>0</v>
      </c>
      <c r="BF170" s="111">
        <f>IF(N170="snížená",J170,0)</f>
        <v>0</v>
      </c>
      <c r="BG170" s="111">
        <f>IF(N170="zákl. přenesená",J170,0)</f>
        <v>0</v>
      </c>
      <c r="BH170" s="111">
        <f>IF(N170="sníž. přenesená",J170,0)</f>
        <v>0</v>
      </c>
      <c r="BI170" s="111">
        <f>IF(N170="nulová",J170,0)</f>
        <v>0</v>
      </c>
      <c r="BJ170" s="11" t="s">
        <v>79</v>
      </c>
      <c r="BK170" s="111">
        <f>ROUND(I170*H170,2)</f>
        <v>0</v>
      </c>
      <c r="BL170" s="11" t="s">
        <v>107</v>
      </c>
      <c r="BM170" s="110" t="s">
        <v>334</v>
      </c>
    </row>
    <row r="171" spans="2:65" s="1" customFormat="1" ht="39">
      <c r="B171" s="26"/>
      <c r="D171" s="112" t="s">
        <v>110</v>
      </c>
      <c r="F171" s="113" t="s">
        <v>335</v>
      </c>
      <c r="I171" s="114"/>
      <c r="L171" s="26"/>
      <c r="M171" s="115"/>
      <c r="T171" s="47"/>
      <c r="AT171" s="11" t="s">
        <v>110</v>
      </c>
      <c r="AU171" s="11" t="s">
        <v>72</v>
      </c>
    </row>
    <row r="172" spans="2:65" s="1" customFormat="1" ht="21.75" customHeight="1">
      <c r="B172" s="26"/>
      <c r="C172" s="98" t="s">
        <v>336</v>
      </c>
      <c r="D172" s="98" t="s">
        <v>103</v>
      </c>
      <c r="E172" s="99" t="s">
        <v>337</v>
      </c>
      <c r="F172" s="100" t="s">
        <v>338</v>
      </c>
      <c r="G172" s="101" t="s">
        <v>175</v>
      </c>
      <c r="H172" s="102">
        <v>110</v>
      </c>
      <c r="I172" s="103"/>
      <c r="J172" s="104">
        <f>ROUND(I172*H172,2)</f>
        <v>0</v>
      </c>
      <c r="K172" s="105"/>
      <c r="L172" s="26"/>
      <c r="M172" s="106" t="s">
        <v>19</v>
      </c>
      <c r="N172" s="107" t="s">
        <v>43</v>
      </c>
      <c r="P172" s="108">
        <f>O172*H172</f>
        <v>0</v>
      </c>
      <c r="Q172" s="108">
        <v>0</v>
      </c>
      <c r="R172" s="108">
        <f>Q172*H172</f>
        <v>0</v>
      </c>
      <c r="S172" s="108">
        <v>0</v>
      </c>
      <c r="T172" s="109">
        <f>S172*H172</f>
        <v>0</v>
      </c>
      <c r="AR172" s="110" t="s">
        <v>107</v>
      </c>
      <c r="AT172" s="110" t="s">
        <v>103</v>
      </c>
      <c r="AU172" s="110" t="s">
        <v>72</v>
      </c>
      <c r="AY172" s="11" t="s">
        <v>108</v>
      </c>
      <c r="BE172" s="111">
        <f>IF(N172="základní",J172,0)</f>
        <v>0</v>
      </c>
      <c r="BF172" s="111">
        <f>IF(N172="snížená",J172,0)</f>
        <v>0</v>
      </c>
      <c r="BG172" s="111">
        <f>IF(N172="zákl. přenesená",J172,0)</f>
        <v>0</v>
      </c>
      <c r="BH172" s="111">
        <f>IF(N172="sníž. přenesená",J172,0)</f>
        <v>0</v>
      </c>
      <c r="BI172" s="111">
        <f>IF(N172="nulová",J172,0)</f>
        <v>0</v>
      </c>
      <c r="BJ172" s="11" t="s">
        <v>79</v>
      </c>
      <c r="BK172" s="111">
        <f>ROUND(I172*H172,2)</f>
        <v>0</v>
      </c>
      <c r="BL172" s="11" t="s">
        <v>107</v>
      </c>
      <c r="BM172" s="110" t="s">
        <v>339</v>
      </c>
    </row>
    <row r="173" spans="2:65" s="1" customFormat="1" ht="39">
      <c r="B173" s="26"/>
      <c r="D173" s="112" t="s">
        <v>110</v>
      </c>
      <c r="F173" s="113" t="s">
        <v>340</v>
      </c>
      <c r="I173" s="114"/>
      <c r="L173" s="26"/>
      <c r="M173" s="115"/>
      <c r="T173" s="47"/>
      <c r="AT173" s="11" t="s">
        <v>110</v>
      </c>
      <c r="AU173" s="11" t="s">
        <v>72</v>
      </c>
    </row>
    <row r="174" spans="2:65" s="1" customFormat="1" ht="21.75" customHeight="1">
      <c r="B174" s="26"/>
      <c r="C174" s="98" t="s">
        <v>341</v>
      </c>
      <c r="D174" s="98" t="s">
        <v>103</v>
      </c>
      <c r="E174" s="99" t="s">
        <v>342</v>
      </c>
      <c r="F174" s="100" t="s">
        <v>343</v>
      </c>
      <c r="G174" s="101" t="s">
        <v>175</v>
      </c>
      <c r="H174" s="102">
        <v>55</v>
      </c>
      <c r="I174" s="103"/>
      <c r="J174" s="104">
        <f>ROUND(I174*H174,2)</f>
        <v>0</v>
      </c>
      <c r="K174" s="105"/>
      <c r="L174" s="26"/>
      <c r="M174" s="106" t="s">
        <v>19</v>
      </c>
      <c r="N174" s="107" t="s">
        <v>43</v>
      </c>
      <c r="P174" s="108">
        <f>O174*H174</f>
        <v>0</v>
      </c>
      <c r="Q174" s="108">
        <v>0</v>
      </c>
      <c r="R174" s="108">
        <f>Q174*H174</f>
        <v>0</v>
      </c>
      <c r="S174" s="108">
        <v>0</v>
      </c>
      <c r="T174" s="109">
        <f>S174*H174</f>
        <v>0</v>
      </c>
      <c r="AR174" s="110" t="s">
        <v>107</v>
      </c>
      <c r="AT174" s="110" t="s">
        <v>103</v>
      </c>
      <c r="AU174" s="110" t="s">
        <v>72</v>
      </c>
      <c r="AY174" s="11" t="s">
        <v>108</v>
      </c>
      <c r="BE174" s="111">
        <f>IF(N174="základní",J174,0)</f>
        <v>0</v>
      </c>
      <c r="BF174" s="111">
        <f>IF(N174="snížená",J174,0)</f>
        <v>0</v>
      </c>
      <c r="BG174" s="111">
        <f>IF(N174="zákl. přenesená",J174,0)</f>
        <v>0</v>
      </c>
      <c r="BH174" s="111">
        <f>IF(N174="sníž. přenesená",J174,0)</f>
        <v>0</v>
      </c>
      <c r="BI174" s="111">
        <f>IF(N174="nulová",J174,0)</f>
        <v>0</v>
      </c>
      <c r="BJ174" s="11" t="s">
        <v>79</v>
      </c>
      <c r="BK174" s="111">
        <f>ROUND(I174*H174,2)</f>
        <v>0</v>
      </c>
      <c r="BL174" s="11" t="s">
        <v>107</v>
      </c>
      <c r="BM174" s="110" t="s">
        <v>344</v>
      </c>
    </row>
    <row r="175" spans="2:65" s="1" customFormat="1" ht="39">
      <c r="B175" s="26"/>
      <c r="D175" s="112" t="s">
        <v>110</v>
      </c>
      <c r="F175" s="113" t="s">
        <v>345</v>
      </c>
      <c r="I175" s="114"/>
      <c r="L175" s="26"/>
      <c r="M175" s="115"/>
      <c r="T175" s="47"/>
      <c r="AT175" s="11" t="s">
        <v>110</v>
      </c>
      <c r="AU175" s="11" t="s">
        <v>72</v>
      </c>
    </row>
    <row r="176" spans="2:65" s="1" customFormat="1" ht="16.5" customHeight="1">
      <c r="B176" s="26"/>
      <c r="C176" s="98" t="s">
        <v>346</v>
      </c>
      <c r="D176" s="98" t="s">
        <v>103</v>
      </c>
      <c r="E176" s="99" t="s">
        <v>347</v>
      </c>
      <c r="F176" s="100" t="s">
        <v>348</v>
      </c>
      <c r="G176" s="101" t="s">
        <v>175</v>
      </c>
      <c r="H176" s="102">
        <v>11</v>
      </c>
      <c r="I176" s="103"/>
      <c r="J176" s="104">
        <f>ROUND(I176*H176,2)</f>
        <v>0</v>
      </c>
      <c r="K176" s="105"/>
      <c r="L176" s="26"/>
      <c r="M176" s="106" t="s">
        <v>19</v>
      </c>
      <c r="N176" s="107" t="s">
        <v>43</v>
      </c>
      <c r="P176" s="108">
        <f>O176*H176</f>
        <v>0</v>
      </c>
      <c r="Q176" s="108">
        <v>0</v>
      </c>
      <c r="R176" s="108">
        <f>Q176*H176</f>
        <v>0</v>
      </c>
      <c r="S176" s="108">
        <v>0</v>
      </c>
      <c r="T176" s="109">
        <f>S176*H176</f>
        <v>0</v>
      </c>
      <c r="AR176" s="110" t="s">
        <v>107</v>
      </c>
      <c r="AT176" s="110" t="s">
        <v>103</v>
      </c>
      <c r="AU176" s="110" t="s">
        <v>72</v>
      </c>
      <c r="AY176" s="11" t="s">
        <v>108</v>
      </c>
      <c r="BE176" s="111">
        <f>IF(N176="základní",J176,0)</f>
        <v>0</v>
      </c>
      <c r="BF176" s="111">
        <f>IF(N176="snížená",J176,0)</f>
        <v>0</v>
      </c>
      <c r="BG176" s="111">
        <f>IF(N176="zákl. přenesená",J176,0)</f>
        <v>0</v>
      </c>
      <c r="BH176" s="111">
        <f>IF(N176="sníž. přenesená",J176,0)</f>
        <v>0</v>
      </c>
      <c r="BI176" s="111">
        <f>IF(N176="nulová",J176,0)</f>
        <v>0</v>
      </c>
      <c r="BJ176" s="11" t="s">
        <v>79</v>
      </c>
      <c r="BK176" s="111">
        <f>ROUND(I176*H176,2)</f>
        <v>0</v>
      </c>
      <c r="BL176" s="11" t="s">
        <v>107</v>
      </c>
      <c r="BM176" s="110" t="s">
        <v>349</v>
      </c>
    </row>
    <row r="177" spans="2:65" s="1" customFormat="1" ht="29.25">
      <c r="B177" s="26"/>
      <c r="D177" s="112" t="s">
        <v>110</v>
      </c>
      <c r="F177" s="113" t="s">
        <v>350</v>
      </c>
      <c r="I177" s="114"/>
      <c r="L177" s="26"/>
      <c r="M177" s="115"/>
      <c r="T177" s="47"/>
      <c r="AT177" s="11" t="s">
        <v>110</v>
      </c>
      <c r="AU177" s="11" t="s">
        <v>72</v>
      </c>
    </row>
    <row r="178" spans="2:65" s="1" customFormat="1" ht="16.5" customHeight="1">
      <c r="B178" s="26"/>
      <c r="C178" s="98" t="s">
        <v>351</v>
      </c>
      <c r="D178" s="98" t="s">
        <v>103</v>
      </c>
      <c r="E178" s="99" t="s">
        <v>352</v>
      </c>
      <c r="F178" s="100" t="s">
        <v>353</v>
      </c>
      <c r="G178" s="101" t="s">
        <v>175</v>
      </c>
      <c r="H178" s="102">
        <v>11</v>
      </c>
      <c r="I178" s="103"/>
      <c r="J178" s="104">
        <f>ROUND(I178*H178,2)</f>
        <v>0</v>
      </c>
      <c r="K178" s="105"/>
      <c r="L178" s="26"/>
      <c r="M178" s="106" t="s">
        <v>19</v>
      </c>
      <c r="N178" s="107" t="s">
        <v>43</v>
      </c>
      <c r="P178" s="108">
        <f>O178*H178</f>
        <v>0</v>
      </c>
      <c r="Q178" s="108">
        <v>0</v>
      </c>
      <c r="R178" s="108">
        <f>Q178*H178</f>
        <v>0</v>
      </c>
      <c r="S178" s="108">
        <v>0</v>
      </c>
      <c r="T178" s="109">
        <f>S178*H178</f>
        <v>0</v>
      </c>
      <c r="AR178" s="110" t="s">
        <v>107</v>
      </c>
      <c r="AT178" s="110" t="s">
        <v>103</v>
      </c>
      <c r="AU178" s="110" t="s">
        <v>72</v>
      </c>
      <c r="AY178" s="11" t="s">
        <v>108</v>
      </c>
      <c r="BE178" s="111">
        <f>IF(N178="základní",J178,0)</f>
        <v>0</v>
      </c>
      <c r="BF178" s="111">
        <f>IF(N178="snížená",J178,0)</f>
        <v>0</v>
      </c>
      <c r="BG178" s="111">
        <f>IF(N178="zákl. přenesená",J178,0)</f>
        <v>0</v>
      </c>
      <c r="BH178" s="111">
        <f>IF(N178="sníž. přenesená",J178,0)</f>
        <v>0</v>
      </c>
      <c r="BI178" s="111">
        <f>IF(N178="nulová",J178,0)</f>
        <v>0</v>
      </c>
      <c r="BJ178" s="11" t="s">
        <v>79</v>
      </c>
      <c r="BK178" s="111">
        <f>ROUND(I178*H178,2)</f>
        <v>0</v>
      </c>
      <c r="BL178" s="11" t="s">
        <v>107</v>
      </c>
      <c r="BM178" s="110" t="s">
        <v>354</v>
      </c>
    </row>
    <row r="179" spans="2:65" s="1" customFormat="1" ht="29.25">
      <c r="B179" s="26"/>
      <c r="D179" s="112" t="s">
        <v>110</v>
      </c>
      <c r="F179" s="113" t="s">
        <v>355</v>
      </c>
      <c r="I179" s="114"/>
      <c r="L179" s="26"/>
      <c r="M179" s="115"/>
      <c r="T179" s="47"/>
      <c r="AT179" s="11" t="s">
        <v>110</v>
      </c>
      <c r="AU179" s="11" t="s">
        <v>72</v>
      </c>
    </row>
    <row r="180" spans="2:65" s="1" customFormat="1" ht="16.5" customHeight="1">
      <c r="B180" s="26"/>
      <c r="C180" s="98" t="s">
        <v>356</v>
      </c>
      <c r="D180" s="98" t="s">
        <v>103</v>
      </c>
      <c r="E180" s="99" t="s">
        <v>357</v>
      </c>
      <c r="F180" s="100" t="s">
        <v>358</v>
      </c>
      <c r="G180" s="101" t="s">
        <v>175</v>
      </c>
      <c r="H180" s="102">
        <v>11</v>
      </c>
      <c r="I180" s="103"/>
      <c r="J180" s="104">
        <f>ROUND(I180*H180,2)</f>
        <v>0</v>
      </c>
      <c r="K180" s="105"/>
      <c r="L180" s="26"/>
      <c r="M180" s="106" t="s">
        <v>19</v>
      </c>
      <c r="N180" s="107" t="s">
        <v>43</v>
      </c>
      <c r="P180" s="108">
        <f>O180*H180</f>
        <v>0</v>
      </c>
      <c r="Q180" s="108">
        <v>0</v>
      </c>
      <c r="R180" s="108">
        <f>Q180*H180</f>
        <v>0</v>
      </c>
      <c r="S180" s="108">
        <v>0</v>
      </c>
      <c r="T180" s="109">
        <f>S180*H180</f>
        <v>0</v>
      </c>
      <c r="AR180" s="110" t="s">
        <v>107</v>
      </c>
      <c r="AT180" s="110" t="s">
        <v>103</v>
      </c>
      <c r="AU180" s="110" t="s">
        <v>72</v>
      </c>
      <c r="AY180" s="11" t="s">
        <v>108</v>
      </c>
      <c r="BE180" s="111">
        <f>IF(N180="základní",J180,0)</f>
        <v>0</v>
      </c>
      <c r="BF180" s="111">
        <f>IF(N180="snížená",J180,0)</f>
        <v>0</v>
      </c>
      <c r="BG180" s="111">
        <f>IF(N180="zákl. přenesená",J180,0)</f>
        <v>0</v>
      </c>
      <c r="BH180" s="111">
        <f>IF(N180="sníž. přenesená",J180,0)</f>
        <v>0</v>
      </c>
      <c r="BI180" s="111">
        <f>IF(N180="nulová",J180,0)</f>
        <v>0</v>
      </c>
      <c r="BJ180" s="11" t="s">
        <v>79</v>
      </c>
      <c r="BK180" s="111">
        <f>ROUND(I180*H180,2)</f>
        <v>0</v>
      </c>
      <c r="BL180" s="11" t="s">
        <v>107</v>
      </c>
      <c r="BM180" s="110" t="s">
        <v>359</v>
      </c>
    </row>
    <row r="181" spans="2:65" s="1" customFormat="1" ht="29.25">
      <c r="B181" s="26"/>
      <c r="D181" s="112" t="s">
        <v>110</v>
      </c>
      <c r="F181" s="113" t="s">
        <v>360</v>
      </c>
      <c r="I181" s="114"/>
      <c r="L181" s="26"/>
      <c r="M181" s="115"/>
      <c r="T181" s="47"/>
      <c r="AT181" s="11" t="s">
        <v>110</v>
      </c>
      <c r="AU181" s="11" t="s">
        <v>72</v>
      </c>
    </row>
    <row r="182" spans="2:65" s="1" customFormat="1" ht="16.5" customHeight="1">
      <c r="B182" s="26"/>
      <c r="C182" s="98" t="s">
        <v>361</v>
      </c>
      <c r="D182" s="98" t="s">
        <v>103</v>
      </c>
      <c r="E182" s="99" t="s">
        <v>362</v>
      </c>
      <c r="F182" s="100" t="s">
        <v>363</v>
      </c>
      <c r="G182" s="101" t="s">
        <v>175</v>
      </c>
      <c r="H182" s="102">
        <v>11</v>
      </c>
      <c r="I182" s="103"/>
      <c r="J182" s="104">
        <f>ROUND(I182*H182,2)</f>
        <v>0</v>
      </c>
      <c r="K182" s="105"/>
      <c r="L182" s="26"/>
      <c r="M182" s="106" t="s">
        <v>19</v>
      </c>
      <c r="N182" s="107" t="s">
        <v>43</v>
      </c>
      <c r="P182" s="108">
        <f>O182*H182</f>
        <v>0</v>
      </c>
      <c r="Q182" s="108">
        <v>0</v>
      </c>
      <c r="R182" s="108">
        <f>Q182*H182</f>
        <v>0</v>
      </c>
      <c r="S182" s="108">
        <v>0</v>
      </c>
      <c r="T182" s="109">
        <f>S182*H182</f>
        <v>0</v>
      </c>
      <c r="AR182" s="110" t="s">
        <v>107</v>
      </c>
      <c r="AT182" s="110" t="s">
        <v>103</v>
      </c>
      <c r="AU182" s="110" t="s">
        <v>72</v>
      </c>
      <c r="AY182" s="11" t="s">
        <v>108</v>
      </c>
      <c r="BE182" s="111">
        <f>IF(N182="základní",J182,0)</f>
        <v>0</v>
      </c>
      <c r="BF182" s="111">
        <f>IF(N182="snížená",J182,0)</f>
        <v>0</v>
      </c>
      <c r="BG182" s="111">
        <f>IF(N182="zákl. přenesená",J182,0)</f>
        <v>0</v>
      </c>
      <c r="BH182" s="111">
        <f>IF(N182="sníž. přenesená",J182,0)</f>
        <v>0</v>
      </c>
      <c r="BI182" s="111">
        <f>IF(N182="nulová",J182,0)</f>
        <v>0</v>
      </c>
      <c r="BJ182" s="11" t="s">
        <v>79</v>
      </c>
      <c r="BK182" s="111">
        <f>ROUND(I182*H182,2)</f>
        <v>0</v>
      </c>
      <c r="BL182" s="11" t="s">
        <v>107</v>
      </c>
      <c r="BM182" s="110" t="s">
        <v>364</v>
      </c>
    </row>
    <row r="183" spans="2:65" s="1" customFormat="1" ht="29.25">
      <c r="B183" s="26"/>
      <c r="D183" s="112" t="s">
        <v>110</v>
      </c>
      <c r="F183" s="113" t="s">
        <v>365</v>
      </c>
      <c r="I183" s="114"/>
      <c r="L183" s="26"/>
      <c r="M183" s="115"/>
      <c r="T183" s="47"/>
      <c r="AT183" s="11" t="s">
        <v>110</v>
      </c>
      <c r="AU183" s="11" t="s">
        <v>72</v>
      </c>
    </row>
    <row r="184" spans="2:65" s="1" customFormat="1" ht="16.5" customHeight="1">
      <c r="B184" s="26"/>
      <c r="C184" s="98" t="s">
        <v>366</v>
      </c>
      <c r="D184" s="98" t="s">
        <v>103</v>
      </c>
      <c r="E184" s="99" t="s">
        <v>367</v>
      </c>
      <c r="F184" s="100" t="s">
        <v>368</v>
      </c>
      <c r="G184" s="101" t="s">
        <v>175</v>
      </c>
      <c r="H184" s="102">
        <v>11</v>
      </c>
      <c r="I184" s="103"/>
      <c r="J184" s="104">
        <f>ROUND(I184*H184,2)</f>
        <v>0</v>
      </c>
      <c r="K184" s="105"/>
      <c r="L184" s="26"/>
      <c r="M184" s="106" t="s">
        <v>19</v>
      </c>
      <c r="N184" s="107" t="s">
        <v>43</v>
      </c>
      <c r="P184" s="108">
        <f>O184*H184</f>
        <v>0</v>
      </c>
      <c r="Q184" s="108">
        <v>0</v>
      </c>
      <c r="R184" s="108">
        <f>Q184*H184</f>
        <v>0</v>
      </c>
      <c r="S184" s="108">
        <v>0</v>
      </c>
      <c r="T184" s="109">
        <f>S184*H184</f>
        <v>0</v>
      </c>
      <c r="AR184" s="110" t="s">
        <v>107</v>
      </c>
      <c r="AT184" s="110" t="s">
        <v>103</v>
      </c>
      <c r="AU184" s="110" t="s">
        <v>72</v>
      </c>
      <c r="AY184" s="11" t="s">
        <v>108</v>
      </c>
      <c r="BE184" s="111">
        <f>IF(N184="základní",J184,0)</f>
        <v>0</v>
      </c>
      <c r="BF184" s="111">
        <f>IF(N184="snížená",J184,0)</f>
        <v>0</v>
      </c>
      <c r="BG184" s="111">
        <f>IF(N184="zákl. přenesená",J184,0)</f>
        <v>0</v>
      </c>
      <c r="BH184" s="111">
        <f>IF(N184="sníž. přenesená",J184,0)</f>
        <v>0</v>
      </c>
      <c r="BI184" s="111">
        <f>IF(N184="nulová",J184,0)</f>
        <v>0</v>
      </c>
      <c r="BJ184" s="11" t="s">
        <v>79</v>
      </c>
      <c r="BK184" s="111">
        <f>ROUND(I184*H184,2)</f>
        <v>0</v>
      </c>
      <c r="BL184" s="11" t="s">
        <v>107</v>
      </c>
      <c r="BM184" s="110" t="s">
        <v>369</v>
      </c>
    </row>
    <row r="185" spans="2:65" s="1" customFormat="1" ht="29.25">
      <c r="B185" s="26"/>
      <c r="D185" s="112" t="s">
        <v>110</v>
      </c>
      <c r="F185" s="113" t="s">
        <v>370</v>
      </c>
      <c r="I185" s="114"/>
      <c r="L185" s="26"/>
      <c r="M185" s="115"/>
      <c r="T185" s="47"/>
      <c r="AT185" s="11" t="s">
        <v>110</v>
      </c>
      <c r="AU185" s="11" t="s">
        <v>72</v>
      </c>
    </row>
    <row r="186" spans="2:65" s="1" customFormat="1" ht="16.5" customHeight="1">
      <c r="B186" s="26"/>
      <c r="C186" s="98" t="s">
        <v>371</v>
      </c>
      <c r="D186" s="98" t="s">
        <v>103</v>
      </c>
      <c r="E186" s="99" t="s">
        <v>372</v>
      </c>
      <c r="F186" s="100" t="s">
        <v>373</v>
      </c>
      <c r="G186" s="101" t="s">
        <v>175</v>
      </c>
      <c r="H186" s="102">
        <v>11</v>
      </c>
      <c r="I186" s="103"/>
      <c r="J186" s="104">
        <f>ROUND(I186*H186,2)</f>
        <v>0</v>
      </c>
      <c r="K186" s="105"/>
      <c r="L186" s="26"/>
      <c r="M186" s="106" t="s">
        <v>19</v>
      </c>
      <c r="N186" s="107" t="s">
        <v>43</v>
      </c>
      <c r="P186" s="108">
        <f>O186*H186</f>
        <v>0</v>
      </c>
      <c r="Q186" s="108">
        <v>0</v>
      </c>
      <c r="R186" s="108">
        <f>Q186*H186</f>
        <v>0</v>
      </c>
      <c r="S186" s="108">
        <v>0</v>
      </c>
      <c r="T186" s="109">
        <f>S186*H186</f>
        <v>0</v>
      </c>
      <c r="AR186" s="110" t="s">
        <v>107</v>
      </c>
      <c r="AT186" s="110" t="s">
        <v>103</v>
      </c>
      <c r="AU186" s="110" t="s">
        <v>72</v>
      </c>
      <c r="AY186" s="11" t="s">
        <v>108</v>
      </c>
      <c r="BE186" s="111">
        <f>IF(N186="základní",J186,0)</f>
        <v>0</v>
      </c>
      <c r="BF186" s="111">
        <f>IF(N186="snížená",J186,0)</f>
        <v>0</v>
      </c>
      <c r="BG186" s="111">
        <f>IF(N186="zákl. přenesená",J186,0)</f>
        <v>0</v>
      </c>
      <c r="BH186" s="111">
        <f>IF(N186="sníž. přenesená",J186,0)</f>
        <v>0</v>
      </c>
      <c r="BI186" s="111">
        <f>IF(N186="nulová",J186,0)</f>
        <v>0</v>
      </c>
      <c r="BJ186" s="11" t="s">
        <v>79</v>
      </c>
      <c r="BK186" s="111">
        <f>ROUND(I186*H186,2)</f>
        <v>0</v>
      </c>
      <c r="BL186" s="11" t="s">
        <v>107</v>
      </c>
      <c r="BM186" s="110" t="s">
        <v>374</v>
      </c>
    </row>
    <row r="187" spans="2:65" s="1" customFormat="1" ht="29.25">
      <c r="B187" s="26"/>
      <c r="D187" s="112" t="s">
        <v>110</v>
      </c>
      <c r="F187" s="113" t="s">
        <v>375</v>
      </c>
      <c r="I187" s="114"/>
      <c r="L187" s="26"/>
      <c r="M187" s="115"/>
      <c r="T187" s="47"/>
      <c r="AT187" s="11" t="s">
        <v>110</v>
      </c>
      <c r="AU187" s="11" t="s">
        <v>72</v>
      </c>
    </row>
    <row r="188" spans="2:65" s="1" customFormat="1" ht="16.5" customHeight="1">
      <c r="B188" s="26"/>
      <c r="C188" s="98" t="s">
        <v>376</v>
      </c>
      <c r="D188" s="98" t="s">
        <v>103</v>
      </c>
      <c r="E188" s="99" t="s">
        <v>377</v>
      </c>
      <c r="F188" s="100" t="s">
        <v>378</v>
      </c>
      <c r="G188" s="101" t="s">
        <v>106</v>
      </c>
      <c r="H188" s="102">
        <v>2200</v>
      </c>
      <c r="I188" s="103"/>
      <c r="J188" s="104">
        <f>ROUND(I188*H188,2)</f>
        <v>0</v>
      </c>
      <c r="K188" s="105"/>
      <c r="L188" s="26"/>
      <c r="M188" s="106" t="s">
        <v>19</v>
      </c>
      <c r="N188" s="107" t="s">
        <v>43</v>
      </c>
      <c r="P188" s="108">
        <f>O188*H188</f>
        <v>0</v>
      </c>
      <c r="Q188" s="108">
        <v>0</v>
      </c>
      <c r="R188" s="108">
        <f>Q188*H188</f>
        <v>0</v>
      </c>
      <c r="S188" s="108">
        <v>0</v>
      </c>
      <c r="T188" s="109">
        <f>S188*H188</f>
        <v>0</v>
      </c>
      <c r="AR188" s="110" t="s">
        <v>107</v>
      </c>
      <c r="AT188" s="110" t="s">
        <v>103</v>
      </c>
      <c r="AU188" s="110" t="s">
        <v>72</v>
      </c>
      <c r="AY188" s="11" t="s">
        <v>108</v>
      </c>
      <c r="BE188" s="111">
        <f>IF(N188="základní",J188,0)</f>
        <v>0</v>
      </c>
      <c r="BF188" s="111">
        <f>IF(N188="snížená",J188,0)</f>
        <v>0</v>
      </c>
      <c r="BG188" s="111">
        <f>IF(N188="zákl. přenesená",J188,0)</f>
        <v>0</v>
      </c>
      <c r="BH188" s="111">
        <f>IF(N188="sníž. přenesená",J188,0)</f>
        <v>0</v>
      </c>
      <c r="BI188" s="111">
        <f>IF(N188="nulová",J188,0)</f>
        <v>0</v>
      </c>
      <c r="BJ188" s="11" t="s">
        <v>79</v>
      </c>
      <c r="BK188" s="111">
        <f>ROUND(I188*H188,2)</f>
        <v>0</v>
      </c>
      <c r="BL188" s="11" t="s">
        <v>107</v>
      </c>
      <c r="BM188" s="110" t="s">
        <v>379</v>
      </c>
    </row>
    <row r="189" spans="2:65" s="1" customFormat="1" ht="29.25">
      <c r="B189" s="26"/>
      <c r="D189" s="112" t="s">
        <v>110</v>
      </c>
      <c r="F189" s="113" t="s">
        <v>380</v>
      </c>
      <c r="I189" s="114"/>
      <c r="L189" s="26"/>
      <c r="M189" s="115"/>
      <c r="T189" s="47"/>
      <c r="AT189" s="11" t="s">
        <v>110</v>
      </c>
      <c r="AU189" s="11" t="s">
        <v>72</v>
      </c>
    </row>
    <row r="190" spans="2:65" s="1" customFormat="1" ht="16.5" customHeight="1">
      <c r="B190" s="26"/>
      <c r="C190" s="98" t="s">
        <v>381</v>
      </c>
      <c r="D190" s="98" t="s">
        <v>103</v>
      </c>
      <c r="E190" s="99" t="s">
        <v>382</v>
      </c>
      <c r="F190" s="100" t="s">
        <v>383</v>
      </c>
      <c r="G190" s="101" t="s">
        <v>175</v>
      </c>
      <c r="H190" s="102">
        <v>10</v>
      </c>
      <c r="I190" s="103"/>
      <c r="J190" s="104">
        <f>ROUND(I190*H190,2)</f>
        <v>0</v>
      </c>
      <c r="K190" s="105"/>
      <c r="L190" s="26"/>
      <c r="M190" s="106" t="s">
        <v>19</v>
      </c>
      <c r="N190" s="107" t="s">
        <v>43</v>
      </c>
      <c r="P190" s="108">
        <f>O190*H190</f>
        <v>0</v>
      </c>
      <c r="Q190" s="108">
        <v>0</v>
      </c>
      <c r="R190" s="108">
        <f>Q190*H190</f>
        <v>0</v>
      </c>
      <c r="S190" s="108">
        <v>0</v>
      </c>
      <c r="T190" s="109">
        <f>S190*H190</f>
        <v>0</v>
      </c>
      <c r="AR190" s="110" t="s">
        <v>384</v>
      </c>
      <c r="AT190" s="110" t="s">
        <v>103</v>
      </c>
      <c r="AU190" s="110" t="s">
        <v>72</v>
      </c>
      <c r="AY190" s="11" t="s">
        <v>108</v>
      </c>
      <c r="BE190" s="111">
        <f>IF(N190="základní",J190,0)</f>
        <v>0</v>
      </c>
      <c r="BF190" s="111">
        <f>IF(N190="snížená",J190,0)</f>
        <v>0</v>
      </c>
      <c r="BG190" s="111">
        <f>IF(N190="zákl. přenesená",J190,0)</f>
        <v>0</v>
      </c>
      <c r="BH190" s="111">
        <f>IF(N190="sníž. přenesená",J190,0)</f>
        <v>0</v>
      </c>
      <c r="BI190" s="111">
        <f>IF(N190="nulová",J190,0)</f>
        <v>0</v>
      </c>
      <c r="BJ190" s="11" t="s">
        <v>79</v>
      </c>
      <c r="BK190" s="111">
        <f>ROUND(I190*H190,2)</f>
        <v>0</v>
      </c>
      <c r="BL190" s="11" t="s">
        <v>384</v>
      </c>
      <c r="BM190" s="110" t="s">
        <v>385</v>
      </c>
    </row>
    <row r="191" spans="2:65" s="1" customFormat="1" ht="29.25">
      <c r="B191" s="26"/>
      <c r="D191" s="112" t="s">
        <v>110</v>
      </c>
      <c r="F191" s="113" t="s">
        <v>386</v>
      </c>
      <c r="I191" s="114"/>
      <c r="L191" s="26"/>
      <c r="M191" s="115"/>
      <c r="T191" s="47"/>
      <c r="AT191" s="11" t="s">
        <v>110</v>
      </c>
      <c r="AU191" s="11" t="s">
        <v>72</v>
      </c>
    </row>
    <row r="192" spans="2:65" s="1" customFormat="1" ht="16.5" customHeight="1">
      <c r="B192" s="26"/>
      <c r="C192" s="98" t="s">
        <v>387</v>
      </c>
      <c r="D192" s="98" t="s">
        <v>103</v>
      </c>
      <c r="E192" s="99" t="s">
        <v>388</v>
      </c>
      <c r="F192" s="100" t="s">
        <v>389</v>
      </c>
      <c r="G192" s="101" t="s">
        <v>175</v>
      </c>
      <c r="H192" s="102">
        <v>5</v>
      </c>
      <c r="I192" s="103"/>
      <c r="J192" s="104">
        <f>ROUND(I192*H192,2)</f>
        <v>0</v>
      </c>
      <c r="K192" s="105"/>
      <c r="L192" s="26"/>
      <c r="M192" s="106" t="s">
        <v>19</v>
      </c>
      <c r="N192" s="107" t="s">
        <v>43</v>
      </c>
      <c r="P192" s="108">
        <f>O192*H192</f>
        <v>0</v>
      </c>
      <c r="Q192" s="108">
        <v>0</v>
      </c>
      <c r="R192" s="108">
        <f>Q192*H192</f>
        <v>0</v>
      </c>
      <c r="S192" s="108">
        <v>0</v>
      </c>
      <c r="T192" s="109">
        <f>S192*H192</f>
        <v>0</v>
      </c>
      <c r="AR192" s="110" t="s">
        <v>384</v>
      </c>
      <c r="AT192" s="110" t="s">
        <v>103</v>
      </c>
      <c r="AU192" s="110" t="s">
        <v>72</v>
      </c>
      <c r="AY192" s="11" t="s">
        <v>108</v>
      </c>
      <c r="BE192" s="111">
        <f>IF(N192="základní",J192,0)</f>
        <v>0</v>
      </c>
      <c r="BF192" s="111">
        <f>IF(N192="snížená",J192,0)</f>
        <v>0</v>
      </c>
      <c r="BG192" s="111">
        <f>IF(N192="zákl. přenesená",J192,0)</f>
        <v>0</v>
      </c>
      <c r="BH192" s="111">
        <f>IF(N192="sníž. přenesená",J192,0)</f>
        <v>0</v>
      </c>
      <c r="BI192" s="111">
        <f>IF(N192="nulová",J192,0)</f>
        <v>0</v>
      </c>
      <c r="BJ192" s="11" t="s">
        <v>79</v>
      </c>
      <c r="BK192" s="111">
        <f>ROUND(I192*H192,2)</f>
        <v>0</v>
      </c>
      <c r="BL192" s="11" t="s">
        <v>384</v>
      </c>
      <c r="BM192" s="110" t="s">
        <v>390</v>
      </c>
    </row>
    <row r="193" spans="2:65" s="1" customFormat="1" ht="29.25">
      <c r="B193" s="26"/>
      <c r="D193" s="112" t="s">
        <v>110</v>
      </c>
      <c r="F193" s="113" t="s">
        <v>391</v>
      </c>
      <c r="I193" s="114"/>
      <c r="L193" s="26"/>
      <c r="M193" s="115"/>
      <c r="T193" s="47"/>
      <c r="AT193" s="11" t="s">
        <v>110</v>
      </c>
      <c r="AU193" s="11" t="s">
        <v>72</v>
      </c>
    </row>
    <row r="194" spans="2:65" s="1" customFormat="1" ht="16.5" customHeight="1">
      <c r="B194" s="26"/>
      <c r="C194" s="98" t="s">
        <v>392</v>
      </c>
      <c r="D194" s="98" t="s">
        <v>103</v>
      </c>
      <c r="E194" s="99" t="s">
        <v>393</v>
      </c>
      <c r="F194" s="100" t="s">
        <v>394</v>
      </c>
      <c r="G194" s="101" t="s">
        <v>395</v>
      </c>
      <c r="H194" s="102">
        <v>100</v>
      </c>
      <c r="I194" s="103"/>
      <c r="J194" s="104">
        <f>ROUND(I194*H194,2)</f>
        <v>0</v>
      </c>
      <c r="K194" s="105"/>
      <c r="L194" s="26"/>
      <c r="M194" s="106" t="s">
        <v>19</v>
      </c>
      <c r="N194" s="107" t="s">
        <v>43</v>
      </c>
      <c r="P194" s="108">
        <f>O194*H194</f>
        <v>0</v>
      </c>
      <c r="Q194" s="108">
        <v>0</v>
      </c>
      <c r="R194" s="108">
        <f>Q194*H194</f>
        <v>0</v>
      </c>
      <c r="S194" s="108">
        <v>0</v>
      </c>
      <c r="T194" s="109">
        <f>S194*H194</f>
        <v>0</v>
      </c>
      <c r="AR194" s="110" t="s">
        <v>384</v>
      </c>
      <c r="AT194" s="110" t="s">
        <v>103</v>
      </c>
      <c r="AU194" s="110" t="s">
        <v>72</v>
      </c>
      <c r="AY194" s="11" t="s">
        <v>108</v>
      </c>
      <c r="BE194" s="111">
        <f>IF(N194="základní",J194,0)</f>
        <v>0</v>
      </c>
      <c r="BF194" s="111">
        <f>IF(N194="snížená",J194,0)</f>
        <v>0</v>
      </c>
      <c r="BG194" s="111">
        <f>IF(N194="zákl. přenesená",J194,0)</f>
        <v>0</v>
      </c>
      <c r="BH194" s="111">
        <f>IF(N194="sníž. přenesená",J194,0)</f>
        <v>0</v>
      </c>
      <c r="BI194" s="111">
        <f>IF(N194="nulová",J194,0)</f>
        <v>0</v>
      </c>
      <c r="BJ194" s="11" t="s">
        <v>79</v>
      </c>
      <c r="BK194" s="111">
        <f>ROUND(I194*H194,2)</f>
        <v>0</v>
      </c>
      <c r="BL194" s="11" t="s">
        <v>384</v>
      </c>
      <c r="BM194" s="110" t="s">
        <v>396</v>
      </c>
    </row>
    <row r="195" spans="2:65" s="1" customFormat="1" ht="29.25">
      <c r="B195" s="26"/>
      <c r="D195" s="112" t="s">
        <v>110</v>
      </c>
      <c r="F195" s="113" t="s">
        <v>397</v>
      </c>
      <c r="I195" s="114"/>
      <c r="L195" s="26"/>
      <c r="M195" s="115"/>
      <c r="T195" s="47"/>
      <c r="AT195" s="11" t="s">
        <v>110</v>
      </c>
      <c r="AU195" s="11" t="s">
        <v>72</v>
      </c>
    </row>
    <row r="196" spans="2:65" s="1" customFormat="1" ht="24.2" customHeight="1">
      <c r="B196" s="26"/>
      <c r="C196" s="98" t="s">
        <v>398</v>
      </c>
      <c r="D196" s="98" t="s">
        <v>103</v>
      </c>
      <c r="E196" s="99" t="s">
        <v>399</v>
      </c>
      <c r="F196" s="100" t="s">
        <v>400</v>
      </c>
      <c r="G196" s="101" t="s">
        <v>395</v>
      </c>
      <c r="H196" s="102">
        <v>110</v>
      </c>
      <c r="I196" s="103"/>
      <c r="J196" s="104">
        <f>ROUND(I196*H196,2)</f>
        <v>0</v>
      </c>
      <c r="K196" s="105"/>
      <c r="L196" s="26"/>
      <c r="M196" s="106" t="s">
        <v>19</v>
      </c>
      <c r="N196" s="107" t="s">
        <v>43</v>
      </c>
      <c r="P196" s="108">
        <f>O196*H196</f>
        <v>0</v>
      </c>
      <c r="Q196" s="108">
        <v>0</v>
      </c>
      <c r="R196" s="108">
        <f>Q196*H196</f>
        <v>0</v>
      </c>
      <c r="S196" s="108">
        <v>0</v>
      </c>
      <c r="T196" s="109">
        <f>S196*H196</f>
        <v>0</v>
      </c>
      <c r="AR196" s="110" t="s">
        <v>384</v>
      </c>
      <c r="AT196" s="110" t="s">
        <v>103</v>
      </c>
      <c r="AU196" s="110" t="s">
        <v>72</v>
      </c>
      <c r="AY196" s="11" t="s">
        <v>108</v>
      </c>
      <c r="BE196" s="111">
        <f>IF(N196="základní",J196,0)</f>
        <v>0</v>
      </c>
      <c r="BF196" s="111">
        <f>IF(N196="snížená",J196,0)</f>
        <v>0</v>
      </c>
      <c r="BG196" s="111">
        <f>IF(N196="zákl. přenesená",J196,0)</f>
        <v>0</v>
      </c>
      <c r="BH196" s="111">
        <f>IF(N196="sníž. přenesená",J196,0)</f>
        <v>0</v>
      </c>
      <c r="BI196" s="111">
        <f>IF(N196="nulová",J196,0)</f>
        <v>0</v>
      </c>
      <c r="BJ196" s="11" t="s">
        <v>79</v>
      </c>
      <c r="BK196" s="111">
        <f>ROUND(I196*H196,2)</f>
        <v>0</v>
      </c>
      <c r="BL196" s="11" t="s">
        <v>384</v>
      </c>
      <c r="BM196" s="110" t="s">
        <v>401</v>
      </c>
    </row>
    <row r="197" spans="2:65" s="1" customFormat="1" ht="29.25">
      <c r="B197" s="26"/>
      <c r="D197" s="112" t="s">
        <v>110</v>
      </c>
      <c r="F197" s="113" t="s">
        <v>402</v>
      </c>
      <c r="I197" s="114"/>
      <c r="L197" s="26"/>
      <c r="M197" s="115"/>
      <c r="T197" s="47"/>
      <c r="AT197" s="11" t="s">
        <v>110</v>
      </c>
      <c r="AU197" s="11" t="s">
        <v>72</v>
      </c>
    </row>
    <row r="198" spans="2:65" s="1" customFormat="1" ht="24.2" customHeight="1">
      <c r="B198" s="26"/>
      <c r="C198" s="98" t="s">
        <v>403</v>
      </c>
      <c r="D198" s="98" t="s">
        <v>103</v>
      </c>
      <c r="E198" s="99" t="s">
        <v>404</v>
      </c>
      <c r="F198" s="100" t="s">
        <v>405</v>
      </c>
      <c r="G198" s="101" t="s">
        <v>395</v>
      </c>
      <c r="H198" s="102">
        <v>110</v>
      </c>
      <c r="I198" s="103"/>
      <c r="J198" s="104">
        <f>ROUND(I198*H198,2)</f>
        <v>0</v>
      </c>
      <c r="K198" s="105"/>
      <c r="L198" s="26"/>
      <c r="M198" s="106" t="s">
        <v>19</v>
      </c>
      <c r="N198" s="107" t="s">
        <v>43</v>
      </c>
      <c r="P198" s="108">
        <f>O198*H198</f>
        <v>0</v>
      </c>
      <c r="Q198" s="108">
        <v>0</v>
      </c>
      <c r="R198" s="108">
        <f>Q198*H198</f>
        <v>0</v>
      </c>
      <c r="S198" s="108">
        <v>0</v>
      </c>
      <c r="T198" s="109">
        <f>S198*H198</f>
        <v>0</v>
      </c>
      <c r="AR198" s="110" t="s">
        <v>384</v>
      </c>
      <c r="AT198" s="110" t="s">
        <v>103</v>
      </c>
      <c r="AU198" s="110" t="s">
        <v>72</v>
      </c>
      <c r="AY198" s="11" t="s">
        <v>108</v>
      </c>
      <c r="BE198" s="111">
        <f>IF(N198="základní",J198,0)</f>
        <v>0</v>
      </c>
      <c r="BF198" s="111">
        <f>IF(N198="snížená",J198,0)</f>
        <v>0</v>
      </c>
      <c r="BG198" s="111">
        <f>IF(N198="zákl. přenesená",J198,0)</f>
        <v>0</v>
      </c>
      <c r="BH198" s="111">
        <f>IF(N198="sníž. přenesená",J198,0)</f>
        <v>0</v>
      </c>
      <c r="BI198" s="111">
        <f>IF(N198="nulová",J198,0)</f>
        <v>0</v>
      </c>
      <c r="BJ198" s="11" t="s">
        <v>79</v>
      </c>
      <c r="BK198" s="111">
        <f>ROUND(I198*H198,2)</f>
        <v>0</v>
      </c>
      <c r="BL198" s="11" t="s">
        <v>384</v>
      </c>
      <c r="BM198" s="110" t="s">
        <v>406</v>
      </c>
    </row>
    <row r="199" spans="2:65" s="1" customFormat="1" ht="29.25">
      <c r="B199" s="26"/>
      <c r="D199" s="112" t="s">
        <v>110</v>
      </c>
      <c r="F199" s="113" t="s">
        <v>407</v>
      </c>
      <c r="I199" s="114"/>
      <c r="L199" s="26"/>
      <c r="M199" s="115"/>
      <c r="T199" s="47"/>
      <c r="AT199" s="11" t="s">
        <v>110</v>
      </c>
      <c r="AU199" s="11" t="s">
        <v>72</v>
      </c>
    </row>
    <row r="200" spans="2:65" s="1" customFormat="1" ht="24.2" customHeight="1">
      <c r="B200" s="26"/>
      <c r="C200" s="98" t="s">
        <v>408</v>
      </c>
      <c r="D200" s="98" t="s">
        <v>103</v>
      </c>
      <c r="E200" s="99" t="s">
        <v>409</v>
      </c>
      <c r="F200" s="100" t="s">
        <v>410</v>
      </c>
      <c r="G200" s="101" t="s">
        <v>395</v>
      </c>
      <c r="H200" s="102">
        <v>110</v>
      </c>
      <c r="I200" s="103"/>
      <c r="J200" s="104">
        <f>ROUND(I200*H200,2)</f>
        <v>0</v>
      </c>
      <c r="K200" s="105"/>
      <c r="L200" s="26"/>
      <c r="M200" s="106" t="s">
        <v>19</v>
      </c>
      <c r="N200" s="107" t="s">
        <v>43</v>
      </c>
      <c r="P200" s="108">
        <f>O200*H200</f>
        <v>0</v>
      </c>
      <c r="Q200" s="108">
        <v>0</v>
      </c>
      <c r="R200" s="108">
        <f>Q200*H200</f>
        <v>0</v>
      </c>
      <c r="S200" s="108">
        <v>0</v>
      </c>
      <c r="T200" s="109">
        <f>S200*H200</f>
        <v>0</v>
      </c>
      <c r="AR200" s="110" t="s">
        <v>384</v>
      </c>
      <c r="AT200" s="110" t="s">
        <v>103</v>
      </c>
      <c r="AU200" s="110" t="s">
        <v>72</v>
      </c>
      <c r="AY200" s="11" t="s">
        <v>108</v>
      </c>
      <c r="BE200" s="111">
        <f>IF(N200="základní",J200,0)</f>
        <v>0</v>
      </c>
      <c r="BF200" s="111">
        <f>IF(N200="snížená",J200,0)</f>
        <v>0</v>
      </c>
      <c r="BG200" s="111">
        <f>IF(N200="zákl. přenesená",J200,0)</f>
        <v>0</v>
      </c>
      <c r="BH200" s="111">
        <f>IF(N200="sníž. přenesená",J200,0)</f>
        <v>0</v>
      </c>
      <c r="BI200" s="111">
        <f>IF(N200="nulová",J200,0)</f>
        <v>0</v>
      </c>
      <c r="BJ200" s="11" t="s">
        <v>79</v>
      </c>
      <c r="BK200" s="111">
        <f>ROUND(I200*H200,2)</f>
        <v>0</v>
      </c>
      <c r="BL200" s="11" t="s">
        <v>384</v>
      </c>
      <c r="BM200" s="110" t="s">
        <v>411</v>
      </c>
    </row>
    <row r="201" spans="2:65" s="1" customFormat="1" ht="29.25">
      <c r="B201" s="26"/>
      <c r="D201" s="112" t="s">
        <v>110</v>
      </c>
      <c r="F201" s="113" t="s">
        <v>412</v>
      </c>
      <c r="I201" s="114"/>
      <c r="L201" s="26"/>
      <c r="M201" s="115"/>
      <c r="T201" s="47"/>
      <c r="AT201" s="11" t="s">
        <v>110</v>
      </c>
      <c r="AU201" s="11" t="s">
        <v>72</v>
      </c>
    </row>
    <row r="202" spans="2:65" s="1" customFormat="1" ht="24.2" customHeight="1">
      <c r="B202" s="26"/>
      <c r="C202" s="98" t="s">
        <v>413</v>
      </c>
      <c r="D202" s="98" t="s">
        <v>103</v>
      </c>
      <c r="E202" s="99" t="s">
        <v>414</v>
      </c>
      <c r="F202" s="100" t="s">
        <v>415</v>
      </c>
      <c r="G202" s="101" t="s">
        <v>395</v>
      </c>
      <c r="H202" s="102">
        <v>110</v>
      </c>
      <c r="I202" s="103"/>
      <c r="J202" s="104">
        <f>ROUND(I202*H202,2)</f>
        <v>0</v>
      </c>
      <c r="K202" s="105"/>
      <c r="L202" s="26"/>
      <c r="M202" s="106" t="s">
        <v>19</v>
      </c>
      <c r="N202" s="107" t="s">
        <v>43</v>
      </c>
      <c r="P202" s="108">
        <f>O202*H202</f>
        <v>0</v>
      </c>
      <c r="Q202" s="108">
        <v>0</v>
      </c>
      <c r="R202" s="108">
        <f>Q202*H202</f>
        <v>0</v>
      </c>
      <c r="S202" s="108">
        <v>0</v>
      </c>
      <c r="T202" s="109">
        <f>S202*H202</f>
        <v>0</v>
      </c>
      <c r="AR202" s="110" t="s">
        <v>384</v>
      </c>
      <c r="AT202" s="110" t="s">
        <v>103</v>
      </c>
      <c r="AU202" s="110" t="s">
        <v>72</v>
      </c>
      <c r="AY202" s="11" t="s">
        <v>108</v>
      </c>
      <c r="BE202" s="111">
        <f>IF(N202="základní",J202,0)</f>
        <v>0</v>
      </c>
      <c r="BF202" s="111">
        <f>IF(N202="snížená",J202,0)</f>
        <v>0</v>
      </c>
      <c r="BG202" s="111">
        <f>IF(N202="zákl. přenesená",J202,0)</f>
        <v>0</v>
      </c>
      <c r="BH202" s="111">
        <f>IF(N202="sníž. přenesená",J202,0)</f>
        <v>0</v>
      </c>
      <c r="BI202" s="111">
        <f>IF(N202="nulová",J202,0)</f>
        <v>0</v>
      </c>
      <c r="BJ202" s="11" t="s">
        <v>79</v>
      </c>
      <c r="BK202" s="111">
        <f>ROUND(I202*H202,2)</f>
        <v>0</v>
      </c>
      <c r="BL202" s="11" t="s">
        <v>384</v>
      </c>
      <c r="BM202" s="110" t="s">
        <v>416</v>
      </c>
    </row>
    <row r="203" spans="2:65" s="1" customFormat="1" ht="29.25">
      <c r="B203" s="26"/>
      <c r="D203" s="112" t="s">
        <v>110</v>
      </c>
      <c r="F203" s="113" t="s">
        <v>417</v>
      </c>
      <c r="I203" s="114"/>
      <c r="L203" s="26"/>
      <c r="M203" s="115"/>
      <c r="T203" s="47"/>
      <c r="AT203" s="11" t="s">
        <v>110</v>
      </c>
      <c r="AU203" s="11" t="s">
        <v>72</v>
      </c>
    </row>
    <row r="204" spans="2:65" s="1" customFormat="1" ht="24.2" customHeight="1">
      <c r="B204" s="26"/>
      <c r="C204" s="98" t="s">
        <v>418</v>
      </c>
      <c r="D204" s="98" t="s">
        <v>103</v>
      </c>
      <c r="E204" s="99" t="s">
        <v>419</v>
      </c>
      <c r="F204" s="100" t="s">
        <v>420</v>
      </c>
      <c r="G204" s="101" t="s">
        <v>395</v>
      </c>
      <c r="H204" s="102">
        <v>110</v>
      </c>
      <c r="I204" s="103"/>
      <c r="J204" s="104">
        <f>ROUND(I204*H204,2)</f>
        <v>0</v>
      </c>
      <c r="K204" s="105"/>
      <c r="L204" s="26"/>
      <c r="M204" s="106" t="s">
        <v>19</v>
      </c>
      <c r="N204" s="107" t="s">
        <v>43</v>
      </c>
      <c r="P204" s="108">
        <f>O204*H204</f>
        <v>0</v>
      </c>
      <c r="Q204" s="108">
        <v>0</v>
      </c>
      <c r="R204" s="108">
        <f>Q204*H204</f>
        <v>0</v>
      </c>
      <c r="S204" s="108">
        <v>0</v>
      </c>
      <c r="T204" s="109">
        <f>S204*H204</f>
        <v>0</v>
      </c>
      <c r="AR204" s="110" t="s">
        <v>384</v>
      </c>
      <c r="AT204" s="110" t="s">
        <v>103</v>
      </c>
      <c r="AU204" s="110" t="s">
        <v>72</v>
      </c>
      <c r="AY204" s="11" t="s">
        <v>108</v>
      </c>
      <c r="BE204" s="111">
        <f>IF(N204="základní",J204,0)</f>
        <v>0</v>
      </c>
      <c r="BF204" s="111">
        <f>IF(N204="snížená",J204,0)</f>
        <v>0</v>
      </c>
      <c r="BG204" s="111">
        <f>IF(N204="zákl. přenesená",J204,0)</f>
        <v>0</v>
      </c>
      <c r="BH204" s="111">
        <f>IF(N204="sníž. přenesená",J204,0)</f>
        <v>0</v>
      </c>
      <c r="BI204" s="111">
        <f>IF(N204="nulová",J204,0)</f>
        <v>0</v>
      </c>
      <c r="BJ204" s="11" t="s">
        <v>79</v>
      </c>
      <c r="BK204" s="111">
        <f>ROUND(I204*H204,2)</f>
        <v>0</v>
      </c>
      <c r="BL204" s="11" t="s">
        <v>384</v>
      </c>
      <c r="BM204" s="110" t="s">
        <v>421</v>
      </c>
    </row>
    <row r="205" spans="2:65" s="1" customFormat="1" ht="29.25">
      <c r="B205" s="26"/>
      <c r="D205" s="112" t="s">
        <v>110</v>
      </c>
      <c r="F205" s="113" t="s">
        <v>422</v>
      </c>
      <c r="I205" s="114"/>
      <c r="L205" s="26"/>
      <c r="M205" s="116"/>
      <c r="N205" s="117"/>
      <c r="O205" s="117"/>
      <c r="P205" s="117"/>
      <c r="Q205" s="117"/>
      <c r="R205" s="117"/>
      <c r="S205" s="117"/>
      <c r="T205" s="118"/>
      <c r="AT205" s="11" t="s">
        <v>110</v>
      </c>
      <c r="AU205" s="11" t="s">
        <v>72</v>
      </c>
    </row>
    <row r="206" spans="2:65" s="1" customFormat="1" ht="6.95" customHeight="1">
      <c r="B206" s="35"/>
      <c r="C206" s="36"/>
      <c r="D206" s="36"/>
      <c r="E206" s="36"/>
      <c r="F206" s="36"/>
      <c r="G206" s="36"/>
      <c r="H206" s="36"/>
      <c r="I206" s="36"/>
      <c r="J206" s="36"/>
      <c r="K206" s="36"/>
      <c r="L206" s="26"/>
    </row>
  </sheetData>
  <sheetProtection algorithmName="SHA-512" hashValue="eT0JWJwUtVdzD34quZb8He0eIutYahBrRSKPoWYM4KfEsnNf84uHgJWsfPrYTO29kqDnJ68miv9QPmT1ujZgcg==" saltValue="EtkV4H2dVM8bVuam4382uPpPZxetIsVQjpyPWGmwaT/R0MQayw/LVeQSEoP69CeIdRAbkM+RDRmdabTvW5bhKw==" spinCount="100000" sheet="1" objects="1" scenarios="1" formatColumns="0" formatRows="0" autoFilter="0"/>
  <autoFilter ref="C78:K205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19" customWidth="1"/>
    <col min="2" max="2" width="1.6640625" style="119" customWidth="1"/>
    <col min="3" max="4" width="5" style="119" customWidth="1"/>
    <col min="5" max="5" width="11.6640625" style="119" customWidth="1"/>
    <col min="6" max="6" width="9.1640625" style="119" customWidth="1"/>
    <col min="7" max="7" width="5" style="119" customWidth="1"/>
    <col min="8" max="8" width="77.83203125" style="119" customWidth="1"/>
    <col min="9" max="10" width="20" style="119" customWidth="1"/>
    <col min="11" max="11" width="1.6640625" style="119" customWidth="1"/>
  </cols>
  <sheetData>
    <row r="1" spans="2:11" customFormat="1" ht="37.5" customHeight="1"/>
    <row r="2" spans="2:11" customFormat="1" ht="7.5" customHeight="1">
      <c r="B2" s="120"/>
      <c r="C2" s="121"/>
      <c r="D2" s="121"/>
      <c r="E2" s="121"/>
      <c r="F2" s="121"/>
      <c r="G2" s="121"/>
      <c r="H2" s="121"/>
      <c r="I2" s="121"/>
      <c r="J2" s="121"/>
      <c r="K2" s="122"/>
    </row>
    <row r="3" spans="2:11" s="9" customFormat="1" ht="45" customHeight="1">
      <c r="B3" s="123"/>
      <c r="C3" s="240" t="s">
        <v>423</v>
      </c>
      <c r="D3" s="240"/>
      <c r="E3" s="240"/>
      <c r="F3" s="240"/>
      <c r="G3" s="240"/>
      <c r="H3" s="240"/>
      <c r="I3" s="240"/>
      <c r="J3" s="240"/>
      <c r="K3" s="124"/>
    </row>
    <row r="4" spans="2:11" customFormat="1" ht="25.5" customHeight="1">
      <c r="B4" s="125"/>
      <c r="C4" s="241" t="s">
        <v>424</v>
      </c>
      <c r="D4" s="241"/>
      <c r="E4" s="241"/>
      <c r="F4" s="241"/>
      <c r="G4" s="241"/>
      <c r="H4" s="241"/>
      <c r="I4" s="241"/>
      <c r="J4" s="241"/>
      <c r="K4" s="126"/>
    </row>
    <row r="5" spans="2:11" customFormat="1" ht="5.25" customHeight="1">
      <c r="B5" s="125"/>
      <c r="C5" s="127"/>
      <c r="D5" s="127"/>
      <c r="E5" s="127"/>
      <c r="F5" s="127"/>
      <c r="G5" s="127"/>
      <c r="H5" s="127"/>
      <c r="I5" s="127"/>
      <c r="J5" s="127"/>
      <c r="K5" s="126"/>
    </row>
    <row r="6" spans="2:11" customFormat="1" ht="15" customHeight="1">
      <c r="B6" s="125"/>
      <c r="C6" s="239" t="s">
        <v>425</v>
      </c>
      <c r="D6" s="239"/>
      <c r="E6" s="239"/>
      <c r="F6" s="239"/>
      <c r="G6" s="239"/>
      <c r="H6" s="239"/>
      <c r="I6" s="239"/>
      <c r="J6" s="239"/>
      <c r="K6" s="126"/>
    </row>
    <row r="7" spans="2:11" customFormat="1" ht="15" customHeight="1">
      <c r="B7" s="129"/>
      <c r="C7" s="239" t="s">
        <v>426</v>
      </c>
      <c r="D7" s="239"/>
      <c r="E7" s="239"/>
      <c r="F7" s="239"/>
      <c r="G7" s="239"/>
      <c r="H7" s="239"/>
      <c r="I7" s="239"/>
      <c r="J7" s="239"/>
      <c r="K7" s="126"/>
    </row>
    <row r="8" spans="2:11" customFormat="1" ht="12.75" customHeight="1">
      <c r="B8" s="129"/>
      <c r="C8" s="128"/>
      <c r="D8" s="128"/>
      <c r="E8" s="128"/>
      <c r="F8" s="128"/>
      <c r="G8" s="128"/>
      <c r="H8" s="128"/>
      <c r="I8" s="128"/>
      <c r="J8" s="128"/>
      <c r="K8" s="126"/>
    </row>
    <row r="9" spans="2:11" customFormat="1" ht="15" customHeight="1">
      <c r="B9" s="129"/>
      <c r="C9" s="239" t="s">
        <v>427</v>
      </c>
      <c r="D9" s="239"/>
      <c r="E9" s="239"/>
      <c r="F9" s="239"/>
      <c r="G9" s="239"/>
      <c r="H9" s="239"/>
      <c r="I9" s="239"/>
      <c r="J9" s="239"/>
      <c r="K9" s="126"/>
    </row>
    <row r="10" spans="2:11" customFormat="1" ht="15" customHeight="1">
      <c r="B10" s="129"/>
      <c r="C10" s="128"/>
      <c r="D10" s="239" t="s">
        <v>428</v>
      </c>
      <c r="E10" s="239"/>
      <c r="F10" s="239"/>
      <c r="G10" s="239"/>
      <c r="H10" s="239"/>
      <c r="I10" s="239"/>
      <c r="J10" s="239"/>
      <c r="K10" s="126"/>
    </row>
    <row r="11" spans="2:11" customFormat="1" ht="15" customHeight="1">
      <c r="B11" s="129"/>
      <c r="C11" s="130"/>
      <c r="D11" s="239" t="s">
        <v>429</v>
      </c>
      <c r="E11" s="239"/>
      <c r="F11" s="239"/>
      <c r="G11" s="239"/>
      <c r="H11" s="239"/>
      <c r="I11" s="239"/>
      <c r="J11" s="239"/>
      <c r="K11" s="126"/>
    </row>
    <row r="12" spans="2:11" customFormat="1" ht="15" customHeight="1">
      <c r="B12" s="129"/>
      <c r="C12" s="130"/>
      <c r="D12" s="128"/>
      <c r="E12" s="128"/>
      <c r="F12" s="128"/>
      <c r="G12" s="128"/>
      <c r="H12" s="128"/>
      <c r="I12" s="128"/>
      <c r="J12" s="128"/>
      <c r="K12" s="126"/>
    </row>
    <row r="13" spans="2:11" customFormat="1" ht="15" customHeight="1">
      <c r="B13" s="129"/>
      <c r="C13" s="130"/>
      <c r="D13" s="131" t="s">
        <v>430</v>
      </c>
      <c r="E13" s="128"/>
      <c r="F13" s="128"/>
      <c r="G13" s="128"/>
      <c r="H13" s="128"/>
      <c r="I13" s="128"/>
      <c r="J13" s="128"/>
      <c r="K13" s="126"/>
    </row>
    <row r="14" spans="2:11" customFormat="1" ht="12.75" customHeight="1">
      <c r="B14" s="129"/>
      <c r="C14" s="130"/>
      <c r="D14" s="130"/>
      <c r="E14" s="130"/>
      <c r="F14" s="130"/>
      <c r="G14" s="130"/>
      <c r="H14" s="130"/>
      <c r="I14" s="130"/>
      <c r="J14" s="130"/>
      <c r="K14" s="126"/>
    </row>
    <row r="15" spans="2:11" customFormat="1" ht="15" customHeight="1">
      <c r="B15" s="129"/>
      <c r="C15" s="130"/>
      <c r="D15" s="239" t="s">
        <v>431</v>
      </c>
      <c r="E15" s="239"/>
      <c r="F15" s="239"/>
      <c r="G15" s="239"/>
      <c r="H15" s="239"/>
      <c r="I15" s="239"/>
      <c r="J15" s="239"/>
      <c r="K15" s="126"/>
    </row>
    <row r="16" spans="2:11" customFormat="1" ht="15" customHeight="1">
      <c r="B16" s="129"/>
      <c r="C16" s="130"/>
      <c r="D16" s="239" t="s">
        <v>432</v>
      </c>
      <c r="E16" s="239"/>
      <c r="F16" s="239"/>
      <c r="G16" s="239"/>
      <c r="H16" s="239"/>
      <c r="I16" s="239"/>
      <c r="J16" s="239"/>
      <c r="K16" s="126"/>
    </row>
    <row r="17" spans="2:11" customFormat="1" ht="15" customHeight="1">
      <c r="B17" s="129"/>
      <c r="C17" s="130"/>
      <c r="D17" s="239" t="s">
        <v>433</v>
      </c>
      <c r="E17" s="239"/>
      <c r="F17" s="239"/>
      <c r="G17" s="239"/>
      <c r="H17" s="239"/>
      <c r="I17" s="239"/>
      <c r="J17" s="239"/>
      <c r="K17" s="126"/>
    </row>
    <row r="18" spans="2:11" customFormat="1" ht="15" customHeight="1">
      <c r="B18" s="129"/>
      <c r="C18" s="130"/>
      <c r="D18" s="130"/>
      <c r="E18" s="132" t="s">
        <v>78</v>
      </c>
      <c r="F18" s="239" t="s">
        <v>434</v>
      </c>
      <c r="G18" s="239"/>
      <c r="H18" s="239"/>
      <c r="I18" s="239"/>
      <c r="J18" s="239"/>
      <c r="K18" s="126"/>
    </row>
    <row r="19" spans="2:11" customFormat="1" ht="15" customHeight="1">
      <c r="B19" s="129"/>
      <c r="C19" s="130"/>
      <c r="D19" s="130"/>
      <c r="E19" s="132" t="s">
        <v>435</v>
      </c>
      <c r="F19" s="239" t="s">
        <v>436</v>
      </c>
      <c r="G19" s="239"/>
      <c r="H19" s="239"/>
      <c r="I19" s="239"/>
      <c r="J19" s="239"/>
      <c r="K19" s="126"/>
    </row>
    <row r="20" spans="2:11" customFormat="1" ht="15" customHeight="1">
      <c r="B20" s="129"/>
      <c r="C20" s="130"/>
      <c r="D20" s="130"/>
      <c r="E20" s="132" t="s">
        <v>437</v>
      </c>
      <c r="F20" s="239" t="s">
        <v>438</v>
      </c>
      <c r="G20" s="239"/>
      <c r="H20" s="239"/>
      <c r="I20" s="239"/>
      <c r="J20" s="239"/>
      <c r="K20" s="126"/>
    </row>
    <row r="21" spans="2:11" customFormat="1" ht="15" customHeight="1">
      <c r="B21" s="129"/>
      <c r="C21" s="130"/>
      <c r="D21" s="130"/>
      <c r="E21" s="132" t="s">
        <v>439</v>
      </c>
      <c r="F21" s="239" t="s">
        <v>440</v>
      </c>
      <c r="G21" s="239"/>
      <c r="H21" s="239"/>
      <c r="I21" s="239"/>
      <c r="J21" s="239"/>
      <c r="K21" s="126"/>
    </row>
    <row r="22" spans="2:11" customFormat="1" ht="15" customHeight="1">
      <c r="B22" s="129"/>
      <c r="C22" s="130"/>
      <c r="D22" s="130"/>
      <c r="E22" s="132" t="s">
        <v>441</v>
      </c>
      <c r="F22" s="239" t="s">
        <v>442</v>
      </c>
      <c r="G22" s="239"/>
      <c r="H22" s="239"/>
      <c r="I22" s="239"/>
      <c r="J22" s="239"/>
      <c r="K22" s="126"/>
    </row>
    <row r="23" spans="2:11" customFormat="1" ht="15" customHeight="1">
      <c r="B23" s="129"/>
      <c r="C23" s="130"/>
      <c r="D23" s="130"/>
      <c r="E23" s="132" t="s">
        <v>443</v>
      </c>
      <c r="F23" s="239" t="s">
        <v>444</v>
      </c>
      <c r="G23" s="239"/>
      <c r="H23" s="239"/>
      <c r="I23" s="239"/>
      <c r="J23" s="239"/>
      <c r="K23" s="126"/>
    </row>
    <row r="24" spans="2:11" customFormat="1" ht="12.75" customHeight="1">
      <c r="B24" s="129"/>
      <c r="C24" s="130"/>
      <c r="D24" s="130"/>
      <c r="E24" s="130"/>
      <c r="F24" s="130"/>
      <c r="G24" s="130"/>
      <c r="H24" s="130"/>
      <c r="I24" s="130"/>
      <c r="J24" s="130"/>
      <c r="K24" s="126"/>
    </row>
    <row r="25" spans="2:11" customFormat="1" ht="15" customHeight="1">
      <c r="B25" s="129"/>
      <c r="C25" s="239" t="s">
        <v>445</v>
      </c>
      <c r="D25" s="239"/>
      <c r="E25" s="239"/>
      <c r="F25" s="239"/>
      <c r="G25" s="239"/>
      <c r="H25" s="239"/>
      <c r="I25" s="239"/>
      <c r="J25" s="239"/>
      <c r="K25" s="126"/>
    </row>
    <row r="26" spans="2:11" customFormat="1" ht="15" customHeight="1">
      <c r="B26" s="129"/>
      <c r="C26" s="239" t="s">
        <v>446</v>
      </c>
      <c r="D26" s="239"/>
      <c r="E26" s="239"/>
      <c r="F26" s="239"/>
      <c r="G26" s="239"/>
      <c r="H26" s="239"/>
      <c r="I26" s="239"/>
      <c r="J26" s="239"/>
      <c r="K26" s="126"/>
    </row>
    <row r="27" spans="2:11" customFormat="1" ht="15" customHeight="1">
      <c r="B27" s="129"/>
      <c r="C27" s="128"/>
      <c r="D27" s="239" t="s">
        <v>447</v>
      </c>
      <c r="E27" s="239"/>
      <c r="F27" s="239"/>
      <c r="G27" s="239"/>
      <c r="H27" s="239"/>
      <c r="I27" s="239"/>
      <c r="J27" s="239"/>
      <c r="K27" s="126"/>
    </row>
    <row r="28" spans="2:11" customFormat="1" ht="15" customHeight="1">
      <c r="B28" s="129"/>
      <c r="C28" s="130"/>
      <c r="D28" s="239" t="s">
        <v>448</v>
      </c>
      <c r="E28" s="239"/>
      <c r="F28" s="239"/>
      <c r="G28" s="239"/>
      <c r="H28" s="239"/>
      <c r="I28" s="239"/>
      <c r="J28" s="239"/>
      <c r="K28" s="126"/>
    </row>
    <row r="29" spans="2:11" customFormat="1" ht="12.75" customHeight="1">
      <c r="B29" s="129"/>
      <c r="C29" s="130"/>
      <c r="D29" s="130"/>
      <c r="E29" s="130"/>
      <c r="F29" s="130"/>
      <c r="G29" s="130"/>
      <c r="H29" s="130"/>
      <c r="I29" s="130"/>
      <c r="J29" s="130"/>
      <c r="K29" s="126"/>
    </row>
    <row r="30" spans="2:11" customFormat="1" ht="15" customHeight="1">
      <c r="B30" s="129"/>
      <c r="C30" s="130"/>
      <c r="D30" s="239" t="s">
        <v>449</v>
      </c>
      <c r="E30" s="239"/>
      <c r="F30" s="239"/>
      <c r="G30" s="239"/>
      <c r="H30" s="239"/>
      <c r="I30" s="239"/>
      <c r="J30" s="239"/>
      <c r="K30" s="126"/>
    </row>
    <row r="31" spans="2:11" customFormat="1" ht="15" customHeight="1">
      <c r="B31" s="129"/>
      <c r="C31" s="130"/>
      <c r="D31" s="239" t="s">
        <v>450</v>
      </c>
      <c r="E31" s="239"/>
      <c r="F31" s="239"/>
      <c r="G31" s="239"/>
      <c r="H31" s="239"/>
      <c r="I31" s="239"/>
      <c r="J31" s="239"/>
      <c r="K31" s="126"/>
    </row>
    <row r="32" spans="2:11" customFormat="1" ht="12.75" customHeight="1">
      <c r="B32" s="129"/>
      <c r="C32" s="130"/>
      <c r="D32" s="130"/>
      <c r="E32" s="130"/>
      <c r="F32" s="130"/>
      <c r="G32" s="130"/>
      <c r="H32" s="130"/>
      <c r="I32" s="130"/>
      <c r="J32" s="130"/>
      <c r="K32" s="126"/>
    </row>
    <row r="33" spans="2:11" customFormat="1" ht="15" customHeight="1">
      <c r="B33" s="129"/>
      <c r="C33" s="130"/>
      <c r="D33" s="239" t="s">
        <v>451</v>
      </c>
      <c r="E33" s="239"/>
      <c r="F33" s="239"/>
      <c r="G33" s="239"/>
      <c r="H33" s="239"/>
      <c r="I33" s="239"/>
      <c r="J33" s="239"/>
      <c r="K33" s="126"/>
    </row>
    <row r="34" spans="2:11" customFormat="1" ht="15" customHeight="1">
      <c r="B34" s="129"/>
      <c r="C34" s="130"/>
      <c r="D34" s="239" t="s">
        <v>452</v>
      </c>
      <c r="E34" s="239"/>
      <c r="F34" s="239"/>
      <c r="G34" s="239"/>
      <c r="H34" s="239"/>
      <c r="I34" s="239"/>
      <c r="J34" s="239"/>
      <c r="K34" s="126"/>
    </row>
    <row r="35" spans="2:11" customFormat="1" ht="15" customHeight="1">
      <c r="B35" s="129"/>
      <c r="C35" s="130"/>
      <c r="D35" s="239" t="s">
        <v>453</v>
      </c>
      <c r="E35" s="239"/>
      <c r="F35" s="239"/>
      <c r="G35" s="239"/>
      <c r="H35" s="239"/>
      <c r="I35" s="239"/>
      <c r="J35" s="239"/>
      <c r="K35" s="126"/>
    </row>
    <row r="36" spans="2:11" customFormat="1" ht="15" customHeight="1">
      <c r="B36" s="129"/>
      <c r="C36" s="130"/>
      <c r="D36" s="128"/>
      <c r="E36" s="131" t="s">
        <v>91</v>
      </c>
      <c r="F36" s="128"/>
      <c r="G36" s="239" t="s">
        <v>454</v>
      </c>
      <c r="H36" s="239"/>
      <c r="I36" s="239"/>
      <c r="J36" s="239"/>
      <c r="K36" s="126"/>
    </row>
    <row r="37" spans="2:11" customFormat="1" ht="30.75" customHeight="1">
      <c r="B37" s="129"/>
      <c r="C37" s="130"/>
      <c r="D37" s="128"/>
      <c r="E37" s="131" t="s">
        <v>455</v>
      </c>
      <c r="F37" s="128"/>
      <c r="G37" s="239" t="s">
        <v>456</v>
      </c>
      <c r="H37" s="239"/>
      <c r="I37" s="239"/>
      <c r="J37" s="239"/>
      <c r="K37" s="126"/>
    </row>
    <row r="38" spans="2:11" customFormat="1" ht="15" customHeight="1">
      <c r="B38" s="129"/>
      <c r="C38" s="130"/>
      <c r="D38" s="128"/>
      <c r="E38" s="131" t="s">
        <v>53</v>
      </c>
      <c r="F38" s="128"/>
      <c r="G38" s="239" t="s">
        <v>457</v>
      </c>
      <c r="H38" s="239"/>
      <c r="I38" s="239"/>
      <c r="J38" s="239"/>
      <c r="K38" s="126"/>
    </row>
    <row r="39" spans="2:11" customFormat="1" ht="15" customHeight="1">
      <c r="B39" s="129"/>
      <c r="C39" s="130"/>
      <c r="D39" s="128"/>
      <c r="E39" s="131" t="s">
        <v>54</v>
      </c>
      <c r="F39" s="128"/>
      <c r="G39" s="239" t="s">
        <v>458</v>
      </c>
      <c r="H39" s="239"/>
      <c r="I39" s="239"/>
      <c r="J39" s="239"/>
      <c r="K39" s="126"/>
    </row>
    <row r="40" spans="2:11" customFormat="1" ht="15" customHeight="1">
      <c r="B40" s="129"/>
      <c r="C40" s="130"/>
      <c r="D40" s="128"/>
      <c r="E40" s="131" t="s">
        <v>92</v>
      </c>
      <c r="F40" s="128"/>
      <c r="G40" s="239" t="s">
        <v>459</v>
      </c>
      <c r="H40" s="239"/>
      <c r="I40" s="239"/>
      <c r="J40" s="239"/>
      <c r="K40" s="126"/>
    </row>
    <row r="41" spans="2:11" customFormat="1" ht="15" customHeight="1">
      <c r="B41" s="129"/>
      <c r="C41" s="130"/>
      <c r="D41" s="128"/>
      <c r="E41" s="131" t="s">
        <v>93</v>
      </c>
      <c r="F41" s="128"/>
      <c r="G41" s="239" t="s">
        <v>460</v>
      </c>
      <c r="H41" s="239"/>
      <c r="I41" s="239"/>
      <c r="J41" s="239"/>
      <c r="K41" s="126"/>
    </row>
    <row r="42" spans="2:11" customFormat="1" ht="15" customHeight="1">
      <c r="B42" s="129"/>
      <c r="C42" s="130"/>
      <c r="D42" s="128"/>
      <c r="E42" s="131" t="s">
        <v>461</v>
      </c>
      <c r="F42" s="128"/>
      <c r="G42" s="239" t="s">
        <v>462</v>
      </c>
      <c r="H42" s="239"/>
      <c r="I42" s="239"/>
      <c r="J42" s="239"/>
      <c r="K42" s="126"/>
    </row>
    <row r="43" spans="2:11" customFormat="1" ht="15" customHeight="1">
      <c r="B43" s="129"/>
      <c r="C43" s="130"/>
      <c r="D43" s="128"/>
      <c r="E43" s="131"/>
      <c r="F43" s="128"/>
      <c r="G43" s="239" t="s">
        <v>463</v>
      </c>
      <c r="H43" s="239"/>
      <c r="I43" s="239"/>
      <c r="J43" s="239"/>
      <c r="K43" s="126"/>
    </row>
    <row r="44" spans="2:11" customFormat="1" ht="15" customHeight="1">
      <c r="B44" s="129"/>
      <c r="C44" s="130"/>
      <c r="D44" s="128"/>
      <c r="E44" s="131" t="s">
        <v>464</v>
      </c>
      <c r="F44" s="128"/>
      <c r="G44" s="239" t="s">
        <v>465</v>
      </c>
      <c r="H44" s="239"/>
      <c r="I44" s="239"/>
      <c r="J44" s="239"/>
      <c r="K44" s="126"/>
    </row>
    <row r="45" spans="2:11" customFormat="1" ht="15" customHeight="1">
      <c r="B45" s="129"/>
      <c r="C45" s="130"/>
      <c r="D45" s="128"/>
      <c r="E45" s="131" t="s">
        <v>95</v>
      </c>
      <c r="F45" s="128"/>
      <c r="G45" s="239" t="s">
        <v>466</v>
      </c>
      <c r="H45" s="239"/>
      <c r="I45" s="239"/>
      <c r="J45" s="239"/>
      <c r="K45" s="126"/>
    </row>
    <row r="46" spans="2:11" customFormat="1" ht="12.75" customHeight="1">
      <c r="B46" s="129"/>
      <c r="C46" s="130"/>
      <c r="D46" s="128"/>
      <c r="E46" s="128"/>
      <c r="F46" s="128"/>
      <c r="G46" s="128"/>
      <c r="H46" s="128"/>
      <c r="I46" s="128"/>
      <c r="J46" s="128"/>
      <c r="K46" s="126"/>
    </row>
    <row r="47" spans="2:11" customFormat="1" ht="15" customHeight="1">
      <c r="B47" s="129"/>
      <c r="C47" s="130"/>
      <c r="D47" s="239" t="s">
        <v>467</v>
      </c>
      <c r="E47" s="239"/>
      <c r="F47" s="239"/>
      <c r="G47" s="239"/>
      <c r="H47" s="239"/>
      <c r="I47" s="239"/>
      <c r="J47" s="239"/>
      <c r="K47" s="126"/>
    </row>
    <row r="48" spans="2:11" customFormat="1" ht="15" customHeight="1">
      <c r="B48" s="129"/>
      <c r="C48" s="130"/>
      <c r="D48" s="130"/>
      <c r="E48" s="239" t="s">
        <v>468</v>
      </c>
      <c r="F48" s="239"/>
      <c r="G48" s="239"/>
      <c r="H48" s="239"/>
      <c r="I48" s="239"/>
      <c r="J48" s="239"/>
      <c r="K48" s="126"/>
    </row>
    <row r="49" spans="2:11" customFormat="1" ht="15" customHeight="1">
      <c r="B49" s="129"/>
      <c r="C49" s="130"/>
      <c r="D49" s="130"/>
      <c r="E49" s="239" t="s">
        <v>469</v>
      </c>
      <c r="F49" s="239"/>
      <c r="G49" s="239"/>
      <c r="H49" s="239"/>
      <c r="I49" s="239"/>
      <c r="J49" s="239"/>
      <c r="K49" s="126"/>
    </row>
    <row r="50" spans="2:11" customFormat="1" ht="15" customHeight="1">
      <c r="B50" s="129"/>
      <c r="C50" s="130"/>
      <c r="D50" s="130"/>
      <c r="E50" s="239" t="s">
        <v>470</v>
      </c>
      <c r="F50" s="239"/>
      <c r="G50" s="239"/>
      <c r="H50" s="239"/>
      <c r="I50" s="239"/>
      <c r="J50" s="239"/>
      <c r="K50" s="126"/>
    </row>
    <row r="51" spans="2:11" customFormat="1" ht="15" customHeight="1">
      <c r="B51" s="129"/>
      <c r="C51" s="130"/>
      <c r="D51" s="239" t="s">
        <v>471</v>
      </c>
      <c r="E51" s="239"/>
      <c r="F51" s="239"/>
      <c r="G51" s="239"/>
      <c r="H51" s="239"/>
      <c r="I51" s="239"/>
      <c r="J51" s="239"/>
      <c r="K51" s="126"/>
    </row>
    <row r="52" spans="2:11" customFormat="1" ht="25.5" customHeight="1">
      <c r="B52" s="125"/>
      <c r="C52" s="241" t="s">
        <v>472</v>
      </c>
      <c r="D52" s="241"/>
      <c r="E52" s="241"/>
      <c r="F52" s="241"/>
      <c r="G52" s="241"/>
      <c r="H52" s="241"/>
      <c r="I52" s="241"/>
      <c r="J52" s="241"/>
      <c r="K52" s="126"/>
    </row>
    <row r="53" spans="2:11" customFormat="1" ht="5.25" customHeight="1">
      <c r="B53" s="125"/>
      <c r="C53" s="127"/>
      <c r="D53" s="127"/>
      <c r="E53" s="127"/>
      <c r="F53" s="127"/>
      <c r="G53" s="127"/>
      <c r="H53" s="127"/>
      <c r="I53" s="127"/>
      <c r="J53" s="127"/>
      <c r="K53" s="126"/>
    </row>
    <row r="54" spans="2:11" customFormat="1" ht="15" customHeight="1">
      <c r="B54" s="125"/>
      <c r="C54" s="239" t="s">
        <v>473</v>
      </c>
      <c r="D54" s="239"/>
      <c r="E54" s="239"/>
      <c r="F54" s="239"/>
      <c r="G54" s="239"/>
      <c r="H54" s="239"/>
      <c r="I54" s="239"/>
      <c r="J54" s="239"/>
      <c r="K54" s="126"/>
    </row>
    <row r="55" spans="2:11" customFormat="1" ht="15" customHeight="1">
      <c r="B55" s="125"/>
      <c r="C55" s="239" t="s">
        <v>474</v>
      </c>
      <c r="D55" s="239"/>
      <c r="E55" s="239"/>
      <c r="F55" s="239"/>
      <c r="G55" s="239"/>
      <c r="H55" s="239"/>
      <c r="I55" s="239"/>
      <c r="J55" s="239"/>
      <c r="K55" s="126"/>
    </row>
    <row r="56" spans="2:11" customFormat="1" ht="12.75" customHeight="1">
      <c r="B56" s="125"/>
      <c r="C56" s="128"/>
      <c r="D56" s="128"/>
      <c r="E56" s="128"/>
      <c r="F56" s="128"/>
      <c r="G56" s="128"/>
      <c r="H56" s="128"/>
      <c r="I56" s="128"/>
      <c r="J56" s="128"/>
      <c r="K56" s="126"/>
    </row>
    <row r="57" spans="2:11" customFormat="1" ht="15" customHeight="1">
      <c r="B57" s="125"/>
      <c r="C57" s="239" t="s">
        <v>475</v>
      </c>
      <c r="D57" s="239"/>
      <c r="E57" s="239"/>
      <c r="F57" s="239"/>
      <c r="G57" s="239"/>
      <c r="H57" s="239"/>
      <c r="I57" s="239"/>
      <c r="J57" s="239"/>
      <c r="K57" s="126"/>
    </row>
    <row r="58" spans="2:11" customFormat="1" ht="15" customHeight="1">
      <c r="B58" s="125"/>
      <c r="C58" s="130"/>
      <c r="D58" s="239" t="s">
        <v>476</v>
      </c>
      <c r="E58" s="239"/>
      <c r="F58" s="239"/>
      <c r="G58" s="239"/>
      <c r="H58" s="239"/>
      <c r="I58" s="239"/>
      <c r="J58" s="239"/>
      <c r="K58" s="126"/>
    </row>
    <row r="59" spans="2:11" customFormat="1" ht="15" customHeight="1">
      <c r="B59" s="125"/>
      <c r="C59" s="130"/>
      <c r="D59" s="239" t="s">
        <v>477</v>
      </c>
      <c r="E59" s="239"/>
      <c r="F59" s="239"/>
      <c r="G59" s="239"/>
      <c r="H59" s="239"/>
      <c r="I59" s="239"/>
      <c r="J59" s="239"/>
      <c r="K59" s="126"/>
    </row>
    <row r="60" spans="2:11" customFormat="1" ht="15" customHeight="1">
      <c r="B60" s="125"/>
      <c r="C60" s="130"/>
      <c r="D60" s="239" t="s">
        <v>478</v>
      </c>
      <c r="E60" s="239"/>
      <c r="F60" s="239"/>
      <c r="G60" s="239"/>
      <c r="H60" s="239"/>
      <c r="I60" s="239"/>
      <c r="J60" s="239"/>
      <c r="K60" s="126"/>
    </row>
    <row r="61" spans="2:11" customFormat="1" ht="15" customHeight="1">
      <c r="B61" s="125"/>
      <c r="C61" s="130"/>
      <c r="D61" s="239" t="s">
        <v>479</v>
      </c>
      <c r="E61" s="239"/>
      <c r="F61" s="239"/>
      <c r="G61" s="239"/>
      <c r="H61" s="239"/>
      <c r="I61" s="239"/>
      <c r="J61" s="239"/>
      <c r="K61" s="126"/>
    </row>
    <row r="62" spans="2:11" customFormat="1" ht="15" customHeight="1">
      <c r="B62" s="125"/>
      <c r="C62" s="130"/>
      <c r="D62" s="243" t="s">
        <v>480</v>
      </c>
      <c r="E62" s="243"/>
      <c r="F62" s="243"/>
      <c r="G62" s="243"/>
      <c r="H62" s="243"/>
      <c r="I62" s="243"/>
      <c r="J62" s="243"/>
      <c r="K62" s="126"/>
    </row>
    <row r="63" spans="2:11" customFormat="1" ht="15" customHeight="1">
      <c r="B63" s="125"/>
      <c r="C63" s="130"/>
      <c r="D63" s="239" t="s">
        <v>481</v>
      </c>
      <c r="E63" s="239"/>
      <c r="F63" s="239"/>
      <c r="G63" s="239"/>
      <c r="H63" s="239"/>
      <c r="I63" s="239"/>
      <c r="J63" s="239"/>
      <c r="K63" s="126"/>
    </row>
    <row r="64" spans="2:11" customFormat="1" ht="12.75" customHeight="1">
      <c r="B64" s="125"/>
      <c r="C64" s="130"/>
      <c r="D64" s="130"/>
      <c r="E64" s="133"/>
      <c r="F64" s="130"/>
      <c r="G64" s="130"/>
      <c r="H64" s="130"/>
      <c r="I64" s="130"/>
      <c r="J64" s="130"/>
      <c r="K64" s="126"/>
    </row>
    <row r="65" spans="2:11" customFormat="1" ht="15" customHeight="1">
      <c r="B65" s="125"/>
      <c r="C65" s="130"/>
      <c r="D65" s="239" t="s">
        <v>482</v>
      </c>
      <c r="E65" s="239"/>
      <c r="F65" s="239"/>
      <c r="G65" s="239"/>
      <c r="H65" s="239"/>
      <c r="I65" s="239"/>
      <c r="J65" s="239"/>
      <c r="K65" s="126"/>
    </row>
    <row r="66" spans="2:11" customFormat="1" ht="15" customHeight="1">
      <c r="B66" s="125"/>
      <c r="C66" s="130"/>
      <c r="D66" s="243" t="s">
        <v>483</v>
      </c>
      <c r="E66" s="243"/>
      <c r="F66" s="243"/>
      <c r="G66" s="243"/>
      <c r="H66" s="243"/>
      <c r="I66" s="243"/>
      <c r="J66" s="243"/>
      <c r="K66" s="126"/>
    </row>
    <row r="67" spans="2:11" customFormat="1" ht="15" customHeight="1">
      <c r="B67" s="125"/>
      <c r="C67" s="130"/>
      <c r="D67" s="239" t="s">
        <v>484</v>
      </c>
      <c r="E67" s="239"/>
      <c r="F67" s="239"/>
      <c r="G67" s="239"/>
      <c r="H67" s="239"/>
      <c r="I67" s="239"/>
      <c r="J67" s="239"/>
      <c r="K67" s="126"/>
    </row>
    <row r="68" spans="2:11" customFormat="1" ht="15" customHeight="1">
      <c r="B68" s="125"/>
      <c r="C68" s="130"/>
      <c r="D68" s="239" t="s">
        <v>485</v>
      </c>
      <c r="E68" s="239"/>
      <c r="F68" s="239"/>
      <c r="G68" s="239"/>
      <c r="H68" s="239"/>
      <c r="I68" s="239"/>
      <c r="J68" s="239"/>
      <c r="K68" s="126"/>
    </row>
    <row r="69" spans="2:11" customFormat="1" ht="15" customHeight="1">
      <c r="B69" s="125"/>
      <c r="C69" s="130"/>
      <c r="D69" s="239" t="s">
        <v>486</v>
      </c>
      <c r="E69" s="239"/>
      <c r="F69" s="239"/>
      <c r="G69" s="239"/>
      <c r="H69" s="239"/>
      <c r="I69" s="239"/>
      <c r="J69" s="239"/>
      <c r="K69" s="126"/>
    </row>
    <row r="70" spans="2:11" customFormat="1" ht="15" customHeight="1">
      <c r="B70" s="125"/>
      <c r="C70" s="130"/>
      <c r="D70" s="239" t="s">
        <v>487</v>
      </c>
      <c r="E70" s="239"/>
      <c r="F70" s="239"/>
      <c r="G70" s="239"/>
      <c r="H70" s="239"/>
      <c r="I70" s="239"/>
      <c r="J70" s="239"/>
      <c r="K70" s="126"/>
    </row>
    <row r="71" spans="2:11" customFormat="1" ht="12.75" customHeight="1">
      <c r="B71" s="134"/>
      <c r="C71" s="135"/>
      <c r="D71" s="135"/>
      <c r="E71" s="135"/>
      <c r="F71" s="135"/>
      <c r="G71" s="135"/>
      <c r="H71" s="135"/>
      <c r="I71" s="135"/>
      <c r="J71" s="135"/>
      <c r="K71" s="136"/>
    </row>
    <row r="72" spans="2:11" customFormat="1" ht="18.75" customHeight="1">
      <c r="B72" s="137"/>
      <c r="C72" s="137"/>
      <c r="D72" s="137"/>
      <c r="E72" s="137"/>
      <c r="F72" s="137"/>
      <c r="G72" s="137"/>
      <c r="H72" s="137"/>
      <c r="I72" s="137"/>
      <c r="J72" s="137"/>
      <c r="K72" s="138"/>
    </row>
    <row r="73" spans="2:11" customFormat="1" ht="18.75" customHeight="1">
      <c r="B73" s="138"/>
      <c r="C73" s="138"/>
      <c r="D73" s="138"/>
      <c r="E73" s="138"/>
      <c r="F73" s="138"/>
      <c r="G73" s="138"/>
      <c r="H73" s="138"/>
      <c r="I73" s="138"/>
      <c r="J73" s="138"/>
      <c r="K73" s="138"/>
    </row>
    <row r="74" spans="2:11" customFormat="1" ht="7.5" customHeight="1">
      <c r="B74" s="139"/>
      <c r="C74" s="140"/>
      <c r="D74" s="140"/>
      <c r="E74" s="140"/>
      <c r="F74" s="140"/>
      <c r="G74" s="140"/>
      <c r="H74" s="140"/>
      <c r="I74" s="140"/>
      <c r="J74" s="140"/>
      <c r="K74" s="141"/>
    </row>
    <row r="75" spans="2:11" customFormat="1" ht="45" customHeight="1">
      <c r="B75" s="142"/>
      <c r="C75" s="242" t="s">
        <v>488</v>
      </c>
      <c r="D75" s="242"/>
      <c r="E75" s="242"/>
      <c r="F75" s="242"/>
      <c r="G75" s="242"/>
      <c r="H75" s="242"/>
      <c r="I75" s="242"/>
      <c r="J75" s="242"/>
      <c r="K75" s="143"/>
    </row>
    <row r="76" spans="2:11" customFormat="1" ht="17.25" customHeight="1">
      <c r="B76" s="142"/>
      <c r="C76" s="144" t="s">
        <v>489</v>
      </c>
      <c r="D76" s="144"/>
      <c r="E76" s="144"/>
      <c r="F76" s="144" t="s">
        <v>490</v>
      </c>
      <c r="G76" s="145"/>
      <c r="H76" s="144" t="s">
        <v>54</v>
      </c>
      <c r="I76" s="144" t="s">
        <v>57</v>
      </c>
      <c r="J76" s="144" t="s">
        <v>491</v>
      </c>
      <c r="K76" s="143"/>
    </row>
    <row r="77" spans="2:11" customFormat="1" ht="17.25" customHeight="1">
      <c r="B77" s="142"/>
      <c r="C77" s="146" t="s">
        <v>492</v>
      </c>
      <c r="D77" s="146"/>
      <c r="E77" s="146"/>
      <c r="F77" s="147" t="s">
        <v>493</v>
      </c>
      <c r="G77" s="148"/>
      <c r="H77" s="146"/>
      <c r="I77" s="146"/>
      <c r="J77" s="146" t="s">
        <v>494</v>
      </c>
      <c r="K77" s="143"/>
    </row>
    <row r="78" spans="2:11" customFormat="1" ht="5.25" customHeight="1">
      <c r="B78" s="142"/>
      <c r="C78" s="149"/>
      <c r="D78" s="149"/>
      <c r="E78" s="149"/>
      <c r="F78" s="149"/>
      <c r="G78" s="150"/>
      <c r="H78" s="149"/>
      <c r="I78" s="149"/>
      <c r="J78" s="149"/>
      <c r="K78" s="143"/>
    </row>
    <row r="79" spans="2:11" customFormat="1" ht="15" customHeight="1">
      <c r="B79" s="142"/>
      <c r="C79" s="131" t="s">
        <v>53</v>
      </c>
      <c r="D79" s="151"/>
      <c r="E79" s="151"/>
      <c r="F79" s="152" t="s">
        <v>495</v>
      </c>
      <c r="G79" s="153"/>
      <c r="H79" s="131" t="s">
        <v>496</v>
      </c>
      <c r="I79" s="131" t="s">
        <v>497</v>
      </c>
      <c r="J79" s="131">
        <v>20</v>
      </c>
      <c r="K79" s="143"/>
    </row>
    <row r="80" spans="2:11" customFormat="1" ht="15" customHeight="1">
      <c r="B80" s="142"/>
      <c r="C80" s="131" t="s">
        <v>498</v>
      </c>
      <c r="D80" s="131"/>
      <c r="E80" s="131"/>
      <c r="F80" s="152" t="s">
        <v>495</v>
      </c>
      <c r="G80" s="153"/>
      <c r="H80" s="131" t="s">
        <v>499</v>
      </c>
      <c r="I80" s="131" t="s">
        <v>497</v>
      </c>
      <c r="J80" s="131">
        <v>120</v>
      </c>
      <c r="K80" s="143"/>
    </row>
    <row r="81" spans="2:11" customFormat="1" ht="15" customHeight="1">
      <c r="B81" s="154"/>
      <c r="C81" s="131" t="s">
        <v>500</v>
      </c>
      <c r="D81" s="131"/>
      <c r="E81" s="131"/>
      <c r="F81" s="152" t="s">
        <v>501</v>
      </c>
      <c r="G81" s="153"/>
      <c r="H81" s="131" t="s">
        <v>502</v>
      </c>
      <c r="I81" s="131" t="s">
        <v>497</v>
      </c>
      <c r="J81" s="131">
        <v>50</v>
      </c>
      <c r="K81" s="143"/>
    </row>
    <row r="82" spans="2:11" customFormat="1" ht="15" customHeight="1">
      <c r="B82" s="154"/>
      <c r="C82" s="131" t="s">
        <v>503</v>
      </c>
      <c r="D82" s="131"/>
      <c r="E82" s="131"/>
      <c r="F82" s="152" t="s">
        <v>495</v>
      </c>
      <c r="G82" s="153"/>
      <c r="H82" s="131" t="s">
        <v>504</v>
      </c>
      <c r="I82" s="131" t="s">
        <v>505</v>
      </c>
      <c r="J82" s="131"/>
      <c r="K82" s="143"/>
    </row>
    <row r="83" spans="2:11" customFormat="1" ht="15" customHeight="1">
      <c r="B83" s="154"/>
      <c r="C83" s="131" t="s">
        <v>506</v>
      </c>
      <c r="D83" s="131"/>
      <c r="E83" s="131"/>
      <c r="F83" s="152" t="s">
        <v>501</v>
      </c>
      <c r="G83" s="131"/>
      <c r="H83" s="131" t="s">
        <v>507</v>
      </c>
      <c r="I83" s="131" t="s">
        <v>497</v>
      </c>
      <c r="J83" s="131">
        <v>15</v>
      </c>
      <c r="K83" s="143"/>
    </row>
    <row r="84" spans="2:11" customFormat="1" ht="15" customHeight="1">
      <c r="B84" s="154"/>
      <c r="C84" s="131" t="s">
        <v>508</v>
      </c>
      <c r="D84" s="131"/>
      <c r="E84" s="131"/>
      <c r="F84" s="152" t="s">
        <v>501</v>
      </c>
      <c r="G84" s="131"/>
      <c r="H84" s="131" t="s">
        <v>509</v>
      </c>
      <c r="I84" s="131" t="s">
        <v>497</v>
      </c>
      <c r="J84" s="131">
        <v>15</v>
      </c>
      <c r="K84" s="143"/>
    </row>
    <row r="85" spans="2:11" customFormat="1" ht="15" customHeight="1">
      <c r="B85" s="154"/>
      <c r="C85" s="131" t="s">
        <v>510</v>
      </c>
      <c r="D85" s="131"/>
      <c r="E85" s="131"/>
      <c r="F85" s="152" t="s">
        <v>501</v>
      </c>
      <c r="G85" s="131"/>
      <c r="H85" s="131" t="s">
        <v>511</v>
      </c>
      <c r="I85" s="131" t="s">
        <v>497</v>
      </c>
      <c r="J85" s="131">
        <v>20</v>
      </c>
      <c r="K85" s="143"/>
    </row>
    <row r="86" spans="2:11" customFormat="1" ht="15" customHeight="1">
      <c r="B86" s="154"/>
      <c r="C86" s="131" t="s">
        <v>512</v>
      </c>
      <c r="D86" s="131"/>
      <c r="E86" s="131"/>
      <c r="F86" s="152" t="s">
        <v>501</v>
      </c>
      <c r="G86" s="131"/>
      <c r="H86" s="131" t="s">
        <v>513</v>
      </c>
      <c r="I86" s="131" t="s">
        <v>497</v>
      </c>
      <c r="J86" s="131">
        <v>20</v>
      </c>
      <c r="K86" s="143"/>
    </row>
    <row r="87" spans="2:11" customFormat="1" ht="15" customHeight="1">
      <c r="B87" s="154"/>
      <c r="C87" s="131" t="s">
        <v>514</v>
      </c>
      <c r="D87" s="131"/>
      <c r="E87" s="131"/>
      <c r="F87" s="152" t="s">
        <v>501</v>
      </c>
      <c r="G87" s="153"/>
      <c r="H87" s="131" t="s">
        <v>515</v>
      </c>
      <c r="I87" s="131" t="s">
        <v>497</v>
      </c>
      <c r="J87" s="131">
        <v>50</v>
      </c>
      <c r="K87" s="143"/>
    </row>
    <row r="88" spans="2:11" customFormat="1" ht="15" customHeight="1">
      <c r="B88" s="154"/>
      <c r="C88" s="131" t="s">
        <v>516</v>
      </c>
      <c r="D88" s="131"/>
      <c r="E88" s="131"/>
      <c r="F88" s="152" t="s">
        <v>501</v>
      </c>
      <c r="G88" s="153"/>
      <c r="H88" s="131" t="s">
        <v>517</v>
      </c>
      <c r="I88" s="131" t="s">
        <v>497</v>
      </c>
      <c r="J88" s="131">
        <v>20</v>
      </c>
      <c r="K88" s="143"/>
    </row>
    <row r="89" spans="2:11" customFormat="1" ht="15" customHeight="1">
      <c r="B89" s="154"/>
      <c r="C89" s="131" t="s">
        <v>518</v>
      </c>
      <c r="D89" s="131"/>
      <c r="E89" s="131"/>
      <c r="F89" s="152" t="s">
        <v>501</v>
      </c>
      <c r="G89" s="153"/>
      <c r="H89" s="131" t="s">
        <v>519</v>
      </c>
      <c r="I89" s="131" t="s">
        <v>497</v>
      </c>
      <c r="J89" s="131">
        <v>20</v>
      </c>
      <c r="K89" s="143"/>
    </row>
    <row r="90" spans="2:11" customFormat="1" ht="15" customHeight="1">
      <c r="B90" s="154"/>
      <c r="C90" s="131" t="s">
        <v>520</v>
      </c>
      <c r="D90" s="131"/>
      <c r="E90" s="131"/>
      <c r="F90" s="152" t="s">
        <v>501</v>
      </c>
      <c r="G90" s="153"/>
      <c r="H90" s="131" t="s">
        <v>521</v>
      </c>
      <c r="I90" s="131" t="s">
        <v>497</v>
      </c>
      <c r="J90" s="131">
        <v>50</v>
      </c>
      <c r="K90" s="143"/>
    </row>
    <row r="91" spans="2:11" customFormat="1" ht="15" customHeight="1">
      <c r="B91" s="154"/>
      <c r="C91" s="131" t="s">
        <v>522</v>
      </c>
      <c r="D91" s="131"/>
      <c r="E91" s="131"/>
      <c r="F91" s="152" t="s">
        <v>501</v>
      </c>
      <c r="G91" s="153"/>
      <c r="H91" s="131" t="s">
        <v>522</v>
      </c>
      <c r="I91" s="131" t="s">
        <v>497</v>
      </c>
      <c r="J91" s="131">
        <v>50</v>
      </c>
      <c r="K91" s="143"/>
    </row>
    <row r="92" spans="2:11" customFormat="1" ht="15" customHeight="1">
      <c r="B92" s="154"/>
      <c r="C92" s="131" t="s">
        <v>523</v>
      </c>
      <c r="D92" s="131"/>
      <c r="E92" s="131"/>
      <c r="F92" s="152" t="s">
        <v>501</v>
      </c>
      <c r="G92" s="153"/>
      <c r="H92" s="131" t="s">
        <v>524</v>
      </c>
      <c r="I92" s="131" t="s">
        <v>497</v>
      </c>
      <c r="J92" s="131">
        <v>255</v>
      </c>
      <c r="K92" s="143"/>
    </row>
    <row r="93" spans="2:11" customFormat="1" ht="15" customHeight="1">
      <c r="B93" s="154"/>
      <c r="C93" s="131" t="s">
        <v>525</v>
      </c>
      <c r="D93" s="131"/>
      <c r="E93" s="131"/>
      <c r="F93" s="152" t="s">
        <v>495</v>
      </c>
      <c r="G93" s="153"/>
      <c r="H93" s="131" t="s">
        <v>526</v>
      </c>
      <c r="I93" s="131" t="s">
        <v>527</v>
      </c>
      <c r="J93" s="131"/>
      <c r="K93" s="143"/>
    </row>
    <row r="94" spans="2:11" customFormat="1" ht="15" customHeight="1">
      <c r="B94" s="154"/>
      <c r="C94" s="131" t="s">
        <v>528</v>
      </c>
      <c r="D94" s="131"/>
      <c r="E94" s="131"/>
      <c r="F94" s="152" t="s">
        <v>495</v>
      </c>
      <c r="G94" s="153"/>
      <c r="H94" s="131" t="s">
        <v>529</v>
      </c>
      <c r="I94" s="131" t="s">
        <v>530</v>
      </c>
      <c r="J94" s="131"/>
      <c r="K94" s="143"/>
    </row>
    <row r="95" spans="2:11" customFormat="1" ht="15" customHeight="1">
      <c r="B95" s="154"/>
      <c r="C95" s="131" t="s">
        <v>531</v>
      </c>
      <c r="D95" s="131"/>
      <c r="E95" s="131"/>
      <c r="F95" s="152" t="s">
        <v>495</v>
      </c>
      <c r="G95" s="153"/>
      <c r="H95" s="131" t="s">
        <v>531</v>
      </c>
      <c r="I95" s="131" t="s">
        <v>530</v>
      </c>
      <c r="J95" s="131"/>
      <c r="K95" s="143"/>
    </row>
    <row r="96" spans="2:11" customFormat="1" ht="15" customHeight="1">
      <c r="B96" s="154"/>
      <c r="C96" s="131" t="s">
        <v>38</v>
      </c>
      <c r="D96" s="131"/>
      <c r="E96" s="131"/>
      <c r="F96" s="152" t="s">
        <v>495</v>
      </c>
      <c r="G96" s="153"/>
      <c r="H96" s="131" t="s">
        <v>532</v>
      </c>
      <c r="I96" s="131" t="s">
        <v>530</v>
      </c>
      <c r="J96" s="131"/>
      <c r="K96" s="143"/>
    </row>
    <row r="97" spans="2:11" customFormat="1" ht="15" customHeight="1">
      <c r="B97" s="154"/>
      <c r="C97" s="131" t="s">
        <v>48</v>
      </c>
      <c r="D97" s="131"/>
      <c r="E97" s="131"/>
      <c r="F97" s="152" t="s">
        <v>495</v>
      </c>
      <c r="G97" s="153"/>
      <c r="H97" s="131" t="s">
        <v>533</v>
      </c>
      <c r="I97" s="131" t="s">
        <v>530</v>
      </c>
      <c r="J97" s="131"/>
      <c r="K97" s="143"/>
    </row>
    <row r="98" spans="2:11" customFormat="1" ht="15" customHeight="1">
      <c r="B98" s="155"/>
      <c r="C98" s="156"/>
      <c r="D98" s="156"/>
      <c r="E98" s="156"/>
      <c r="F98" s="156"/>
      <c r="G98" s="156"/>
      <c r="H98" s="156"/>
      <c r="I98" s="156"/>
      <c r="J98" s="156"/>
      <c r="K98" s="157"/>
    </row>
    <row r="99" spans="2:11" customFormat="1" ht="18.75" customHeight="1">
      <c r="B99" s="158"/>
      <c r="C99" s="159"/>
      <c r="D99" s="159"/>
      <c r="E99" s="159"/>
      <c r="F99" s="159"/>
      <c r="G99" s="159"/>
      <c r="H99" s="159"/>
      <c r="I99" s="159"/>
      <c r="J99" s="159"/>
      <c r="K99" s="158"/>
    </row>
    <row r="100" spans="2:11" customFormat="1" ht="18.75" customHeight="1"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</row>
    <row r="101" spans="2:11" customFormat="1" ht="7.5" customHeight="1">
      <c r="B101" s="139"/>
      <c r="C101" s="140"/>
      <c r="D101" s="140"/>
      <c r="E101" s="140"/>
      <c r="F101" s="140"/>
      <c r="G101" s="140"/>
      <c r="H101" s="140"/>
      <c r="I101" s="140"/>
      <c r="J101" s="140"/>
      <c r="K101" s="141"/>
    </row>
    <row r="102" spans="2:11" customFormat="1" ht="45" customHeight="1">
      <c r="B102" s="142"/>
      <c r="C102" s="242" t="s">
        <v>534</v>
      </c>
      <c r="D102" s="242"/>
      <c r="E102" s="242"/>
      <c r="F102" s="242"/>
      <c r="G102" s="242"/>
      <c r="H102" s="242"/>
      <c r="I102" s="242"/>
      <c r="J102" s="242"/>
      <c r="K102" s="143"/>
    </row>
    <row r="103" spans="2:11" customFormat="1" ht="17.25" customHeight="1">
      <c r="B103" s="142"/>
      <c r="C103" s="144" t="s">
        <v>489</v>
      </c>
      <c r="D103" s="144"/>
      <c r="E103" s="144"/>
      <c r="F103" s="144" t="s">
        <v>490</v>
      </c>
      <c r="G103" s="145"/>
      <c r="H103" s="144" t="s">
        <v>54</v>
      </c>
      <c r="I103" s="144" t="s">
        <v>57</v>
      </c>
      <c r="J103" s="144" t="s">
        <v>491</v>
      </c>
      <c r="K103" s="143"/>
    </row>
    <row r="104" spans="2:11" customFormat="1" ht="17.25" customHeight="1">
      <c r="B104" s="142"/>
      <c r="C104" s="146" t="s">
        <v>492</v>
      </c>
      <c r="D104" s="146"/>
      <c r="E104" s="146"/>
      <c r="F104" s="147" t="s">
        <v>493</v>
      </c>
      <c r="G104" s="148"/>
      <c r="H104" s="146"/>
      <c r="I104" s="146"/>
      <c r="J104" s="146" t="s">
        <v>494</v>
      </c>
      <c r="K104" s="143"/>
    </row>
    <row r="105" spans="2:11" customFormat="1" ht="5.25" customHeight="1">
      <c r="B105" s="142"/>
      <c r="C105" s="144"/>
      <c r="D105" s="144"/>
      <c r="E105" s="144"/>
      <c r="F105" s="144"/>
      <c r="G105" s="160"/>
      <c r="H105" s="144"/>
      <c r="I105" s="144"/>
      <c r="J105" s="144"/>
      <c r="K105" s="143"/>
    </row>
    <row r="106" spans="2:11" customFormat="1" ht="15" customHeight="1">
      <c r="B106" s="142"/>
      <c r="C106" s="131" t="s">
        <v>53</v>
      </c>
      <c r="D106" s="151"/>
      <c r="E106" s="151"/>
      <c r="F106" s="152" t="s">
        <v>495</v>
      </c>
      <c r="G106" s="131"/>
      <c r="H106" s="131" t="s">
        <v>535</v>
      </c>
      <c r="I106" s="131" t="s">
        <v>497</v>
      </c>
      <c r="J106" s="131">
        <v>20</v>
      </c>
      <c r="K106" s="143"/>
    </row>
    <row r="107" spans="2:11" customFormat="1" ht="15" customHeight="1">
      <c r="B107" s="142"/>
      <c r="C107" s="131" t="s">
        <v>498</v>
      </c>
      <c r="D107" s="131"/>
      <c r="E107" s="131"/>
      <c r="F107" s="152" t="s">
        <v>495</v>
      </c>
      <c r="G107" s="131"/>
      <c r="H107" s="131" t="s">
        <v>535</v>
      </c>
      <c r="I107" s="131" t="s">
        <v>497</v>
      </c>
      <c r="J107" s="131">
        <v>120</v>
      </c>
      <c r="K107" s="143"/>
    </row>
    <row r="108" spans="2:11" customFormat="1" ht="15" customHeight="1">
      <c r="B108" s="154"/>
      <c r="C108" s="131" t="s">
        <v>500</v>
      </c>
      <c r="D108" s="131"/>
      <c r="E108" s="131"/>
      <c r="F108" s="152" t="s">
        <v>501</v>
      </c>
      <c r="G108" s="131"/>
      <c r="H108" s="131" t="s">
        <v>535</v>
      </c>
      <c r="I108" s="131" t="s">
        <v>497</v>
      </c>
      <c r="J108" s="131">
        <v>50</v>
      </c>
      <c r="K108" s="143"/>
    </row>
    <row r="109" spans="2:11" customFormat="1" ht="15" customHeight="1">
      <c r="B109" s="154"/>
      <c r="C109" s="131" t="s">
        <v>503</v>
      </c>
      <c r="D109" s="131"/>
      <c r="E109" s="131"/>
      <c r="F109" s="152" t="s">
        <v>495</v>
      </c>
      <c r="G109" s="131"/>
      <c r="H109" s="131" t="s">
        <v>535</v>
      </c>
      <c r="I109" s="131" t="s">
        <v>505</v>
      </c>
      <c r="J109" s="131"/>
      <c r="K109" s="143"/>
    </row>
    <row r="110" spans="2:11" customFormat="1" ht="15" customHeight="1">
      <c r="B110" s="154"/>
      <c r="C110" s="131" t="s">
        <v>514</v>
      </c>
      <c r="D110" s="131"/>
      <c r="E110" s="131"/>
      <c r="F110" s="152" t="s">
        <v>501</v>
      </c>
      <c r="G110" s="131"/>
      <c r="H110" s="131" t="s">
        <v>535</v>
      </c>
      <c r="I110" s="131" t="s">
        <v>497</v>
      </c>
      <c r="J110" s="131">
        <v>50</v>
      </c>
      <c r="K110" s="143"/>
    </row>
    <row r="111" spans="2:11" customFormat="1" ht="15" customHeight="1">
      <c r="B111" s="154"/>
      <c r="C111" s="131" t="s">
        <v>522</v>
      </c>
      <c r="D111" s="131"/>
      <c r="E111" s="131"/>
      <c r="F111" s="152" t="s">
        <v>501</v>
      </c>
      <c r="G111" s="131"/>
      <c r="H111" s="131" t="s">
        <v>535</v>
      </c>
      <c r="I111" s="131" t="s">
        <v>497</v>
      </c>
      <c r="J111" s="131">
        <v>50</v>
      </c>
      <c r="K111" s="143"/>
    </row>
    <row r="112" spans="2:11" customFormat="1" ht="15" customHeight="1">
      <c r="B112" s="154"/>
      <c r="C112" s="131" t="s">
        <v>520</v>
      </c>
      <c r="D112" s="131"/>
      <c r="E112" s="131"/>
      <c r="F112" s="152" t="s">
        <v>501</v>
      </c>
      <c r="G112" s="131"/>
      <c r="H112" s="131" t="s">
        <v>535</v>
      </c>
      <c r="I112" s="131" t="s">
        <v>497</v>
      </c>
      <c r="J112" s="131">
        <v>50</v>
      </c>
      <c r="K112" s="143"/>
    </row>
    <row r="113" spans="2:11" customFormat="1" ht="15" customHeight="1">
      <c r="B113" s="154"/>
      <c r="C113" s="131" t="s">
        <v>53</v>
      </c>
      <c r="D113" s="131"/>
      <c r="E113" s="131"/>
      <c r="F113" s="152" t="s">
        <v>495</v>
      </c>
      <c r="G113" s="131"/>
      <c r="H113" s="131" t="s">
        <v>536</v>
      </c>
      <c r="I113" s="131" t="s">
        <v>497</v>
      </c>
      <c r="J113" s="131">
        <v>20</v>
      </c>
      <c r="K113" s="143"/>
    </row>
    <row r="114" spans="2:11" customFormat="1" ht="15" customHeight="1">
      <c r="B114" s="154"/>
      <c r="C114" s="131" t="s">
        <v>537</v>
      </c>
      <c r="D114" s="131"/>
      <c r="E114" s="131"/>
      <c r="F114" s="152" t="s">
        <v>495</v>
      </c>
      <c r="G114" s="131"/>
      <c r="H114" s="131" t="s">
        <v>538</v>
      </c>
      <c r="I114" s="131" t="s">
        <v>497</v>
      </c>
      <c r="J114" s="131">
        <v>120</v>
      </c>
      <c r="K114" s="143"/>
    </row>
    <row r="115" spans="2:11" customFormat="1" ht="15" customHeight="1">
      <c r="B115" s="154"/>
      <c r="C115" s="131" t="s">
        <v>38</v>
      </c>
      <c r="D115" s="131"/>
      <c r="E115" s="131"/>
      <c r="F115" s="152" t="s">
        <v>495</v>
      </c>
      <c r="G115" s="131"/>
      <c r="H115" s="131" t="s">
        <v>539</v>
      </c>
      <c r="I115" s="131" t="s">
        <v>530</v>
      </c>
      <c r="J115" s="131"/>
      <c r="K115" s="143"/>
    </row>
    <row r="116" spans="2:11" customFormat="1" ht="15" customHeight="1">
      <c r="B116" s="154"/>
      <c r="C116" s="131" t="s">
        <v>48</v>
      </c>
      <c r="D116" s="131"/>
      <c r="E116" s="131"/>
      <c r="F116" s="152" t="s">
        <v>495</v>
      </c>
      <c r="G116" s="131"/>
      <c r="H116" s="131" t="s">
        <v>540</v>
      </c>
      <c r="I116" s="131" t="s">
        <v>530</v>
      </c>
      <c r="J116" s="131"/>
      <c r="K116" s="143"/>
    </row>
    <row r="117" spans="2:11" customFormat="1" ht="15" customHeight="1">
      <c r="B117" s="154"/>
      <c r="C117" s="131" t="s">
        <v>57</v>
      </c>
      <c r="D117" s="131"/>
      <c r="E117" s="131"/>
      <c r="F117" s="152" t="s">
        <v>495</v>
      </c>
      <c r="G117" s="131"/>
      <c r="H117" s="131" t="s">
        <v>541</v>
      </c>
      <c r="I117" s="131" t="s">
        <v>542</v>
      </c>
      <c r="J117" s="131"/>
      <c r="K117" s="143"/>
    </row>
    <row r="118" spans="2:11" customFormat="1" ht="15" customHeight="1">
      <c r="B118" s="155"/>
      <c r="C118" s="161"/>
      <c r="D118" s="161"/>
      <c r="E118" s="161"/>
      <c r="F118" s="161"/>
      <c r="G118" s="161"/>
      <c r="H118" s="161"/>
      <c r="I118" s="161"/>
      <c r="J118" s="161"/>
      <c r="K118" s="157"/>
    </row>
    <row r="119" spans="2:11" customFormat="1" ht="18.75" customHeight="1">
      <c r="B119" s="162"/>
      <c r="C119" s="163"/>
      <c r="D119" s="163"/>
      <c r="E119" s="163"/>
      <c r="F119" s="164"/>
      <c r="G119" s="163"/>
      <c r="H119" s="163"/>
      <c r="I119" s="163"/>
      <c r="J119" s="163"/>
      <c r="K119" s="162"/>
    </row>
    <row r="120" spans="2:11" customFormat="1" ht="18.75" customHeight="1">
      <c r="B120" s="138"/>
      <c r="C120" s="138"/>
      <c r="D120" s="138"/>
      <c r="E120" s="138"/>
      <c r="F120" s="138"/>
      <c r="G120" s="138"/>
      <c r="H120" s="138"/>
      <c r="I120" s="138"/>
      <c r="J120" s="138"/>
      <c r="K120" s="138"/>
    </row>
    <row r="121" spans="2:11" customFormat="1" ht="7.5" customHeight="1">
      <c r="B121" s="165"/>
      <c r="C121" s="166"/>
      <c r="D121" s="166"/>
      <c r="E121" s="166"/>
      <c r="F121" s="166"/>
      <c r="G121" s="166"/>
      <c r="H121" s="166"/>
      <c r="I121" s="166"/>
      <c r="J121" s="166"/>
      <c r="K121" s="167"/>
    </row>
    <row r="122" spans="2:11" customFormat="1" ht="45" customHeight="1">
      <c r="B122" s="168"/>
      <c r="C122" s="240" t="s">
        <v>543</v>
      </c>
      <c r="D122" s="240"/>
      <c r="E122" s="240"/>
      <c r="F122" s="240"/>
      <c r="G122" s="240"/>
      <c r="H122" s="240"/>
      <c r="I122" s="240"/>
      <c r="J122" s="240"/>
      <c r="K122" s="169"/>
    </row>
    <row r="123" spans="2:11" customFormat="1" ht="17.25" customHeight="1">
      <c r="B123" s="170"/>
      <c r="C123" s="144" t="s">
        <v>489</v>
      </c>
      <c r="D123" s="144"/>
      <c r="E123" s="144"/>
      <c r="F123" s="144" t="s">
        <v>490</v>
      </c>
      <c r="G123" s="145"/>
      <c r="H123" s="144" t="s">
        <v>54</v>
      </c>
      <c r="I123" s="144" t="s">
        <v>57</v>
      </c>
      <c r="J123" s="144" t="s">
        <v>491</v>
      </c>
      <c r="K123" s="171"/>
    </row>
    <row r="124" spans="2:11" customFormat="1" ht="17.25" customHeight="1">
      <c r="B124" s="170"/>
      <c r="C124" s="146" t="s">
        <v>492</v>
      </c>
      <c r="D124" s="146"/>
      <c r="E124" s="146"/>
      <c r="F124" s="147" t="s">
        <v>493</v>
      </c>
      <c r="G124" s="148"/>
      <c r="H124" s="146"/>
      <c r="I124" s="146"/>
      <c r="J124" s="146" t="s">
        <v>494</v>
      </c>
      <c r="K124" s="171"/>
    </row>
    <row r="125" spans="2:11" customFormat="1" ht="5.25" customHeight="1">
      <c r="B125" s="172"/>
      <c r="C125" s="149"/>
      <c r="D125" s="149"/>
      <c r="E125" s="149"/>
      <c r="F125" s="149"/>
      <c r="G125" s="173"/>
      <c r="H125" s="149"/>
      <c r="I125" s="149"/>
      <c r="J125" s="149"/>
      <c r="K125" s="174"/>
    </row>
    <row r="126" spans="2:11" customFormat="1" ht="15" customHeight="1">
      <c r="B126" s="172"/>
      <c r="C126" s="131" t="s">
        <v>498</v>
      </c>
      <c r="D126" s="151"/>
      <c r="E126" s="151"/>
      <c r="F126" s="152" t="s">
        <v>495</v>
      </c>
      <c r="G126" s="131"/>
      <c r="H126" s="131" t="s">
        <v>535</v>
      </c>
      <c r="I126" s="131" t="s">
        <v>497</v>
      </c>
      <c r="J126" s="131">
        <v>120</v>
      </c>
      <c r="K126" s="175"/>
    </row>
    <row r="127" spans="2:11" customFormat="1" ht="15" customHeight="1">
      <c r="B127" s="172"/>
      <c r="C127" s="131" t="s">
        <v>544</v>
      </c>
      <c r="D127" s="131"/>
      <c r="E127" s="131"/>
      <c r="F127" s="152" t="s">
        <v>495</v>
      </c>
      <c r="G127" s="131"/>
      <c r="H127" s="131" t="s">
        <v>545</v>
      </c>
      <c r="I127" s="131" t="s">
        <v>497</v>
      </c>
      <c r="J127" s="131" t="s">
        <v>546</v>
      </c>
      <c r="K127" s="175"/>
    </row>
    <row r="128" spans="2:11" customFormat="1" ht="15" customHeight="1">
      <c r="B128" s="172"/>
      <c r="C128" s="131" t="s">
        <v>443</v>
      </c>
      <c r="D128" s="131"/>
      <c r="E128" s="131"/>
      <c r="F128" s="152" t="s">
        <v>495</v>
      </c>
      <c r="G128" s="131"/>
      <c r="H128" s="131" t="s">
        <v>547</v>
      </c>
      <c r="I128" s="131" t="s">
        <v>497</v>
      </c>
      <c r="J128" s="131" t="s">
        <v>546</v>
      </c>
      <c r="K128" s="175"/>
    </row>
    <row r="129" spans="2:11" customFormat="1" ht="15" customHeight="1">
      <c r="B129" s="172"/>
      <c r="C129" s="131" t="s">
        <v>506</v>
      </c>
      <c r="D129" s="131"/>
      <c r="E129" s="131"/>
      <c r="F129" s="152" t="s">
        <v>501</v>
      </c>
      <c r="G129" s="131"/>
      <c r="H129" s="131" t="s">
        <v>507</v>
      </c>
      <c r="I129" s="131" t="s">
        <v>497</v>
      </c>
      <c r="J129" s="131">
        <v>15</v>
      </c>
      <c r="K129" s="175"/>
    </row>
    <row r="130" spans="2:11" customFormat="1" ht="15" customHeight="1">
      <c r="B130" s="172"/>
      <c r="C130" s="131" t="s">
        <v>508</v>
      </c>
      <c r="D130" s="131"/>
      <c r="E130" s="131"/>
      <c r="F130" s="152" t="s">
        <v>501</v>
      </c>
      <c r="G130" s="131"/>
      <c r="H130" s="131" t="s">
        <v>509</v>
      </c>
      <c r="I130" s="131" t="s">
        <v>497</v>
      </c>
      <c r="J130" s="131">
        <v>15</v>
      </c>
      <c r="K130" s="175"/>
    </row>
    <row r="131" spans="2:11" customFormat="1" ht="15" customHeight="1">
      <c r="B131" s="172"/>
      <c r="C131" s="131" t="s">
        <v>510</v>
      </c>
      <c r="D131" s="131"/>
      <c r="E131" s="131"/>
      <c r="F131" s="152" t="s">
        <v>501</v>
      </c>
      <c r="G131" s="131"/>
      <c r="H131" s="131" t="s">
        <v>511</v>
      </c>
      <c r="I131" s="131" t="s">
        <v>497</v>
      </c>
      <c r="J131" s="131">
        <v>20</v>
      </c>
      <c r="K131" s="175"/>
    </row>
    <row r="132" spans="2:11" customFormat="1" ht="15" customHeight="1">
      <c r="B132" s="172"/>
      <c r="C132" s="131" t="s">
        <v>512</v>
      </c>
      <c r="D132" s="131"/>
      <c r="E132" s="131"/>
      <c r="F132" s="152" t="s">
        <v>501</v>
      </c>
      <c r="G132" s="131"/>
      <c r="H132" s="131" t="s">
        <v>513</v>
      </c>
      <c r="I132" s="131" t="s">
        <v>497</v>
      </c>
      <c r="J132" s="131">
        <v>20</v>
      </c>
      <c r="K132" s="175"/>
    </row>
    <row r="133" spans="2:11" customFormat="1" ht="15" customHeight="1">
      <c r="B133" s="172"/>
      <c r="C133" s="131" t="s">
        <v>500</v>
      </c>
      <c r="D133" s="131"/>
      <c r="E133" s="131"/>
      <c r="F133" s="152" t="s">
        <v>501</v>
      </c>
      <c r="G133" s="131"/>
      <c r="H133" s="131" t="s">
        <v>535</v>
      </c>
      <c r="I133" s="131" t="s">
        <v>497</v>
      </c>
      <c r="J133" s="131">
        <v>50</v>
      </c>
      <c r="K133" s="175"/>
    </row>
    <row r="134" spans="2:11" customFormat="1" ht="15" customHeight="1">
      <c r="B134" s="172"/>
      <c r="C134" s="131" t="s">
        <v>514</v>
      </c>
      <c r="D134" s="131"/>
      <c r="E134" s="131"/>
      <c r="F134" s="152" t="s">
        <v>501</v>
      </c>
      <c r="G134" s="131"/>
      <c r="H134" s="131" t="s">
        <v>535</v>
      </c>
      <c r="I134" s="131" t="s">
        <v>497</v>
      </c>
      <c r="J134" s="131">
        <v>50</v>
      </c>
      <c r="K134" s="175"/>
    </row>
    <row r="135" spans="2:11" customFormat="1" ht="15" customHeight="1">
      <c r="B135" s="172"/>
      <c r="C135" s="131" t="s">
        <v>520</v>
      </c>
      <c r="D135" s="131"/>
      <c r="E135" s="131"/>
      <c r="F135" s="152" t="s">
        <v>501</v>
      </c>
      <c r="G135" s="131"/>
      <c r="H135" s="131" t="s">
        <v>535</v>
      </c>
      <c r="I135" s="131" t="s">
        <v>497</v>
      </c>
      <c r="J135" s="131">
        <v>50</v>
      </c>
      <c r="K135" s="175"/>
    </row>
    <row r="136" spans="2:11" customFormat="1" ht="15" customHeight="1">
      <c r="B136" s="172"/>
      <c r="C136" s="131" t="s">
        <v>522</v>
      </c>
      <c r="D136" s="131"/>
      <c r="E136" s="131"/>
      <c r="F136" s="152" t="s">
        <v>501</v>
      </c>
      <c r="G136" s="131"/>
      <c r="H136" s="131" t="s">
        <v>535</v>
      </c>
      <c r="I136" s="131" t="s">
        <v>497</v>
      </c>
      <c r="J136" s="131">
        <v>50</v>
      </c>
      <c r="K136" s="175"/>
    </row>
    <row r="137" spans="2:11" customFormat="1" ht="15" customHeight="1">
      <c r="B137" s="172"/>
      <c r="C137" s="131" t="s">
        <v>523</v>
      </c>
      <c r="D137" s="131"/>
      <c r="E137" s="131"/>
      <c r="F137" s="152" t="s">
        <v>501</v>
      </c>
      <c r="G137" s="131"/>
      <c r="H137" s="131" t="s">
        <v>548</v>
      </c>
      <c r="I137" s="131" t="s">
        <v>497</v>
      </c>
      <c r="J137" s="131">
        <v>255</v>
      </c>
      <c r="K137" s="175"/>
    </row>
    <row r="138" spans="2:11" customFormat="1" ht="15" customHeight="1">
      <c r="B138" s="172"/>
      <c r="C138" s="131" t="s">
        <v>525</v>
      </c>
      <c r="D138" s="131"/>
      <c r="E138" s="131"/>
      <c r="F138" s="152" t="s">
        <v>495</v>
      </c>
      <c r="G138" s="131"/>
      <c r="H138" s="131" t="s">
        <v>549</v>
      </c>
      <c r="I138" s="131" t="s">
        <v>527</v>
      </c>
      <c r="J138" s="131"/>
      <c r="K138" s="175"/>
    </row>
    <row r="139" spans="2:11" customFormat="1" ht="15" customHeight="1">
      <c r="B139" s="172"/>
      <c r="C139" s="131" t="s">
        <v>528</v>
      </c>
      <c r="D139" s="131"/>
      <c r="E139" s="131"/>
      <c r="F139" s="152" t="s">
        <v>495</v>
      </c>
      <c r="G139" s="131"/>
      <c r="H139" s="131" t="s">
        <v>550</v>
      </c>
      <c r="I139" s="131" t="s">
        <v>530</v>
      </c>
      <c r="J139" s="131"/>
      <c r="K139" s="175"/>
    </row>
    <row r="140" spans="2:11" customFormat="1" ht="15" customHeight="1">
      <c r="B140" s="172"/>
      <c r="C140" s="131" t="s">
        <v>531</v>
      </c>
      <c r="D140" s="131"/>
      <c r="E140" s="131"/>
      <c r="F140" s="152" t="s">
        <v>495</v>
      </c>
      <c r="G140" s="131"/>
      <c r="H140" s="131" t="s">
        <v>531</v>
      </c>
      <c r="I140" s="131" t="s">
        <v>530</v>
      </c>
      <c r="J140" s="131"/>
      <c r="K140" s="175"/>
    </row>
    <row r="141" spans="2:11" customFormat="1" ht="15" customHeight="1">
      <c r="B141" s="172"/>
      <c r="C141" s="131" t="s">
        <v>38</v>
      </c>
      <c r="D141" s="131"/>
      <c r="E141" s="131"/>
      <c r="F141" s="152" t="s">
        <v>495</v>
      </c>
      <c r="G141" s="131"/>
      <c r="H141" s="131" t="s">
        <v>551</v>
      </c>
      <c r="I141" s="131" t="s">
        <v>530</v>
      </c>
      <c r="J141" s="131"/>
      <c r="K141" s="175"/>
    </row>
    <row r="142" spans="2:11" customFormat="1" ht="15" customHeight="1">
      <c r="B142" s="172"/>
      <c r="C142" s="131" t="s">
        <v>552</v>
      </c>
      <c r="D142" s="131"/>
      <c r="E142" s="131"/>
      <c r="F142" s="152" t="s">
        <v>495</v>
      </c>
      <c r="G142" s="131"/>
      <c r="H142" s="131" t="s">
        <v>553</v>
      </c>
      <c r="I142" s="131" t="s">
        <v>530</v>
      </c>
      <c r="J142" s="131"/>
      <c r="K142" s="175"/>
    </row>
    <row r="143" spans="2:11" customFormat="1" ht="15" customHeight="1">
      <c r="B143" s="176"/>
      <c r="C143" s="177"/>
      <c r="D143" s="177"/>
      <c r="E143" s="177"/>
      <c r="F143" s="177"/>
      <c r="G143" s="177"/>
      <c r="H143" s="177"/>
      <c r="I143" s="177"/>
      <c r="J143" s="177"/>
      <c r="K143" s="178"/>
    </row>
    <row r="144" spans="2:11" customFormat="1" ht="18.75" customHeight="1">
      <c r="B144" s="163"/>
      <c r="C144" s="163"/>
      <c r="D144" s="163"/>
      <c r="E144" s="163"/>
      <c r="F144" s="164"/>
      <c r="G144" s="163"/>
      <c r="H144" s="163"/>
      <c r="I144" s="163"/>
      <c r="J144" s="163"/>
      <c r="K144" s="163"/>
    </row>
    <row r="145" spans="2:11" customFormat="1" ht="18.75" customHeight="1">
      <c r="B145" s="138"/>
      <c r="C145" s="138"/>
      <c r="D145" s="138"/>
      <c r="E145" s="138"/>
      <c r="F145" s="138"/>
      <c r="G145" s="138"/>
      <c r="H145" s="138"/>
      <c r="I145" s="138"/>
      <c r="J145" s="138"/>
      <c r="K145" s="138"/>
    </row>
    <row r="146" spans="2:11" customFormat="1" ht="7.5" customHeight="1">
      <c r="B146" s="139"/>
      <c r="C146" s="140"/>
      <c r="D146" s="140"/>
      <c r="E146" s="140"/>
      <c r="F146" s="140"/>
      <c r="G146" s="140"/>
      <c r="H146" s="140"/>
      <c r="I146" s="140"/>
      <c r="J146" s="140"/>
      <c r="K146" s="141"/>
    </row>
    <row r="147" spans="2:11" customFormat="1" ht="45" customHeight="1">
      <c r="B147" s="142"/>
      <c r="C147" s="242" t="s">
        <v>554</v>
      </c>
      <c r="D147" s="242"/>
      <c r="E147" s="242"/>
      <c r="F147" s="242"/>
      <c r="G147" s="242"/>
      <c r="H147" s="242"/>
      <c r="I147" s="242"/>
      <c r="J147" s="242"/>
      <c r="K147" s="143"/>
    </row>
    <row r="148" spans="2:11" customFormat="1" ht="17.25" customHeight="1">
      <c r="B148" s="142"/>
      <c r="C148" s="144" t="s">
        <v>489</v>
      </c>
      <c r="D148" s="144"/>
      <c r="E148" s="144"/>
      <c r="F148" s="144" t="s">
        <v>490</v>
      </c>
      <c r="G148" s="145"/>
      <c r="H148" s="144" t="s">
        <v>54</v>
      </c>
      <c r="I148" s="144" t="s">
        <v>57</v>
      </c>
      <c r="J148" s="144" t="s">
        <v>491</v>
      </c>
      <c r="K148" s="143"/>
    </row>
    <row r="149" spans="2:11" customFormat="1" ht="17.25" customHeight="1">
      <c r="B149" s="142"/>
      <c r="C149" s="146" t="s">
        <v>492</v>
      </c>
      <c r="D149" s="146"/>
      <c r="E149" s="146"/>
      <c r="F149" s="147" t="s">
        <v>493</v>
      </c>
      <c r="G149" s="148"/>
      <c r="H149" s="146"/>
      <c r="I149" s="146"/>
      <c r="J149" s="146" t="s">
        <v>494</v>
      </c>
      <c r="K149" s="143"/>
    </row>
    <row r="150" spans="2:11" customFormat="1" ht="5.25" customHeight="1">
      <c r="B150" s="154"/>
      <c r="C150" s="149"/>
      <c r="D150" s="149"/>
      <c r="E150" s="149"/>
      <c r="F150" s="149"/>
      <c r="G150" s="150"/>
      <c r="H150" s="149"/>
      <c r="I150" s="149"/>
      <c r="J150" s="149"/>
      <c r="K150" s="175"/>
    </row>
    <row r="151" spans="2:11" customFormat="1" ht="15" customHeight="1">
      <c r="B151" s="154"/>
      <c r="C151" s="179" t="s">
        <v>498</v>
      </c>
      <c r="D151" s="131"/>
      <c r="E151" s="131"/>
      <c r="F151" s="180" t="s">
        <v>495</v>
      </c>
      <c r="G151" s="131"/>
      <c r="H151" s="179" t="s">
        <v>535</v>
      </c>
      <c r="I151" s="179" t="s">
        <v>497</v>
      </c>
      <c r="J151" s="179">
        <v>120</v>
      </c>
      <c r="K151" s="175"/>
    </row>
    <row r="152" spans="2:11" customFormat="1" ht="15" customHeight="1">
      <c r="B152" s="154"/>
      <c r="C152" s="179" t="s">
        <v>544</v>
      </c>
      <c r="D152" s="131"/>
      <c r="E152" s="131"/>
      <c r="F152" s="180" t="s">
        <v>495</v>
      </c>
      <c r="G152" s="131"/>
      <c r="H152" s="179" t="s">
        <v>555</v>
      </c>
      <c r="I152" s="179" t="s">
        <v>497</v>
      </c>
      <c r="J152" s="179" t="s">
        <v>546</v>
      </c>
      <c r="K152" s="175"/>
    </row>
    <row r="153" spans="2:11" customFormat="1" ht="15" customHeight="1">
      <c r="B153" s="154"/>
      <c r="C153" s="179" t="s">
        <v>443</v>
      </c>
      <c r="D153" s="131"/>
      <c r="E153" s="131"/>
      <c r="F153" s="180" t="s">
        <v>495</v>
      </c>
      <c r="G153" s="131"/>
      <c r="H153" s="179" t="s">
        <v>556</v>
      </c>
      <c r="I153" s="179" t="s">
        <v>497</v>
      </c>
      <c r="J153" s="179" t="s">
        <v>546</v>
      </c>
      <c r="K153" s="175"/>
    </row>
    <row r="154" spans="2:11" customFormat="1" ht="15" customHeight="1">
      <c r="B154" s="154"/>
      <c r="C154" s="179" t="s">
        <v>500</v>
      </c>
      <c r="D154" s="131"/>
      <c r="E154" s="131"/>
      <c r="F154" s="180" t="s">
        <v>501</v>
      </c>
      <c r="G154" s="131"/>
      <c r="H154" s="179" t="s">
        <v>535</v>
      </c>
      <c r="I154" s="179" t="s">
        <v>497</v>
      </c>
      <c r="J154" s="179">
        <v>50</v>
      </c>
      <c r="K154" s="175"/>
    </row>
    <row r="155" spans="2:11" customFormat="1" ht="15" customHeight="1">
      <c r="B155" s="154"/>
      <c r="C155" s="179" t="s">
        <v>503</v>
      </c>
      <c r="D155" s="131"/>
      <c r="E155" s="131"/>
      <c r="F155" s="180" t="s">
        <v>495</v>
      </c>
      <c r="G155" s="131"/>
      <c r="H155" s="179" t="s">
        <v>535</v>
      </c>
      <c r="I155" s="179" t="s">
        <v>505</v>
      </c>
      <c r="J155" s="179"/>
      <c r="K155" s="175"/>
    </row>
    <row r="156" spans="2:11" customFormat="1" ht="15" customHeight="1">
      <c r="B156" s="154"/>
      <c r="C156" s="179" t="s">
        <v>514</v>
      </c>
      <c r="D156" s="131"/>
      <c r="E156" s="131"/>
      <c r="F156" s="180" t="s">
        <v>501</v>
      </c>
      <c r="G156" s="131"/>
      <c r="H156" s="179" t="s">
        <v>535</v>
      </c>
      <c r="I156" s="179" t="s">
        <v>497</v>
      </c>
      <c r="J156" s="179">
        <v>50</v>
      </c>
      <c r="K156" s="175"/>
    </row>
    <row r="157" spans="2:11" customFormat="1" ht="15" customHeight="1">
      <c r="B157" s="154"/>
      <c r="C157" s="179" t="s">
        <v>522</v>
      </c>
      <c r="D157" s="131"/>
      <c r="E157" s="131"/>
      <c r="F157" s="180" t="s">
        <v>501</v>
      </c>
      <c r="G157" s="131"/>
      <c r="H157" s="179" t="s">
        <v>535</v>
      </c>
      <c r="I157" s="179" t="s">
        <v>497</v>
      </c>
      <c r="J157" s="179">
        <v>50</v>
      </c>
      <c r="K157" s="175"/>
    </row>
    <row r="158" spans="2:11" customFormat="1" ht="15" customHeight="1">
      <c r="B158" s="154"/>
      <c r="C158" s="179" t="s">
        <v>520</v>
      </c>
      <c r="D158" s="131"/>
      <c r="E158" s="131"/>
      <c r="F158" s="180" t="s">
        <v>501</v>
      </c>
      <c r="G158" s="131"/>
      <c r="H158" s="179" t="s">
        <v>535</v>
      </c>
      <c r="I158" s="179" t="s">
        <v>497</v>
      </c>
      <c r="J158" s="179">
        <v>50</v>
      </c>
      <c r="K158" s="175"/>
    </row>
    <row r="159" spans="2:11" customFormat="1" ht="15" customHeight="1">
      <c r="B159" s="154"/>
      <c r="C159" s="179" t="s">
        <v>87</v>
      </c>
      <c r="D159" s="131"/>
      <c r="E159" s="131"/>
      <c r="F159" s="180" t="s">
        <v>495</v>
      </c>
      <c r="G159" s="131"/>
      <c r="H159" s="179" t="s">
        <v>557</v>
      </c>
      <c r="I159" s="179" t="s">
        <v>497</v>
      </c>
      <c r="J159" s="179" t="s">
        <v>558</v>
      </c>
      <c r="K159" s="175"/>
    </row>
    <row r="160" spans="2:11" customFormat="1" ht="15" customHeight="1">
      <c r="B160" s="154"/>
      <c r="C160" s="179" t="s">
        <v>559</v>
      </c>
      <c r="D160" s="131"/>
      <c r="E160" s="131"/>
      <c r="F160" s="180" t="s">
        <v>495</v>
      </c>
      <c r="G160" s="131"/>
      <c r="H160" s="179" t="s">
        <v>560</v>
      </c>
      <c r="I160" s="179" t="s">
        <v>530</v>
      </c>
      <c r="J160" s="179"/>
      <c r="K160" s="175"/>
    </row>
    <row r="161" spans="2:11" customFormat="1" ht="15" customHeight="1">
      <c r="B161" s="181"/>
      <c r="C161" s="161"/>
      <c r="D161" s="161"/>
      <c r="E161" s="161"/>
      <c r="F161" s="161"/>
      <c r="G161" s="161"/>
      <c r="H161" s="161"/>
      <c r="I161" s="161"/>
      <c r="J161" s="161"/>
      <c r="K161" s="182"/>
    </row>
    <row r="162" spans="2:11" customFormat="1" ht="18.75" customHeight="1">
      <c r="B162" s="163"/>
      <c r="C162" s="173"/>
      <c r="D162" s="173"/>
      <c r="E162" s="173"/>
      <c r="F162" s="183"/>
      <c r="G162" s="173"/>
      <c r="H162" s="173"/>
      <c r="I162" s="173"/>
      <c r="J162" s="173"/>
      <c r="K162" s="163"/>
    </row>
    <row r="163" spans="2:11" customFormat="1" ht="18.75" customHeight="1">
      <c r="B163" s="138"/>
      <c r="C163" s="138"/>
      <c r="D163" s="138"/>
      <c r="E163" s="138"/>
      <c r="F163" s="138"/>
      <c r="G163" s="138"/>
      <c r="H163" s="138"/>
      <c r="I163" s="138"/>
      <c r="J163" s="138"/>
      <c r="K163" s="138"/>
    </row>
    <row r="164" spans="2:11" customFormat="1" ht="7.5" customHeight="1">
      <c r="B164" s="120"/>
      <c r="C164" s="121"/>
      <c r="D164" s="121"/>
      <c r="E164" s="121"/>
      <c r="F164" s="121"/>
      <c r="G164" s="121"/>
      <c r="H164" s="121"/>
      <c r="I164" s="121"/>
      <c r="J164" s="121"/>
      <c r="K164" s="122"/>
    </row>
    <row r="165" spans="2:11" customFormat="1" ht="45" customHeight="1">
      <c r="B165" s="123"/>
      <c r="C165" s="240" t="s">
        <v>561</v>
      </c>
      <c r="D165" s="240"/>
      <c r="E165" s="240"/>
      <c r="F165" s="240"/>
      <c r="G165" s="240"/>
      <c r="H165" s="240"/>
      <c r="I165" s="240"/>
      <c r="J165" s="240"/>
      <c r="K165" s="124"/>
    </row>
    <row r="166" spans="2:11" customFormat="1" ht="17.25" customHeight="1">
      <c r="B166" s="123"/>
      <c r="C166" s="144" t="s">
        <v>489</v>
      </c>
      <c r="D166" s="144"/>
      <c r="E166" s="144"/>
      <c r="F166" s="144" t="s">
        <v>490</v>
      </c>
      <c r="G166" s="184"/>
      <c r="H166" s="185" t="s">
        <v>54</v>
      </c>
      <c r="I166" s="185" t="s">
        <v>57</v>
      </c>
      <c r="J166" s="144" t="s">
        <v>491</v>
      </c>
      <c r="K166" s="124"/>
    </row>
    <row r="167" spans="2:11" customFormat="1" ht="17.25" customHeight="1">
      <c r="B167" s="125"/>
      <c r="C167" s="146" t="s">
        <v>492</v>
      </c>
      <c r="D167" s="146"/>
      <c r="E167" s="146"/>
      <c r="F167" s="147" t="s">
        <v>493</v>
      </c>
      <c r="G167" s="186"/>
      <c r="H167" s="187"/>
      <c r="I167" s="187"/>
      <c r="J167" s="146" t="s">
        <v>494</v>
      </c>
      <c r="K167" s="126"/>
    </row>
    <row r="168" spans="2:11" customFormat="1" ht="5.25" customHeight="1">
      <c r="B168" s="154"/>
      <c r="C168" s="149"/>
      <c r="D168" s="149"/>
      <c r="E168" s="149"/>
      <c r="F168" s="149"/>
      <c r="G168" s="150"/>
      <c r="H168" s="149"/>
      <c r="I168" s="149"/>
      <c r="J168" s="149"/>
      <c r="K168" s="175"/>
    </row>
    <row r="169" spans="2:11" customFormat="1" ht="15" customHeight="1">
      <c r="B169" s="154"/>
      <c r="C169" s="131" t="s">
        <v>498</v>
      </c>
      <c r="D169" s="131"/>
      <c r="E169" s="131"/>
      <c r="F169" s="152" t="s">
        <v>495</v>
      </c>
      <c r="G169" s="131"/>
      <c r="H169" s="131" t="s">
        <v>535</v>
      </c>
      <c r="I169" s="131" t="s">
        <v>497</v>
      </c>
      <c r="J169" s="131">
        <v>120</v>
      </c>
      <c r="K169" s="175"/>
    </row>
    <row r="170" spans="2:11" customFormat="1" ht="15" customHeight="1">
      <c r="B170" s="154"/>
      <c r="C170" s="131" t="s">
        <v>544</v>
      </c>
      <c r="D170" s="131"/>
      <c r="E170" s="131"/>
      <c r="F170" s="152" t="s">
        <v>495</v>
      </c>
      <c r="G170" s="131"/>
      <c r="H170" s="131" t="s">
        <v>545</v>
      </c>
      <c r="I170" s="131" t="s">
        <v>497</v>
      </c>
      <c r="J170" s="131" t="s">
        <v>546</v>
      </c>
      <c r="K170" s="175"/>
    </row>
    <row r="171" spans="2:11" customFormat="1" ht="15" customHeight="1">
      <c r="B171" s="154"/>
      <c r="C171" s="131" t="s">
        <v>443</v>
      </c>
      <c r="D171" s="131"/>
      <c r="E171" s="131"/>
      <c r="F171" s="152" t="s">
        <v>495</v>
      </c>
      <c r="G171" s="131"/>
      <c r="H171" s="131" t="s">
        <v>562</v>
      </c>
      <c r="I171" s="131" t="s">
        <v>497</v>
      </c>
      <c r="J171" s="131" t="s">
        <v>546</v>
      </c>
      <c r="K171" s="175"/>
    </row>
    <row r="172" spans="2:11" customFormat="1" ht="15" customHeight="1">
      <c r="B172" s="154"/>
      <c r="C172" s="131" t="s">
        <v>500</v>
      </c>
      <c r="D172" s="131"/>
      <c r="E172" s="131"/>
      <c r="F172" s="152" t="s">
        <v>501</v>
      </c>
      <c r="G172" s="131"/>
      <c r="H172" s="131" t="s">
        <v>562</v>
      </c>
      <c r="I172" s="131" t="s">
        <v>497</v>
      </c>
      <c r="J172" s="131">
        <v>50</v>
      </c>
      <c r="K172" s="175"/>
    </row>
    <row r="173" spans="2:11" customFormat="1" ht="15" customHeight="1">
      <c r="B173" s="154"/>
      <c r="C173" s="131" t="s">
        <v>503</v>
      </c>
      <c r="D173" s="131"/>
      <c r="E173" s="131"/>
      <c r="F173" s="152" t="s">
        <v>495</v>
      </c>
      <c r="G173" s="131"/>
      <c r="H173" s="131" t="s">
        <v>562</v>
      </c>
      <c r="I173" s="131" t="s">
        <v>505</v>
      </c>
      <c r="J173" s="131"/>
      <c r="K173" s="175"/>
    </row>
    <row r="174" spans="2:11" customFormat="1" ht="15" customHeight="1">
      <c r="B174" s="154"/>
      <c r="C174" s="131" t="s">
        <v>514</v>
      </c>
      <c r="D174" s="131"/>
      <c r="E174" s="131"/>
      <c r="F174" s="152" t="s">
        <v>501</v>
      </c>
      <c r="G174" s="131"/>
      <c r="H174" s="131" t="s">
        <v>562</v>
      </c>
      <c r="I174" s="131" t="s">
        <v>497</v>
      </c>
      <c r="J174" s="131">
        <v>50</v>
      </c>
      <c r="K174" s="175"/>
    </row>
    <row r="175" spans="2:11" customFormat="1" ht="15" customHeight="1">
      <c r="B175" s="154"/>
      <c r="C175" s="131" t="s">
        <v>522</v>
      </c>
      <c r="D175" s="131"/>
      <c r="E175" s="131"/>
      <c r="F175" s="152" t="s">
        <v>501</v>
      </c>
      <c r="G175" s="131"/>
      <c r="H175" s="131" t="s">
        <v>562</v>
      </c>
      <c r="I175" s="131" t="s">
        <v>497</v>
      </c>
      <c r="J175" s="131">
        <v>50</v>
      </c>
      <c r="K175" s="175"/>
    </row>
    <row r="176" spans="2:11" customFormat="1" ht="15" customHeight="1">
      <c r="B176" s="154"/>
      <c r="C176" s="131" t="s">
        <v>520</v>
      </c>
      <c r="D176" s="131"/>
      <c r="E176" s="131"/>
      <c r="F176" s="152" t="s">
        <v>501</v>
      </c>
      <c r="G176" s="131"/>
      <c r="H176" s="131" t="s">
        <v>562</v>
      </c>
      <c r="I176" s="131" t="s">
        <v>497</v>
      </c>
      <c r="J176" s="131">
        <v>50</v>
      </c>
      <c r="K176" s="175"/>
    </row>
    <row r="177" spans="2:11" customFormat="1" ht="15" customHeight="1">
      <c r="B177" s="154"/>
      <c r="C177" s="131" t="s">
        <v>91</v>
      </c>
      <c r="D177" s="131"/>
      <c r="E177" s="131"/>
      <c r="F177" s="152" t="s">
        <v>495</v>
      </c>
      <c r="G177" s="131"/>
      <c r="H177" s="131" t="s">
        <v>563</v>
      </c>
      <c r="I177" s="131" t="s">
        <v>564</v>
      </c>
      <c r="J177" s="131"/>
      <c r="K177" s="175"/>
    </row>
    <row r="178" spans="2:11" customFormat="1" ht="15" customHeight="1">
      <c r="B178" s="154"/>
      <c r="C178" s="131" t="s">
        <v>57</v>
      </c>
      <c r="D178" s="131"/>
      <c r="E178" s="131"/>
      <c r="F178" s="152" t="s">
        <v>495</v>
      </c>
      <c r="G178" s="131"/>
      <c r="H178" s="131" t="s">
        <v>565</v>
      </c>
      <c r="I178" s="131" t="s">
        <v>566</v>
      </c>
      <c r="J178" s="131">
        <v>1</v>
      </c>
      <c r="K178" s="175"/>
    </row>
    <row r="179" spans="2:11" customFormat="1" ht="15" customHeight="1">
      <c r="B179" s="154"/>
      <c r="C179" s="131" t="s">
        <v>53</v>
      </c>
      <c r="D179" s="131"/>
      <c r="E179" s="131"/>
      <c r="F179" s="152" t="s">
        <v>495</v>
      </c>
      <c r="G179" s="131"/>
      <c r="H179" s="131" t="s">
        <v>567</v>
      </c>
      <c r="I179" s="131" t="s">
        <v>497</v>
      </c>
      <c r="J179" s="131">
        <v>20</v>
      </c>
      <c r="K179" s="175"/>
    </row>
    <row r="180" spans="2:11" customFormat="1" ht="15" customHeight="1">
      <c r="B180" s="154"/>
      <c r="C180" s="131" t="s">
        <v>54</v>
      </c>
      <c r="D180" s="131"/>
      <c r="E180" s="131"/>
      <c r="F180" s="152" t="s">
        <v>495</v>
      </c>
      <c r="G180" s="131"/>
      <c r="H180" s="131" t="s">
        <v>568</v>
      </c>
      <c r="I180" s="131" t="s">
        <v>497</v>
      </c>
      <c r="J180" s="131">
        <v>255</v>
      </c>
      <c r="K180" s="175"/>
    </row>
    <row r="181" spans="2:11" customFormat="1" ht="15" customHeight="1">
      <c r="B181" s="154"/>
      <c r="C181" s="131" t="s">
        <v>92</v>
      </c>
      <c r="D181" s="131"/>
      <c r="E181" s="131"/>
      <c r="F181" s="152" t="s">
        <v>495</v>
      </c>
      <c r="G181" s="131"/>
      <c r="H181" s="131" t="s">
        <v>459</v>
      </c>
      <c r="I181" s="131" t="s">
        <v>497</v>
      </c>
      <c r="J181" s="131">
        <v>10</v>
      </c>
      <c r="K181" s="175"/>
    </row>
    <row r="182" spans="2:11" customFormat="1" ht="15" customHeight="1">
      <c r="B182" s="154"/>
      <c r="C182" s="131" t="s">
        <v>93</v>
      </c>
      <c r="D182" s="131"/>
      <c r="E182" s="131"/>
      <c r="F182" s="152" t="s">
        <v>495</v>
      </c>
      <c r="G182" s="131"/>
      <c r="H182" s="131" t="s">
        <v>569</v>
      </c>
      <c r="I182" s="131" t="s">
        <v>530</v>
      </c>
      <c r="J182" s="131"/>
      <c r="K182" s="175"/>
    </row>
    <row r="183" spans="2:11" customFormat="1" ht="15" customHeight="1">
      <c r="B183" s="154"/>
      <c r="C183" s="131" t="s">
        <v>570</v>
      </c>
      <c r="D183" s="131"/>
      <c r="E183" s="131"/>
      <c r="F183" s="152" t="s">
        <v>495</v>
      </c>
      <c r="G183" s="131"/>
      <c r="H183" s="131" t="s">
        <v>571</v>
      </c>
      <c r="I183" s="131" t="s">
        <v>530</v>
      </c>
      <c r="J183" s="131"/>
      <c r="K183" s="175"/>
    </row>
    <row r="184" spans="2:11" customFormat="1" ht="15" customHeight="1">
      <c r="B184" s="154"/>
      <c r="C184" s="131" t="s">
        <v>559</v>
      </c>
      <c r="D184" s="131"/>
      <c r="E184" s="131"/>
      <c r="F184" s="152" t="s">
        <v>495</v>
      </c>
      <c r="G184" s="131"/>
      <c r="H184" s="131" t="s">
        <v>572</v>
      </c>
      <c r="I184" s="131" t="s">
        <v>530</v>
      </c>
      <c r="J184" s="131"/>
      <c r="K184" s="175"/>
    </row>
    <row r="185" spans="2:11" customFormat="1" ht="15" customHeight="1">
      <c r="B185" s="154"/>
      <c r="C185" s="131" t="s">
        <v>95</v>
      </c>
      <c r="D185" s="131"/>
      <c r="E185" s="131"/>
      <c r="F185" s="152" t="s">
        <v>501</v>
      </c>
      <c r="G185" s="131"/>
      <c r="H185" s="131" t="s">
        <v>573</v>
      </c>
      <c r="I185" s="131" t="s">
        <v>497</v>
      </c>
      <c r="J185" s="131">
        <v>50</v>
      </c>
      <c r="K185" s="175"/>
    </row>
    <row r="186" spans="2:11" customFormat="1" ht="15" customHeight="1">
      <c r="B186" s="154"/>
      <c r="C186" s="131" t="s">
        <v>574</v>
      </c>
      <c r="D186" s="131"/>
      <c r="E186" s="131"/>
      <c r="F186" s="152" t="s">
        <v>501</v>
      </c>
      <c r="G186" s="131"/>
      <c r="H186" s="131" t="s">
        <v>575</v>
      </c>
      <c r="I186" s="131" t="s">
        <v>576</v>
      </c>
      <c r="J186" s="131"/>
      <c r="K186" s="175"/>
    </row>
    <row r="187" spans="2:11" customFormat="1" ht="15" customHeight="1">
      <c r="B187" s="154"/>
      <c r="C187" s="131" t="s">
        <v>577</v>
      </c>
      <c r="D187" s="131"/>
      <c r="E187" s="131"/>
      <c r="F187" s="152" t="s">
        <v>501</v>
      </c>
      <c r="G187" s="131"/>
      <c r="H187" s="131" t="s">
        <v>578</v>
      </c>
      <c r="I187" s="131" t="s">
        <v>576</v>
      </c>
      <c r="J187" s="131"/>
      <c r="K187" s="175"/>
    </row>
    <row r="188" spans="2:11" customFormat="1" ht="15" customHeight="1">
      <c r="B188" s="154"/>
      <c r="C188" s="131" t="s">
        <v>579</v>
      </c>
      <c r="D188" s="131"/>
      <c r="E188" s="131"/>
      <c r="F188" s="152" t="s">
        <v>501</v>
      </c>
      <c r="G188" s="131"/>
      <c r="H188" s="131" t="s">
        <v>580</v>
      </c>
      <c r="I188" s="131" t="s">
        <v>576</v>
      </c>
      <c r="J188" s="131"/>
      <c r="K188" s="175"/>
    </row>
    <row r="189" spans="2:11" customFormat="1" ht="15" customHeight="1">
      <c r="B189" s="154"/>
      <c r="C189" s="188" t="s">
        <v>581</v>
      </c>
      <c r="D189" s="131"/>
      <c r="E189" s="131"/>
      <c r="F189" s="152" t="s">
        <v>501</v>
      </c>
      <c r="G189" s="131"/>
      <c r="H189" s="131" t="s">
        <v>582</v>
      </c>
      <c r="I189" s="131" t="s">
        <v>583</v>
      </c>
      <c r="J189" s="189" t="s">
        <v>584</v>
      </c>
      <c r="K189" s="175"/>
    </row>
    <row r="190" spans="2:11" customFormat="1" ht="15" customHeight="1">
      <c r="B190" s="154"/>
      <c r="C190" s="188" t="s">
        <v>42</v>
      </c>
      <c r="D190" s="131"/>
      <c r="E190" s="131"/>
      <c r="F190" s="152" t="s">
        <v>495</v>
      </c>
      <c r="G190" s="131"/>
      <c r="H190" s="128" t="s">
        <v>585</v>
      </c>
      <c r="I190" s="131" t="s">
        <v>586</v>
      </c>
      <c r="J190" s="131"/>
      <c r="K190" s="175"/>
    </row>
    <row r="191" spans="2:11" customFormat="1" ht="15" customHeight="1">
      <c r="B191" s="154"/>
      <c r="C191" s="188" t="s">
        <v>587</v>
      </c>
      <c r="D191" s="131"/>
      <c r="E191" s="131"/>
      <c r="F191" s="152" t="s">
        <v>495</v>
      </c>
      <c r="G191" s="131"/>
      <c r="H191" s="131" t="s">
        <v>588</v>
      </c>
      <c r="I191" s="131" t="s">
        <v>530</v>
      </c>
      <c r="J191" s="131"/>
      <c r="K191" s="175"/>
    </row>
    <row r="192" spans="2:11" customFormat="1" ht="15" customHeight="1">
      <c r="B192" s="154"/>
      <c r="C192" s="188" t="s">
        <v>589</v>
      </c>
      <c r="D192" s="131"/>
      <c r="E192" s="131"/>
      <c r="F192" s="152" t="s">
        <v>495</v>
      </c>
      <c r="G192" s="131"/>
      <c r="H192" s="131" t="s">
        <v>590</v>
      </c>
      <c r="I192" s="131" t="s">
        <v>530</v>
      </c>
      <c r="J192" s="131"/>
      <c r="K192" s="175"/>
    </row>
    <row r="193" spans="2:11" customFormat="1" ht="15" customHeight="1">
      <c r="B193" s="154"/>
      <c r="C193" s="188" t="s">
        <v>591</v>
      </c>
      <c r="D193" s="131"/>
      <c r="E193" s="131"/>
      <c r="F193" s="152" t="s">
        <v>501</v>
      </c>
      <c r="G193" s="131"/>
      <c r="H193" s="131" t="s">
        <v>592</v>
      </c>
      <c r="I193" s="131" t="s">
        <v>530</v>
      </c>
      <c r="J193" s="131"/>
      <c r="K193" s="175"/>
    </row>
    <row r="194" spans="2:11" customFormat="1" ht="15" customHeight="1">
      <c r="B194" s="181"/>
      <c r="C194" s="190"/>
      <c r="D194" s="161"/>
      <c r="E194" s="161"/>
      <c r="F194" s="161"/>
      <c r="G194" s="161"/>
      <c r="H194" s="161"/>
      <c r="I194" s="161"/>
      <c r="J194" s="161"/>
      <c r="K194" s="182"/>
    </row>
    <row r="195" spans="2:11" customFormat="1" ht="18.75" customHeight="1">
      <c r="B195" s="163"/>
      <c r="C195" s="173"/>
      <c r="D195" s="173"/>
      <c r="E195" s="173"/>
      <c r="F195" s="183"/>
      <c r="G195" s="173"/>
      <c r="H195" s="173"/>
      <c r="I195" s="173"/>
      <c r="J195" s="173"/>
      <c r="K195" s="163"/>
    </row>
    <row r="196" spans="2:11" customFormat="1" ht="18.75" customHeight="1">
      <c r="B196" s="163"/>
      <c r="C196" s="173"/>
      <c r="D196" s="173"/>
      <c r="E196" s="173"/>
      <c r="F196" s="183"/>
      <c r="G196" s="173"/>
      <c r="H196" s="173"/>
      <c r="I196" s="173"/>
      <c r="J196" s="173"/>
      <c r="K196" s="163"/>
    </row>
    <row r="197" spans="2:11" customFormat="1" ht="18.75" customHeight="1">
      <c r="B197" s="138"/>
      <c r="C197" s="138"/>
      <c r="D197" s="138"/>
      <c r="E197" s="138"/>
      <c r="F197" s="138"/>
      <c r="G197" s="138"/>
      <c r="H197" s="138"/>
      <c r="I197" s="138"/>
      <c r="J197" s="138"/>
      <c r="K197" s="138"/>
    </row>
    <row r="198" spans="2:11" customFormat="1" ht="13.5">
      <c r="B198" s="120"/>
      <c r="C198" s="121"/>
      <c r="D198" s="121"/>
      <c r="E198" s="121"/>
      <c r="F198" s="121"/>
      <c r="G198" s="121"/>
      <c r="H198" s="121"/>
      <c r="I198" s="121"/>
      <c r="J198" s="121"/>
      <c r="K198" s="122"/>
    </row>
    <row r="199" spans="2:11" customFormat="1" ht="21">
      <c r="B199" s="123"/>
      <c r="C199" s="240" t="s">
        <v>593</v>
      </c>
      <c r="D199" s="240"/>
      <c r="E199" s="240"/>
      <c r="F199" s="240"/>
      <c r="G199" s="240"/>
      <c r="H199" s="240"/>
      <c r="I199" s="240"/>
      <c r="J199" s="240"/>
      <c r="K199" s="124"/>
    </row>
    <row r="200" spans="2:11" customFormat="1" ht="25.5" customHeight="1">
      <c r="B200" s="123"/>
      <c r="C200" s="191" t="s">
        <v>594</v>
      </c>
      <c r="D200" s="191"/>
      <c r="E200" s="191"/>
      <c r="F200" s="191" t="s">
        <v>595</v>
      </c>
      <c r="G200" s="192"/>
      <c r="H200" s="246" t="s">
        <v>596</v>
      </c>
      <c r="I200" s="246"/>
      <c r="J200" s="246"/>
      <c r="K200" s="124"/>
    </row>
    <row r="201" spans="2:11" customFormat="1" ht="5.25" customHeight="1">
      <c r="B201" s="154"/>
      <c r="C201" s="149"/>
      <c r="D201" s="149"/>
      <c r="E201" s="149"/>
      <c r="F201" s="149"/>
      <c r="G201" s="173"/>
      <c r="H201" s="149"/>
      <c r="I201" s="149"/>
      <c r="J201" s="149"/>
      <c r="K201" s="175"/>
    </row>
    <row r="202" spans="2:11" customFormat="1" ht="15" customHeight="1">
      <c r="B202" s="154"/>
      <c r="C202" s="131" t="s">
        <v>586</v>
      </c>
      <c r="D202" s="131"/>
      <c r="E202" s="131"/>
      <c r="F202" s="152" t="s">
        <v>43</v>
      </c>
      <c r="G202" s="131"/>
      <c r="H202" s="245" t="s">
        <v>597</v>
      </c>
      <c r="I202" s="245"/>
      <c r="J202" s="245"/>
      <c r="K202" s="175"/>
    </row>
    <row r="203" spans="2:11" customFormat="1" ht="15" customHeight="1">
      <c r="B203" s="154"/>
      <c r="C203" s="131"/>
      <c r="D203" s="131"/>
      <c r="E203" s="131"/>
      <c r="F203" s="152" t="s">
        <v>44</v>
      </c>
      <c r="G203" s="131"/>
      <c r="H203" s="245" t="s">
        <v>598</v>
      </c>
      <c r="I203" s="245"/>
      <c r="J203" s="245"/>
      <c r="K203" s="175"/>
    </row>
    <row r="204" spans="2:11" customFormat="1" ht="15" customHeight="1">
      <c r="B204" s="154"/>
      <c r="C204" s="131"/>
      <c r="D204" s="131"/>
      <c r="E204" s="131"/>
      <c r="F204" s="152" t="s">
        <v>47</v>
      </c>
      <c r="G204" s="131"/>
      <c r="H204" s="245" t="s">
        <v>599</v>
      </c>
      <c r="I204" s="245"/>
      <c r="J204" s="245"/>
      <c r="K204" s="175"/>
    </row>
    <row r="205" spans="2:11" customFormat="1" ht="15" customHeight="1">
      <c r="B205" s="154"/>
      <c r="C205" s="131"/>
      <c r="D205" s="131"/>
      <c r="E205" s="131"/>
      <c r="F205" s="152" t="s">
        <v>45</v>
      </c>
      <c r="G205" s="131"/>
      <c r="H205" s="245" t="s">
        <v>600</v>
      </c>
      <c r="I205" s="245"/>
      <c r="J205" s="245"/>
      <c r="K205" s="175"/>
    </row>
    <row r="206" spans="2:11" customFormat="1" ht="15" customHeight="1">
      <c r="B206" s="154"/>
      <c r="C206" s="131"/>
      <c r="D206" s="131"/>
      <c r="E206" s="131"/>
      <c r="F206" s="152" t="s">
        <v>46</v>
      </c>
      <c r="G206" s="131"/>
      <c r="H206" s="245" t="s">
        <v>601</v>
      </c>
      <c r="I206" s="245"/>
      <c r="J206" s="245"/>
      <c r="K206" s="175"/>
    </row>
    <row r="207" spans="2:11" customFormat="1" ht="15" customHeight="1">
      <c r="B207" s="154"/>
      <c r="C207" s="131"/>
      <c r="D207" s="131"/>
      <c r="E207" s="131"/>
      <c r="F207" s="152"/>
      <c r="G207" s="131"/>
      <c r="H207" s="131"/>
      <c r="I207" s="131"/>
      <c r="J207" s="131"/>
      <c r="K207" s="175"/>
    </row>
    <row r="208" spans="2:11" customFormat="1" ht="15" customHeight="1">
      <c r="B208" s="154"/>
      <c r="C208" s="131" t="s">
        <v>542</v>
      </c>
      <c r="D208" s="131"/>
      <c r="E208" s="131"/>
      <c r="F208" s="152" t="s">
        <v>78</v>
      </c>
      <c r="G208" s="131"/>
      <c r="H208" s="245" t="s">
        <v>602</v>
      </c>
      <c r="I208" s="245"/>
      <c r="J208" s="245"/>
      <c r="K208" s="175"/>
    </row>
    <row r="209" spans="2:11" customFormat="1" ht="15" customHeight="1">
      <c r="B209" s="154"/>
      <c r="C209" s="131"/>
      <c r="D209" s="131"/>
      <c r="E209" s="131"/>
      <c r="F209" s="152" t="s">
        <v>437</v>
      </c>
      <c r="G209" s="131"/>
      <c r="H209" s="245" t="s">
        <v>438</v>
      </c>
      <c r="I209" s="245"/>
      <c r="J209" s="245"/>
      <c r="K209" s="175"/>
    </row>
    <row r="210" spans="2:11" customFormat="1" ht="15" customHeight="1">
      <c r="B210" s="154"/>
      <c r="C210" s="131"/>
      <c r="D210" s="131"/>
      <c r="E210" s="131"/>
      <c r="F210" s="152" t="s">
        <v>435</v>
      </c>
      <c r="G210" s="131"/>
      <c r="H210" s="245" t="s">
        <v>603</v>
      </c>
      <c r="I210" s="245"/>
      <c r="J210" s="245"/>
      <c r="K210" s="175"/>
    </row>
    <row r="211" spans="2:11" customFormat="1" ht="15" customHeight="1">
      <c r="B211" s="193"/>
      <c r="C211" s="131"/>
      <c r="D211" s="131"/>
      <c r="E211" s="131"/>
      <c r="F211" s="152" t="s">
        <v>439</v>
      </c>
      <c r="G211" s="188"/>
      <c r="H211" s="244" t="s">
        <v>440</v>
      </c>
      <c r="I211" s="244"/>
      <c r="J211" s="244"/>
      <c r="K211" s="194"/>
    </row>
    <row r="212" spans="2:11" customFormat="1" ht="15" customHeight="1">
      <c r="B212" s="193"/>
      <c r="C212" s="131"/>
      <c r="D212" s="131"/>
      <c r="E212" s="131"/>
      <c r="F212" s="152" t="s">
        <v>441</v>
      </c>
      <c r="G212" s="188"/>
      <c r="H212" s="244" t="s">
        <v>604</v>
      </c>
      <c r="I212" s="244"/>
      <c r="J212" s="244"/>
      <c r="K212" s="194"/>
    </row>
    <row r="213" spans="2:11" customFormat="1" ht="15" customHeight="1">
      <c r="B213" s="193"/>
      <c r="C213" s="131"/>
      <c r="D213" s="131"/>
      <c r="E213" s="131"/>
      <c r="F213" s="152"/>
      <c r="G213" s="188"/>
      <c r="H213" s="179"/>
      <c r="I213" s="179"/>
      <c r="J213" s="179"/>
      <c r="K213" s="194"/>
    </row>
    <row r="214" spans="2:11" customFormat="1" ht="15" customHeight="1">
      <c r="B214" s="193"/>
      <c r="C214" s="131" t="s">
        <v>566</v>
      </c>
      <c r="D214" s="131"/>
      <c r="E214" s="131"/>
      <c r="F214" s="152">
        <v>1</v>
      </c>
      <c r="G214" s="188"/>
      <c r="H214" s="244" t="s">
        <v>605</v>
      </c>
      <c r="I214" s="244"/>
      <c r="J214" s="244"/>
      <c r="K214" s="194"/>
    </row>
    <row r="215" spans="2:11" customFormat="1" ht="15" customHeight="1">
      <c r="B215" s="193"/>
      <c r="C215" s="131"/>
      <c r="D215" s="131"/>
      <c r="E215" s="131"/>
      <c r="F215" s="152">
        <v>2</v>
      </c>
      <c r="G215" s="188"/>
      <c r="H215" s="244" t="s">
        <v>606</v>
      </c>
      <c r="I215" s="244"/>
      <c r="J215" s="244"/>
      <c r="K215" s="194"/>
    </row>
    <row r="216" spans="2:11" customFormat="1" ht="15" customHeight="1">
      <c r="B216" s="193"/>
      <c r="C216" s="131"/>
      <c r="D216" s="131"/>
      <c r="E216" s="131"/>
      <c r="F216" s="152">
        <v>3</v>
      </c>
      <c r="G216" s="188"/>
      <c r="H216" s="244" t="s">
        <v>607</v>
      </c>
      <c r="I216" s="244"/>
      <c r="J216" s="244"/>
      <c r="K216" s="194"/>
    </row>
    <row r="217" spans="2:11" customFormat="1" ht="15" customHeight="1">
      <c r="B217" s="193"/>
      <c r="C217" s="131"/>
      <c r="D217" s="131"/>
      <c r="E217" s="131"/>
      <c r="F217" s="152">
        <v>4</v>
      </c>
      <c r="G217" s="188"/>
      <c r="H217" s="244" t="s">
        <v>608</v>
      </c>
      <c r="I217" s="244"/>
      <c r="J217" s="244"/>
      <c r="K217" s="194"/>
    </row>
    <row r="218" spans="2:11" customFormat="1" ht="12.75" customHeight="1">
      <c r="B218" s="195"/>
      <c r="C218" s="196"/>
      <c r="D218" s="196"/>
      <c r="E218" s="196"/>
      <c r="F218" s="196"/>
      <c r="G218" s="196"/>
      <c r="H218" s="196"/>
      <c r="I218" s="196"/>
      <c r="J218" s="196"/>
      <c r="K218" s="197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1 - Údržba vyšší a niž...</vt:lpstr>
      <vt:lpstr>Pokyny pro vyplnění</vt:lpstr>
      <vt:lpstr>'Rekapitulace stavby'!Názvy_tisku</vt:lpstr>
      <vt:lpstr>'SO 1 - Údržba vyšší a niž...'!Názvy_tisku</vt:lpstr>
      <vt:lpstr>'Pokyny pro vyplnění'!Oblast_tisku</vt:lpstr>
      <vt:lpstr>'Rekapitulace stavby'!Oblast_tisku</vt:lpstr>
      <vt:lpstr>'SO 1 - Údržba vyšší a niž...'!Oblast_tisku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Walta Petr, Ing.</cp:lastModifiedBy>
  <dcterms:created xsi:type="dcterms:W3CDTF">2023-08-21T11:12:20Z</dcterms:created>
  <dcterms:modified xsi:type="dcterms:W3CDTF">2023-09-11T12:15:10Z</dcterms:modified>
</cp:coreProperties>
</file>